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01_PROJEKTY_PH6\akce_24\MŠ_Jahůdka_ZATEPLENÍ\07_VV\aktuální\OPRAVA PRO VZ\"/>
    </mc:Choice>
  </mc:AlternateContent>
  <xr:revisionPtr revIDLastSave="0" documentId="13_ncr:1_{B6FFF27E-DD84-4FFC-95E2-98AF61575884}" xr6:coauthVersionLast="47" xr6:coauthVersionMax="47" xr10:uidLastSave="{00000000-0000-0000-0000-000000000000}"/>
  <bookViews>
    <workbookView xWindow="735" yWindow="735" windowWidth="23550" windowHeight="14685" activeTab="5" xr2:uid="{00000000-000D-0000-FFFF-FFFF00000000}"/>
  </bookViews>
  <sheets>
    <sheet name="Rekapitulace stavby" sheetId="1" r:id="rId1"/>
    <sheet name="00 - Vedlejší Rozpočtové ..." sheetId="2" r:id="rId2"/>
    <sheet name="01 - Stavební část" sheetId="3" r:id="rId3"/>
    <sheet name="02 - VZT" sheetId="4" r:id="rId4"/>
    <sheet name="03 - Dendrologické řešení" sheetId="5" r:id="rId5"/>
    <sheet name="04 - Zavlažovací systém" sheetId="6" r:id="rId6"/>
  </sheets>
  <definedNames>
    <definedName name="_xlnm._FilterDatabase" localSheetId="1" hidden="1">'00 - Vedlejší Rozpočtové ...'!$C$122:$K$152</definedName>
    <definedName name="_xlnm._FilterDatabase" localSheetId="2" hidden="1">'01 - Stavební část'!$C$137:$K$899</definedName>
    <definedName name="_xlnm._FilterDatabase" localSheetId="3" hidden="1">'02 - VZT'!$C$118:$K$196</definedName>
    <definedName name="_xlnm._FilterDatabase" localSheetId="4" hidden="1">'03 - Dendrologické řešení'!$C$117:$K$187</definedName>
    <definedName name="_xlnm._FilterDatabase" localSheetId="5" hidden="1">'04 - Zavlažovací systém'!$C$122:$K$330</definedName>
    <definedName name="_xlnm.Print_Titles" localSheetId="1">'00 - Vedlejší Rozpočtové ...'!$122:$122</definedName>
    <definedName name="_xlnm.Print_Titles" localSheetId="2">'01 - Stavební část'!$137:$137</definedName>
    <definedName name="_xlnm.Print_Titles" localSheetId="3">'02 - VZT'!$118:$118</definedName>
    <definedName name="_xlnm.Print_Titles" localSheetId="4">'03 - Dendrologické řešení'!$117:$117</definedName>
    <definedName name="_xlnm.Print_Titles" localSheetId="5">'04 - Zavlažovací systém'!$122:$122</definedName>
    <definedName name="_xlnm.Print_Titles" localSheetId="0">'Rekapitulace stavby'!$92:$92</definedName>
    <definedName name="_xlnm.Print_Area" localSheetId="1">'00 - Vedlejší Rozpočtové ...'!$C$4:$J$76,'00 - Vedlejší Rozpočtové ...'!$C$82:$J$104,'00 - Vedlejší Rozpočtové ...'!$C$110:$J$152</definedName>
    <definedName name="_xlnm.Print_Area" localSheetId="2">'01 - Stavební část'!$C$4:$J$76,'01 - Stavební část'!$C$82:$J$119,'01 - Stavební část'!$C$125:$J$899</definedName>
    <definedName name="_xlnm.Print_Area" localSheetId="3">'02 - VZT'!$C$4:$J$76,'02 - VZT'!$C$82:$J$100,'02 - VZT'!$C$106:$J$196</definedName>
    <definedName name="_xlnm.Print_Area" localSheetId="4">'03 - Dendrologické řešení'!$C$4:$J$76,'03 - Dendrologické řešení'!$C$82:$J$99,'03 - Dendrologické řešení'!$C$105:$J$187</definedName>
    <definedName name="_xlnm.Print_Area" localSheetId="5">'04 - Zavlažovací systém'!$C$4:$J$76,'04 - Zavlažovací systém'!$C$82:$J$104,'04 - Zavlažovací systém'!$C$110:$J$330</definedName>
    <definedName name="_xlnm.Print_Area" localSheetId="0">'Rekapitulace stavby'!$D$4:$AO$76,'Rekapitulace stavby'!$C$82:$AQ$100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6" l="1"/>
  <c r="J36" i="6"/>
  <c r="AY99" i="1"/>
  <c r="J35" i="6"/>
  <c r="AX99" i="1" s="1"/>
  <c r="BI327" i="6"/>
  <c r="BH327" i="6"/>
  <c r="BG327" i="6"/>
  <c r="BF327" i="6"/>
  <c r="T327" i="6"/>
  <c r="R327" i="6"/>
  <c r="P327" i="6"/>
  <c r="BI323" i="6"/>
  <c r="BH323" i="6"/>
  <c r="BG323" i="6"/>
  <c r="BF323" i="6"/>
  <c r="T323" i="6"/>
  <c r="R323" i="6"/>
  <c r="P323" i="6"/>
  <c r="BI319" i="6"/>
  <c r="BH319" i="6"/>
  <c r="BG319" i="6"/>
  <c r="BF319" i="6"/>
  <c r="T319" i="6"/>
  <c r="R319" i="6"/>
  <c r="P319" i="6"/>
  <c r="BI315" i="6"/>
  <c r="BH315" i="6"/>
  <c r="BG315" i="6"/>
  <c r="BF315" i="6"/>
  <c r="T315" i="6"/>
  <c r="R315" i="6"/>
  <c r="P315" i="6"/>
  <c r="BI311" i="6"/>
  <c r="BH311" i="6"/>
  <c r="BG311" i="6"/>
  <c r="BF311" i="6"/>
  <c r="T311" i="6"/>
  <c r="R311" i="6"/>
  <c r="P311" i="6"/>
  <c r="BI307" i="6"/>
  <c r="BH307" i="6"/>
  <c r="BG307" i="6"/>
  <c r="BF307" i="6"/>
  <c r="T307" i="6"/>
  <c r="R307" i="6"/>
  <c r="P307" i="6"/>
  <c r="BI303" i="6"/>
  <c r="BH303" i="6"/>
  <c r="BG303" i="6"/>
  <c r="BF303" i="6"/>
  <c r="T303" i="6"/>
  <c r="R303" i="6"/>
  <c r="P303" i="6"/>
  <c r="BI299" i="6"/>
  <c r="BH299" i="6"/>
  <c r="BG299" i="6"/>
  <c r="BF299" i="6"/>
  <c r="T299" i="6"/>
  <c r="R299" i="6"/>
  <c r="P299" i="6"/>
  <c r="BI295" i="6"/>
  <c r="BH295" i="6"/>
  <c r="BG295" i="6"/>
  <c r="BF295" i="6"/>
  <c r="T295" i="6"/>
  <c r="R295" i="6"/>
  <c r="P295" i="6"/>
  <c r="BI291" i="6"/>
  <c r="BH291" i="6"/>
  <c r="BG291" i="6"/>
  <c r="BF291" i="6"/>
  <c r="T291" i="6"/>
  <c r="R291" i="6"/>
  <c r="P291" i="6"/>
  <c r="BI286" i="6"/>
  <c r="BH286" i="6"/>
  <c r="BG286" i="6"/>
  <c r="BF286" i="6"/>
  <c r="T286" i="6"/>
  <c r="R286" i="6"/>
  <c r="P286" i="6"/>
  <c r="BI282" i="6"/>
  <c r="BH282" i="6"/>
  <c r="BG282" i="6"/>
  <c r="BF282" i="6"/>
  <c r="T282" i="6"/>
  <c r="R282" i="6"/>
  <c r="P282" i="6"/>
  <c r="BI278" i="6"/>
  <c r="BH278" i="6"/>
  <c r="BG278" i="6"/>
  <c r="BF278" i="6"/>
  <c r="T278" i="6"/>
  <c r="R278" i="6"/>
  <c r="P278" i="6"/>
  <c r="BI274" i="6"/>
  <c r="BH274" i="6"/>
  <c r="BG274" i="6"/>
  <c r="BF274" i="6"/>
  <c r="T274" i="6"/>
  <c r="R274" i="6"/>
  <c r="P274" i="6"/>
  <c r="BI270" i="6"/>
  <c r="BH270" i="6"/>
  <c r="BG270" i="6"/>
  <c r="BF270" i="6"/>
  <c r="T270" i="6"/>
  <c r="R270" i="6"/>
  <c r="P270" i="6"/>
  <c r="BI266" i="6"/>
  <c r="BH266" i="6"/>
  <c r="BG266" i="6"/>
  <c r="BF266" i="6"/>
  <c r="T266" i="6"/>
  <c r="R266" i="6"/>
  <c r="P266" i="6"/>
  <c r="BI262" i="6"/>
  <c r="BH262" i="6"/>
  <c r="BG262" i="6"/>
  <c r="BF262" i="6"/>
  <c r="T262" i="6"/>
  <c r="R262" i="6"/>
  <c r="P262" i="6"/>
  <c r="BI257" i="6"/>
  <c r="BH257" i="6"/>
  <c r="BG257" i="6"/>
  <c r="BF257" i="6"/>
  <c r="T257" i="6"/>
  <c r="R257" i="6"/>
  <c r="P257" i="6"/>
  <c r="BI253" i="6"/>
  <c r="BH253" i="6"/>
  <c r="BG253" i="6"/>
  <c r="BF253" i="6"/>
  <c r="T253" i="6"/>
  <c r="R253" i="6"/>
  <c r="P253" i="6"/>
  <c r="BI249" i="6"/>
  <c r="BH249" i="6"/>
  <c r="BG249" i="6"/>
  <c r="BF249" i="6"/>
  <c r="T249" i="6"/>
  <c r="R249" i="6"/>
  <c r="P249" i="6"/>
  <c r="BI244" i="6"/>
  <c r="BH244" i="6"/>
  <c r="BG244" i="6"/>
  <c r="BF244" i="6"/>
  <c r="T244" i="6"/>
  <c r="R244" i="6"/>
  <c r="P244" i="6"/>
  <c r="BI240" i="6"/>
  <c r="BH240" i="6"/>
  <c r="BG240" i="6"/>
  <c r="BF240" i="6"/>
  <c r="T240" i="6"/>
  <c r="R240" i="6"/>
  <c r="P240" i="6"/>
  <c r="BI235" i="6"/>
  <c r="BH235" i="6"/>
  <c r="BG235" i="6"/>
  <c r="BF235" i="6"/>
  <c r="T235" i="6"/>
  <c r="R235" i="6"/>
  <c r="P235" i="6"/>
  <c r="BI231" i="6"/>
  <c r="BH231" i="6"/>
  <c r="BG231" i="6"/>
  <c r="BF231" i="6"/>
  <c r="T231" i="6"/>
  <c r="R231" i="6"/>
  <c r="P231" i="6"/>
  <c r="BI227" i="6"/>
  <c r="BH227" i="6"/>
  <c r="BG227" i="6"/>
  <c r="BF227" i="6"/>
  <c r="T227" i="6"/>
  <c r="R227" i="6"/>
  <c r="P227" i="6"/>
  <c r="BI223" i="6"/>
  <c r="BH223" i="6"/>
  <c r="BG223" i="6"/>
  <c r="BF223" i="6"/>
  <c r="T223" i="6"/>
  <c r="R223" i="6"/>
  <c r="P223" i="6"/>
  <c r="BI219" i="6"/>
  <c r="BH219" i="6"/>
  <c r="BG219" i="6"/>
  <c r="BF219" i="6"/>
  <c r="T219" i="6"/>
  <c r="R219" i="6"/>
  <c r="P219" i="6"/>
  <c r="BI215" i="6"/>
  <c r="BH215" i="6"/>
  <c r="BG215" i="6"/>
  <c r="BF215" i="6"/>
  <c r="T215" i="6"/>
  <c r="R215" i="6"/>
  <c r="P215" i="6"/>
  <c r="BI211" i="6"/>
  <c r="BH211" i="6"/>
  <c r="BG211" i="6"/>
  <c r="BF211" i="6"/>
  <c r="T211" i="6"/>
  <c r="R211" i="6"/>
  <c r="P211" i="6"/>
  <c r="BI207" i="6"/>
  <c r="BH207" i="6"/>
  <c r="BG207" i="6"/>
  <c r="BF207" i="6"/>
  <c r="T207" i="6"/>
  <c r="R207" i="6"/>
  <c r="P207" i="6"/>
  <c r="BI203" i="6"/>
  <c r="BH203" i="6"/>
  <c r="BG203" i="6"/>
  <c r="BF203" i="6"/>
  <c r="T203" i="6"/>
  <c r="R203" i="6"/>
  <c r="P203" i="6"/>
  <c r="BI199" i="6"/>
  <c r="BH199" i="6"/>
  <c r="BG199" i="6"/>
  <c r="BF199" i="6"/>
  <c r="T199" i="6"/>
  <c r="R199" i="6"/>
  <c r="P199" i="6"/>
  <c r="BI195" i="6"/>
  <c r="BH195" i="6"/>
  <c r="BG195" i="6"/>
  <c r="BF195" i="6"/>
  <c r="T195" i="6"/>
  <c r="R195" i="6"/>
  <c r="P195" i="6"/>
  <c r="BI191" i="6"/>
  <c r="BH191" i="6"/>
  <c r="BG191" i="6"/>
  <c r="BF191" i="6"/>
  <c r="T191" i="6"/>
  <c r="R191" i="6"/>
  <c r="P191" i="6"/>
  <c r="BI187" i="6"/>
  <c r="BH187" i="6"/>
  <c r="BG187" i="6"/>
  <c r="BF187" i="6"/>
  <c r="T187" i="6"/>
  <c r="R187" i="6"/>
  <c r="P187" i="6"/>
  <c r="BI182" i="6"/>
  <c r="BH182" i="6"/>
  <c r="BG182" i="6"/>
  <c r="BF182" i="6"/>
  <c r="T182" i="6"/>
  <c r="R182" i="6"/>
  <c r="P182" i="6"/>
  <c r="BI178" i="6"/>
  <c r="BH178" i="6"/>
  <c r="BG178" i="6"/>
  <c r="BF178" i="6"/>
  <c r="T178" i="6"/>
  <c r="R178" i="6"/>
  <c r="P178" i="6"/>
  <c r="BI174" i="6"/>
  <c r="BH174" i="6"/>
  <c r="BG174" i="6"/>
  <c r="BF174" i="6"/>
  <c r="T174" i="6"/>
  <c r="R174" i="6"/>
  <c r="P174" i="6"/>
  <c r="BI170" i="6"/>
  <c r="BH170" i="6"/>
  <c r="BG170" i="6"/>
  <c r="BF170" i="6"/>
  <c r="T170" i="6"/>
  <c r="R170" i="6"/>
  <c r="P170" i="6"/>
  <c r="BI166" i="6"/>
  <c r="BH166" i="6"/>
  <c r="BG166" i="6"/>
  <c r="BF166" i="6"/>
  <c r="T166" i="6"/>
  <c r="R166" i="6"/>
  <c r="P166" i="6"/>
  <c r="BI162" i="6"/>
  <c r="BH162" i="6"/>
  <c r="BG162" i="6"/>
  <c r="BF162" i="6"/>
  <c r="T162" i="6"/>
  <c r="R162" i="6"/>
  <c r="P162" i="6"/>
  <c r="BI158" i="6"/>
  <c r="BH158" i="6"/>
  <c r="BG158" i="6"/>
  <c r="BF158" i="6"/>
  <c r="T158" i="6"/>
  <c r="R158" i="6"/>
  <c r="P158" i="6"/>
  <c r="BI154" i="6"/>
  <c r="BH154" i="6"/>
  <c r="BG154" i="6"/>
  <c r="BF154" i="6"/>
  <c r="T154" i="6"/>
  <c r="R154" i="6"/>
  <c r="P154" i="6"/>
  <c r="BI150" i="6"/>
  <c r="BH150" i="6"/>
  <c r="BG150" i="6"/>
  <c r="BF150" i="6"/>
  <c r="T150" i="6"/>
  <c r="R150" i="6"/>
  <c r="P150" i="6"/>
  <c r="BI145" i="6"/>
  <c r="BH145" i="6"/>
  <c r="BG145" i="6"/>
  <c r="BF145" i="6"/>
  <c r="T145" i="6"/>
  <c r="R145" i="6"/>
  <c r="P145" i="6"/>
  <c r="BI141" i="6"/>
  <c r="BH141" i="6"/>
  <c r="BG141" i="6"/>
  <c r="BF141" i="6"/>
  <c r="T141" i="6"/>
  <c r="R141" i="6"/>
  <c r="P141" i="6"/>
  <c r="BI137" i="6"/>
  <c r="BH137" i="6"/>
  <c r="BG137" i="6"/>
  <c r="BF137" i="6"/>
  <c r="T137" i="6"/>
  <c r="R137" i="6"/>
  <c r="P137" i="6"/>
  <c r="BI133" i="6"/>
  <c r="BH133" i="6"/>
  <c r="BG133" i="6"/>
  <c r="BF133" i="6"/>
  <c r="T133" i="6"/>
  <c r="R133" i="6"/>
  <c r="P133" i="6"/>
  <c r="BI129" i="6"/>
  <c r="BH129" i="6"/>
  <c r="BG129" i="6"/>
  <c r="BF129" i="6"/>
  <c r="T129" i="6"/>
  <c r="R129" i="6"/>
  <c r="P129" i="6"/>
  <c r="BI125" i="6"/>
  <c r="BH125" i="6"/>
  <c r="BG125" i="6"/>
  <c r="BF125" i="6"/>
  <c r="T125" i="6"/>
  <c r="R125" i="6"/>
  <c r="P125" i="6"/>
  <c r="J119" i="6"/>
  <c r="F119" i="6"/>
  <c r="F117" i="6"/>
  <c r="E115" i="6"/>
  <c r="J91" i="6"/>
  <c r="F91" i="6"/>
  <c r="F89" i="6"/>
  <c r="E87" i="6"/>
  <c r="J24" i="6"/>
  <c r="E24" i="6"/>
  <c r="J120" i="6" s="1"/>
  <c r="J23" i="6"/>
  <c r="J18" i="6"/>
  <c r="E18" i="6"/>
  <c r="F120" i="6" s="1"/>
  <c r="J17" i="6"/>
  <c r="J12" i="6"/>
  <c r="J89" i="6" s="1"/>
  <c r="E7" i="6"/>
  <c r="E113" i="6"/>
  <c r="J37" i="5"/>
  <c r="J36" i="5"/>
  <c r="AY98" i="1" s="1"/>
  <c r="J35" i="5"/>
  <c r="AX98" i="1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5" i="5"/>
  <c r="BH185" i="5"/>
  <c r="BG185" i="5"/>
  <c r="BF185" i="5"/>
  <c r="T185" i="5"/>
  <c r="R185" i="5"/>
  <c r="P185" i="5"/>
  <c r="BI184" i="5"/>
  <c r="BH184" i="5"/>
  <c r="BG184" i="5"/>
  <c r="BF184" i="5"/>
  <c r="T184" i="5"/>
  <c r="R184" i="5"/>
  <c r="P184" i="5"/>
  <c r="BI183" i="5"/>
  <c r="BH183" i="5"/>
  <c r="BG183" i="5"/>
  <c r="BF183" i="5"/>
  <c r="T183" i="5"/>
  <c r="R183" i="5"/>
  <c r="P183" i="5"/>
  <c r="BI182" i="5"/>
  <c r="BH182" i="5"/>
  <c r="BG182" i="5"/>
  <c r="BF182" i="5"/>
  <c r="T182" i="5"/>
  <c r="R182" i="5"/>
  <c r="P182" i="5"/>
  <c r="BI181" i="5"/>
  <c r="BH181" i="5"/>
  <c r="BG181" i="5"/>
  <c r="BF181" i="5"/>
  <c r="T181" i="5"/>
  <c r="R181" i="5"/>
  <c r="P181" i="5"/>
  <c r="BI178" i="5"/>
  <c r="BH178" i="5"/>
  <c r="BG178" i="5"/>
  <c r="BF178" i="5"/>
  <c r="T178" i="5"/>
  <c r="R178" i="5"/>
  <c r="P178" i="5"/>
  <c r="BI176" i="5"/>
  <c r="BH176" i="5"/>
  <c r="BG176" i="5"/>
  <c r="BF176" i="5"/>
  <c r="T176" i="5"/>
  <c r="R176" i="5"/>
  <c r="P176" i="5"/>
  <c r="BI174" i="5"/>
  <c r="BH174" i="5"/>
  <c r="BG174" i="5"/>
  <c r="BF174" i="5"/>
  <c r="T174" i="5"/>
  <c r="R174" i="5"/>
  <c r="P174" i="5"/>
  <c r="BI172" i="5"/>
  <c r="BH172" i="5"/>
  <c r="BG172" i="5"/>
  <c r="BF172" i="5"/>
  <c r="T172" i="5"/>
  <c r="R172" i="5"/>
  <c r="P172" i="5"/>
  <c r="BI170" i="5"/>
  <c r="BH170" i="5"/>
  <c r="BG170" i="5"/>
  <c r="BF170" i="5"/>
  <c r="T170" i="5"/>
  <c r="R170" i="5"/>
  <c r="P170" i="5"/>
  <c r="BI168" i="5"/>
  <c r="BH168" i="5"/>
  <c r="BG168" i="5"/>
  <c r="BF168" i="5"/>
  <c r="T168" i="5"/>
  <c r="R168" i="5"/>
  <c r="P168" i="5"/>
  <c r="BI166" i="5"/>
  <c r="BH166" i="5"/>
  <c r="BG166" i="5"/>
  <c r="BF166" i="5"/>
  <c r="T166" i="5"/>
  <c r="R166" i="5"/>
  <c r="P166" i="5"/>
  <c r="BI164" i="5"/>
  <c r="BH164" i="5"/>
  <c r="BG164" i="5"/>
  <c r="BF164" i="5"/>
  <c r="T164" i="5"/>
  <c r="R164" i="5"/>
  <c r="P164" i="5"/>
  <c r="BI162" i="5"/>
  <c r="BH162" i="5"/>
  <c r="BG162" i="5"/>
  <c r="BF162" i="5"/>
  <c r="T162" i="5"/>
  <c r="R162" i="5"/>
  <c r="P162" i="5"/>
  <c r="BI160" i="5"/>
  <c r="BH160" i="5"/>
  <c r="BG160" i="5"/>
  <c r="BF160" i="5"/>
  <c r="T160" i="5"/>
  <c r="R160" i="5"/>
  <c r="P160" i="5"/>
  <c r="BI158" i="5"/>
  <c r="BH158" i="5"/>
  <c r="BG158" i="5"/>
  <c r="BF158" i="5"/>
  <c r="T158" i="5"/>
  <c r="R158" i="5"/>
  <c r="P158" i="5"/>
  <c r="BI156" i="5"/>
  <c r="BH156" i="5"/>
  <c r="BG156" i="5"/>
  <c r="BF156" i="5"/>
  <c r="T156" i="5"/>
  <c r="R156" i="5"/>
  <c r="P156" i="5"/>
  <c r="BI154" i="5"/>
  <c r="BH154" i="5"/>
  <c r="BG154" i="5"/>
  <c r="BF154" i="5"/>
  <c r="T154" i="5"/>
  <c r="R154" i="5"/>
  <c r="P154" i="5"/>
  <c r="BI152" i="5"/>
  <c r="BH152" i="5"/>
  <c r="BG152" i="5"/>
  <c r="BF152" i="5"/>
  <c r="T152" i="5"/>
  <c r="R152" i="5"/>
  <c r="P152" i="5"/>
  <c r="BI150" i="5"/>
  <c r="BH150" i="5"/>
  <c r="BG150" i="5"/>
  <c r="BF150" i="5"/>
  <c r="T150" i="5"/>
  <c r="R150" i="5"/>
  <c r="P150" i="5"/>
  <c r="BI148" i="5"/>
  <c r="BH148" i="5"/>
  <c r="BG148" i="5"/>
  <c r="BF148" i="5"/>
  <c r="T148" i="5"/>
  <c r="R148" i="5"/>
  <c r="P148" i="5"/>
  <c r="BI146" i="5"/>
  <c r="BH146" i="5"/>
  <c r="BG146" i="5"/>
  <c r="BF146" i="5"/>
  <c r="T146" i="5"/>
  <c r="R146" i="5"/>
  <c r="P146" i="5"/>
  <c r="BI144" i="5"/>
  <c r="BH144" i="5"/>
  <c r="BG144" i="5"/>
  <c r="BF144" i="5"/>
  <c r="T144" i="5"/>
  <c r="R144" i="5"/>
  <c r="P144" i="5"/>
  <c r="BI142" i="5"/>
  <c r="BH142" i="5"/>
  <c r="BG142" i="5"/>
  <c r="BF142" i="5"/>
  <c r="T142" i="5"/>
  <c r="R142" i="5"/>
  <c r="P142" i="5"/>
  <c r="BI140" i="5"/>
  <c r="BH140" i="5"/>
  <c r="BG140" i="5"/>
  <c r="BF140" i="5"/>
  <c r="T140" i="5"/>
  <c r="R140" i="5"/>
  <c r="P140" i="5"/>
  <c r="BI138" i="5"/>
  <c r="BH138" i="5"/>
  <c r="BG138" i="5"/>
  <c r="BF138" i="5"/>
  <c r="T138" i="5"/>
  <c r="R138" i="5"/>
  <c r="P138" i="5"/>
  <c r="BI136" i="5"/>
  <c r="BH136" i="5"/>
  <c r="BG136" i="5"/>
  <c r="BF136" i="5"/>
  <c r="T136" i="5"/>
  <c r="R136" i="5"/>
  <c r="P136" i="5"/>
  <c r="BI134" i="5"/>
  <c r="BH134" i="5"/>
  <c r="BG134" i="5"/>
  <c r="BF134" i="5"/>
  <c r="T134" i="5"/>
  <c r="R134" i="5"/>
  <c r="P134" i="5"/>
  <c r="BI132" i="5"/>
  <c r="BH132" i="5"/>
  <c r="BG132" i="5"/>
  <c r="BF132" i="5"/>
  <c r="T132" i="5"/>
  <c r="R132" i="5"/>
  <c r="P132" i="5"/>
  <c r="BI130" i="5"/>
  <c r="BH130" i="5"/>
  <c r="BG130" i="5"/>
  <c r="BF130" i="5"/>
  <c r="T130" i="5"/>
  <c r="R130" i="5"/>
  <c r="P130" i="5"/>
  <c r="BI128" i="5"/>
  <c r="BH128" i="5"/>
  <c r="BG128" i="5"/>
  <c r="BF128" i="5"/>
  <c r="T128" i="5"/>
  <c r="R128" i="5"/>
  <c r="P128" i="5"/>
  <c r="BI126" i="5"/>
  <c r="BH126" i="5"/>
  <c r="BG126" i="5"/>
  <c r="BF126" i="5"/>
  <c r="T126" i="5"/>
  <c r="R126" i="5"/>
  <c r="P126" i="5"/>
  <c r="BI124" i="5"/>
  <c r="BH124" i="5"/>
  <c r="BG124" i="5"/>
  <c r="BF124" i="5"/>
  <c r="T124" i="5"/>
  <c r="R124" i="5"/>
  <c r="P124" i="5"/>
  <c r="BI122" i="5"/>
  <c r="BH122" i="5"/>
  <c r="BG122" i="5"/>
  <c r="BF122" i="5"/>
  <c r="T122" i="5"/>
  <c r="R122" i="5"/>
  <c r="P122" i="5"/>
  <c r="BI120" i="5"/>
  <c r="BH120" i="5"/>
  <c r="BG120" i="5"/>
  <c r="BF120" i="5"/>
  <c r="T120" i="5"/>
  <c r="R120" i="5"/>
  <c r="P120" i="5"/>
  <c r="J114" i="5"/>
  <c r="F114" i="5"/>
  <c r="F112" i="5"/>
  <c r="E110" i="5"/>
  <c r="J91" i="5"/>
  <c r="F91" i="5"/>
  <c r="F89" i="5"/>
  <c r="E87" i="5"/>
  <c r="J24" i="5"/>
  <c r="E24" i="5"/>
  <c r="J115" i="5" s="1"/>
  <c r="J23" i="5"/>
  <c r="J18" i="5"/>
  <c r="E18" i="5"/>
  <c r="F92" i="5" s="1"/>
  <c r="J17" i="5"/>
  <c r="J12" i="5"/>
  <c r="J89" i="5" s="1"/>
  <c r="E7" i="5"/>
  <c r="E108" i="5"/>
  <c r="J37" i="4"/>
  <c r="J36" i="4"/>
  <c r="AY97" i="1"/>
  <c r="J35" i="4"/>
  <c r="AX97" i="1" s="1"/>
  <c r="BI195" i="4"/>
  <c r="BH195" i="4"/>
  <c r="BG195" i="4"/>
  <c r="BF195" i="4"/>
  <c r="T195" i="4"/>
  <c r="R195" i="4"/>
  <c r="P195" i="4"/>
  <c r="BI193" i="4"/>
  <c r="BH193" i="4"/>
  <c r="BG193" i="4"/>
  <c r="BF193" i="4"/>
  <c r="T193" i="4"/>
  <c r="R193" i="4"/>
  <c r="P193" i="4"/>
  <c r="BI191" i="4"/>
  <c r="BH191" i="4"/>
  <c r="BG191" i="4"/>
  <c r="BF191" i="4"/>
  <c r="T191" i="4"/>
  <c r="R191" i="4"/>
  <c r="P191" i="4"/>
  <c r="BI189" i="4"/>
  <c r="BH189" i="4"/>
  <c r="BG189" i="4"/>
  <c r="BF189" i="4"/>
  <c r="T189" i="4"/>
  <c r="R189" i="4"/>
  <c r="P189" i="4"/>
  <c r="BI187" i="4"/>
  <c r="BH187" i="4"/>
  <c r="BG187" i="4"/>
  <c r="BF187" i="4"/>
  <c r="T187" i="4"/>
  <c r="R187" i="4"/>
  <c r="P187" i="4"/>
  <c r="BI185" i="4"/>
  <c r="BH185" i="4"/>
  <c r="BG185" i="4"/>
  <c r="BF185" i="4"/>
  <c r="T185" i="4"/>
  <c r="R185" i="4"/>
  <c r="P185" i="4"/>
  <c r="BI183" i="4"/>
  <c r="BH183" i="4"/>
  <c r="BG183" i="4"/>
  <c r="BF183" i="4"/>
  <c r="T183" i="4"/>
  <c r="R183" i="4"/>
  <c r="P183" i="4"/>
  <c r="BI181" i="4"/>
  <c r="BH181" i="4"/>
  <c r="BG181" i="4"/>
  <c r="BF181" i="4"/>
  <c r="T181" i="4"/>
  <c r="R181" i="4"/>
  <c r="P181" i="4"/>
  <c r="BI179" i="4"/>
  <c r="BH179" i="4"/>
  <c r="BG179" i="4"/>
  <c r="BF179" i="4"/>
  <c r="T179" i="4"/>
  <c r="R179" i="4"/>
  <c r="P179" i="4"/>
  <c r="BI177" i="4"/>
  <c r="BH177" i="4"/>
  <c r="BG177" i="4"/>
  <c r="BF177" i="4"/>
  <c r="T177" i="4"/>
  <c r="R177" i="4"/>
  <c r="P177" i="4"/>
  <c r="BI175" i="4"/>
  <c r="BH175" i="4"/>
  <c r="BG175" i="4"/>
  <c r="BF175" i="4"/>
  <c r="T175" i="4"/>
  <c r="R175" i="4"/>
  <c r="P175" i="4"/>
  <c r="BI173" i="4"/>
  <c r="BH173" i="4"/>
  <c r="BG173" i="4"/>
  <c r="BF173" i="4"/>
  <c r="T173" i="4"/>
  <c r="R173" i="4"/>
  <c r="P173" i="4"/>
  <c r="BI171" i="4"/>
  <c r="BH171" i="4"/>
  <c r="BG171" i="4"/>
  <c r="BF171" i="4"/>
  <c r="T171" i="4"/>
  <c r="R171" i="4"/>
  <c r="P171" i="4"/>
  <c r="BI167" i="4"/>
  <c r="BH167" i="4"/>
  <c r="BG167" i="4"/>
  <c r="BF167" i="4"/>
  <c r="T167" i="4"/>
  <c r="R167" i="4"/>
  <c r="P167" i="4"/>
  <c r="BI165" i="4"/>
  <c r="BH165" i="4"/>
  <c r="BG165" i="4"/>
  <c r="BF165" i="4"/>
  <c r="T165" i="4"/>
  <c r="R165" i="4"/>
  <c r="P165" i="4"/>
  <c r="BI163" i="4"/>
  <c r="BH163" i="4"/>
  <c r="BG163" i="4"/>
  <c r="BF163" i="4"/>
  <c r="T163" i="4"/>
  <c r="R163" i="4"/>
  <c r="P163" i="4"/>
  <c r="BI161" i="4"/>
  <c r="BH161" i="4"/>
  <c r="BG161" i="4"/>
  <c r="BF161" i="4"/>
  <c r="T161" i="4"/>
  <c r="R161" i="4"/>
  <c r="P161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J115" i="4"/>
  <c r="F115" i="4"/>
  <c r="F113" i="4"/>
  <c r="E111" i="4"/>
  <c r="J91" i="4"/>
  <c r="F91" i="4"/>
  <c r="F89" i="4"/>
  <c r="E87" i="4"/>
  <c r="J24" i="4"/>
  <c r="E24" i="4"/>
  <c r="J116" i="4" s="1"/>
  <c r="J23" i="4"/>
  <c r="J18" i="4"/>
  <c r="E18" i="4"/>
  <c r="F92" i="4" s="1"/>
  <c r="J17" i="4"/>
  <c r="J12" i="4"/>
  <c r="J113" i="4"/>
  <c r="E7" i="4"/>
  <c r="E85" i="4" s="1"/>
  <c r="J37" i="3"/>
  <c r="J36" i="3"/>
  <c r="AY96" i="1" s="1"/>
  <c r="J35" i="3"/>
  <c r="AX96" i="1"/>
  <c r="BI889" i="3"/>
  <c r="BH889" i="3"/>
  <c r="BG889" i="3"/>
  <c r="BF889" i="3"/>
  <c r="T889" i="3"/>
  <c r="R889" i="3"/>
  <c r="P889" i="3"/>
  <c r="BI877" i="3"/>
  <c r="BH877" i="3"/>
  <c r="BG877" i="3"/>
  <c r="BF877" i="3"/>
  <c r="T877" i="3"/>
  <c r="R877" i="3"/>
  <c r="P877" i="3"/>
  <c r="BI874" i="3"/>
  <c r="BH874" i="3"/>
  <c r="BG874" i="3"/>
  <c r="BF874" i="3"/>
  <c r="T874" i="3"/>
  <c r="R874" i="3"/>
  <c r="P874" i="3"/>
  <c r="BI871" i="3"/>
  <c r="BH871" i="3"/>
  <c r="BG871" i="3"/>
  <c r="BF871" i="3"/>
  <c r="T871" i="3"/>
  <c r="R871" i="3"/>
  <c r="P871" i="3"/>
  <c r="BI868" i="3"/>
  <c r="BH868" i="3"/>
  <c r="BG868" i="3"/>
  <c r="BF868" i="3"/>
  <c r="T868" i="3"/>
  <c r="R868" i="3"/>
  <c r="P868" i="3"/>
  <c r="BI865" i="3"/>
  <c r="BH865" i="3"/>
  <c r="BG865" i="3"/>
  <c r="BF865" i="3"/>
  <c r="T865" i="3"/>
  <c r="R865" i="3"/>
  <c r="P865" i="3"/>
  <c r="BI862" i="3"/>
  <c r="BH862" i="3"/>
  <c r="BG862" i="3"/>
  <c r="BF862" i="3"/>
  <c r="T862" i="3"/>
  <c r="R862" i="3"/>
  <c r="P862" i="3"/>
  <c r="BI860" i="3"/>
  <c r="BH860" i="3"/>
  <c r="BG860" i="3"/>
  <c r="BF860" i="3"/>
  <c r="T860" i="3"/>
  <c r="R860" i="3"/>
  <c r="P860" i="3"/>
  <c r="BI858" i="3"/>
  <c r="BH858" i="3"/>
  <c r="BG858" i="3"/>
  <c r="BF858" i="3"/>
  <c r="T858" i="3"/>
  <c r="R858" i="3"/>
  <c r="P858" i="3"/>
  <c r="BI855" i="3"/>
  <c r="BH855" i="3"/>
  <c r="BG855" i="3"/>
  <c r="BF855" i="3"/>
  <c r="T855" i="3"/>
  <c r="R855" i="3"/>
  <c r="P855" i="3"/>
  <c r="BI852" i="3"/>
  <c r="BH852" i="3"/>
  <c r="BG852" i="3"/>
  <c r="BF852" i="3"/>
  <c r="T852" i="3"/>
  <c r="R852" i="3"/>
  <c r="P852" i="3"/>
  <c r="BI850" i="3"/>
  <c r="BH850" i="3"/>
  <c r="BG850" i="3"/>
  <c r="BF850" i="3"/>
  <c r="T850" i="3"/>
  <c r="R850" i="3"/>
  <c r="P850" i="3"/>
  <c r="BI847" i="3"/>
  <c r="BH847" i="3"/>
  <c r="BG847" i="3"/>
  <c r="BF847" i="3"/>
  <c r="T847" i="3"/>
  <c r="R847" i="3"/>
  <c r="P847" i="3"/>
  <c r="BI844" i="3"/>
  <c r="BH844" i="3"/>
  <c r="BG844" i="3"/>
  <c r="BF844" i="3"/>
  <c r="T844" i="3"/>
  <c r="R844" i="3"/>
  <c r="P844" i="3"/>
  <c r="BI842" i="3"/>
  <c r="BH842" i="3"/>
  <c r="BG842" i="3"/>
  <c r="BF842" i="3"/>
  <c r="T842" i="3"/>
  <c r="R842" i="3"/>
  <c r="P842" i="3"/>
  <c r="BI839" i="3"/>
  <c r="BH839" i="3"/>
  <c r="BG839" i="3"/>
  <c r="BF839" i="3"/>
  <c r="T839" i="3"/>
  <c r="R839" i="3"/>
  <c r="P839" i="3"/>
  <c r="BI838" i="3"/>
  <c r="BH838" i="3"/>
  <c r="BG838" i="3"/>
  <c r="BF838" i="3"/>
  <c r="T838" i="3"/>
  <c r="R838" i="3"/>
  <c r="P838" i="3"/>
  <c r="BI836" i="3"/>
  <c r="BH836" i="3"/>
  <c r="BG836" i="3"/>
  <c r="BF836" i="3"/>
  <c r="T836" i="3"/>
  <c r="R836" i="3"/>
  <c r="P836" i="3"/>
  <c r="BI833" i="3"/>
  <c r="BH833" i="3"/>
  <c r="BG833" i="3"/>
  <c r="BF833" i="3"/>
  <c r="T833" i="3"/>
  <c r="R833" i="3"/>
  <c r="P833" i="3"/>
  <c r="BI827" i="3"/>
  <c r="BH827" i="3"/>
  <c r="BG827" i="3"/>
  <c r="BF827" i="3"/>
  <c r="T827" i="3"/>
  <c r="R827" i="3"/>
  <c r="P827" i="3"/>
  <c r="BI826" i="3"/>
  <c r="BH826" i="3"/>
  <c r="BG826" i="3"/>
  <c r="BF826" i="3"/>
  <c r="T826" i="3"/>
  <c r="R826" i="3"/>
  <c r="P826" i="3"/>
  <c r="BI824" i="3"/>
  <c r="BH824" i="3"/>
  <c r="BG824" i="3"/>
  <c r="BF824" i="3"/>
  <c r="T824" i="3"/>
  <c r="R824" i="3"/>
  <c r="P824" i="3"/>
  <c r="BI822" i="3"/>
  <c r="BH822" i="3"/>
  <c r="BG822" i="3"/>
  <c r="BF822" i="3"/>
  <c r="T822" i="3"/>
  <c r="R822" i="3"/>
  <c r="P822" i="3"/>
  <c r="BI820" i="3"/>
  <c r="BH820" i="3"/>
  <c r="BG820" i="3"/>
  <c r="BF820" i="3"/>
  <c r="T820" i="3"/>
  <c r="R820" i="3"/>
  <c r="P820" i="3"/>
  <c r="BI818" i="3"/>
  <c r="BH818" i="3"/>
  <c r="BG818" i="3"/>
  <c r="BF818" i="3"/>
  <c r="T818" i="3"/>
  <c r="R818" i="3"/>
  <c r="P818" i="3"/>
  <c r="BI813" i="3"/>
  <c r="BH813" i="3"/>
  <c r="BG813" i="3"/>
  <c r="BF813" i="3"/>
  <c r="T813" i="3"/>
  <c r="R813" i="3"/>
  <c r="P813" i="3"/>
  <c r="BI809" i="3"/>
  <c r="BH809" i="3"/>
  <c r="BG809" i="3"/>
  <c r="BF809" i="3"/>
  <c r="T809" i="3"/>
  <c r="R809" i="3"/>
  <c r="P809" i="3"/>
  <c r="BI805" i="3"/>
  <c r="BH805" i="3"/>
  <c r="BG805" i="3"/>
  <c r="BF805" i="3"/>
  <c r="T805" i="3"/>
  <c r="R805" i="3"/>
  <c r="P805" i="3"/>
  <c r="BI801" i="3"/>
  <c r="BH801" i="3"/>
  <c r="BG801" i="3"/>
  <c r="BF801" i="3"/>
  <c r="T801" i="3"/>
  <c r="R801" i="3"/>
  <c r="P801" i="3"/>
  <c r="BI796" i="3"/>
  <c r="BH796" i="3"/>
  <c r="BG796" i="3"/>
  <c r="BF796" i="3"/>
  <c r="T796" i="3"/>
  <c r="R796" i="3"/>
  <c r="P796" i="3"/>
  <c r="BI791" i="3"/>
  <c r="BH791" i="3"/>
  <c r="BG791" i="3"/>
  <c r="BF791" i="3"/>
  <c r="T791" i="3"/>
  <c r="R791" i="3"/>
  <c r="P791" i="3"/>
  <c r="BI787" i="3"/>
  <c r="BH787" i="3"/>
  <c r="BG787" i="3"/>
  <c r="BF787" i="3"/>
  <c r="T787" i="3"/>
  <c r="R787" i="3"/>
  <c r="P787" i="3"/>
  <c r="BI783" i="3"/>
  <c r="BH783" i="3"/>
  <c r="BG783" i="3"/>
  <c r="BF783" i="3"/>
  <c r="T783" i="3"/>
  <c r="R783" i="3"/>
  <c r="P783" i="3"/>
  <c r="BI779" i="3"/>
  <c r="BH779" i="3"/>
  <c r="BG779" i="3"/>
  <c r="BF779" i="3"/>
  <c r="T779" i="3"/>
  <c r="R779" i="3"/>
  <c r="P779" i="3"/>
  <c r="BI775" i="3"/>
  <c r="BH775" i="3"/>
  <c r="BG775" i="3"/>
  <c r="BF775" i="3"/>
  <c r="T775" i="3"/>
  <c r="R775" i="3"/>
  <c r="P775" i="3"/>
  <c r="BI771" i="3"/>
  <c r="BH771" i="3"/>
  <c r="BG771" i="3"/>
  <c r="BF771" i="3"/>
  <c r="T771" i="3"/>
  <c r="R771" i="3"/>
  <c r="P771" i="3"/>
  <c r="BI769" i="3"/>
  <c r="BH769" i="3"/>
  <c r="BG769" i="3"/>
  <c r="BF769" i="3"/>
  <c r="T769" i="3"/>
  <c r="R769" i="3"/>
  <c r="P769" i="3"/>
  <c r="BI766" i="3"/>
  <c r="BH766" i="3"/>
  <c r="BG766" i="3"/>
  <c r="BF766" i="3"/>
  <c r="T766" i="3"/>
  <c r="R766" i="3"/>
  <c r="P766" i="3"/>
  <c r="BI765" i="3"/>
  <c r="BH765" i="3"/>
  <c r="BG765" i="3"/>
  <c r="BF765" i="3"/>
  <c r="T765" i="3"/>
  <c r="R765" i="3"/>
  <c r="P765" i="3"/>
  <c r="BI762" i="3"/>
  <c r="BH762" i="3"/>
  <c r="BG762" i="3"/>
  <c r="BF762" i="3"/>
  <c r="T762" i="3"/>
  <c r="R762" i="3"/>
  <c r="P762" i="3"/>
  <c r="BI760" i="3"/>
  <c r="BH760" i="3"/>
  <c r="BG760" i="3"/>
  <c r="BF760" i="3"/>
  <c r="T760" i="3"/>
  <c r="R760" i="3"/>
  <c r="P760" i="3"/>
  <c r="BI756" i="3"/>
  <c r="BH756" i="3"/>
  <c r="BG756" i="3"/>
  <c r="BF756" i="3"/>
  <c r="T756" i="3"/>
  <c r="R756" i="3"/>
  <c r="P756" i="3"/>
  <c r="BI755" i="3"/>
  <c r="BH755" i="3"/>
  <c r="BG755" i="3"/>
  <c r="BF755" i="3"/>
  <c r="T755" i="3"/>
  <c r="R755" i="3"/>
  <c r="P755" i="3"/>
  <c r="BI751" i="3"/>
  <c r="BH751" i="3"/>
  <c r="BG751" i="3"/>
  <c r="BF751" i="3"/>
  <c r="T751" i="3"/>
  <c r="R751" i="3"/>
  <c r="P751" i="3"/>
  <c r="BI748" i="3"/>
  <c r="BH748" i="3"/>
  <c r="BG748" i="3"/>
  <c r="BF748" i="3"/>
  <c r="T748" i="3"/>
  <c r="R748" i="3"/>
  <c r="P748" i="3"/>
  <c r="BI747" i="3"/>
  <c r="BH747" i="3"/>
  <c r="BG747" i="3"/>
  <c r="BF747" i="3"/>
  <c r="T747" i="3"/>
  <c r="R747" i="3"/>
  <c r="P747" i="3"/>
  <c r="BI744" i="3"/>
  <c r="BH744" i="3"/>
  <c r="BG744" i="3"/>
  <c r="BF744" i="3"/>
  <c r="T744" i="3"/>
  <c r="R744" i="3"/>
  <c r="P744" i="3"/>
  <c r="BI740" i="3"/>
  <c r="BH740" i="3"/>
  <c r="BG740" i="3"/>
  <c r="BF740" i="3"/>
  <c r="T740" i="3"/>
  <c r="R740" i="3"/>
  <c r="P740" i="3"/>
  <c r="BI736" i="3"/>
  <c r="BH736" i="3"/>
  <c r="BG736" i="3"/>
  <c r="BF736" i="3"/>
  <c r="T736" i="3"/>
  <c r="R736" i="3"/>
  <c r="P736" i="3"/>
  <c r="BI734" i="3"/>
  <c r="BH734" i="3"/>
  <c r="BG734" i="3"/>
  <c r="BF734" i="3"/>
  <c r="T734" i="3"/>
  <c r="R734" i="3"/>
  <c r="P734" i="3"/>
  <c r="BI731" i="3"/>
  <c r="BH731" i="3"/>
  <c r="BG731" i="3"/>
  <c r="BF731" i="3"/>
  <c r="T731" i="3"/>
  <c r="R731" i="3"/>
  <c r="P731" i="3"/>
  <c r="BI729" i="3"/>
  <c r="BH729" i="3"/>
  <c r="BG729" i="3"/>
  <c r="BF729" i="3"/>
  <c r="T729" i="3"/>
  <c r="R729" i="3"/>
  <c r="P729" i="3"/>
  <c r="BI727" i="3"/>
  <c r="BH727" i="3"/>
  <c r="BG727" i="3"/>
  <c r="BF727" i="3"/>
  <c r="T727" i="3"/>
  <c r="R727" i="3"/>
  <c r="P727" i="3"/>
  <c r="BI724" i="3"/>
  <c r="BH724" i="3"/>
  <c r="BG724" i="3"/>
  <c r="BF724" i="3"/>
  <c r="T724" i="3"/>
  <c r="R724" i="3"/>
  <c r="P724" i="3"/>
  <c r="BI715" i="3"/>
  <c r="BH715" i="3"/>
  <c r="BG715" i="3"/>
  <c r="BF715" i="3"/>
  <c r="T715" i="3"/>
  <c r="R715" i="3"/>
  <c r="P715" i="3"/>
  <c r="BI712" i="3"/>
  <c r="BH712" i="3"/>
  <c r="BG712" i="3"/>
  <c r="BF712" i="3"/>
  <c r="T712" i="3"/>
  <c r="R712" i="3"/>
  <c r="P712" i="3"/>
  <c r="BI710" i="3"/>
  <c r="BH710" i="3"/>
  <c r="BG710" i="3"/>
  <c r="BF710" i="3"/>
  <c r="T710" i="3"/>
  <c r="R710" i="3"/>
  <c r="P710" i="3"/>
  <c r="BI708" i="3"/>
  <c r="BH708" i="3"/>
  <c r="BG708" i="3"/>
  <c r="BF708" i="3"/>
  <c r="T708" i="3"/>
  <c r="R708" i="3"/>
  <c r="P708" i="3"/>
  <c r="BI706" i="3"/>
  <c r="BH706" i="3"/>
  <c r="BG706" i="3"/>
  <c r="BF706" i="3"/>
  <c r="T706" i="3"/>
  <c r="R706" i="3"/>
  <c r="P706" i="3"/>
  <c r="BI704" i="3"/>
  <c r="BH704" i="3"/>
  <c r="BG704" i="3"/>
  <c r="BF704" i="3"/>
  <c r="T704" i="3"/>
  <c r="R704" i="3"/>
  <c r="P704" i="3"/>
  <c r="BI702" i="3"/>
  <c r="BH702" i="3"/>
  <c r="BG702" i="3"/>
  <c r="BF702" i="3"/>
  <c r="T702" i="3"/>
  <c r="R702" i="3"/>
  <c r="P702" i="3"/>
  <c r="BI700" i="3"/>
  <c r="BH700" i="3"/>
  <c r="BG700" i="3"/>
  <c r="BF700" i="3"/>
  <c r="T700" i="3"/>
  <c r="R700" i="3"/>
  <c r="P700" i="3"/>
  <c r="BI698" i="3"/>
  <c r="BH698" i="3"/>
  <c r="BG698" i="3"/>
  <c r="BF698" i="3"/>
  <c r="T698" i="3"/>
  <c r="R698" i="3"/>
  <c r="P698" i="3"/>
  <c r="BI696" i="3"/>
  <c r="BH696" i="3"/>
  <c r="BG696" i="3"/>
  <c r="BF696" i="3"/>
  <c r="T696" i="3"/>
  <c r="R696" i="3"/>
  <c r="P696" i="3"/>
  <c r="BI692" i="3"/>
  <c r="BH692" i="3"/>
  <c r="BG692" i="3"/>
  <c r="BF692" i="3"/>
  <c r="T692" i="3"/>
  <c r="R692" i="3"/>
  <c r="P692" i="3"/>
  <c r="BI688" i="3"/>
  <c r="BH688" i="3"/>
  <c r="BG688" i="3"/>
  <c r="BF688" i="3"/>
  <c r="T688" i="3"/>
  <c r="R688" i="3"/>
  <c r="P688" i="3"/>
  <c r="BI687" i="3"/>
  <c r="BH687" i="3"/>
  <c r="BG687" i="3"/>
  <c r="BF687" i="3"/>
  <c r="T687" i="3"/>
  <c r="R687" i="3"/>
  <c r="P687" i="3"/>
  <c r="BI686" i="3"/>
  <c r="BH686" i="3"/>
  <c r="BG686" i="3"/>
  <c r="BF686" i="3"/>
  <c r="T686" i="3"/>
  <c r="R686" i="3"/>
  <c r="P686" i="3"/>
  <c r="BI681" i="3"/>
  <c r="BH681" i="3"/>
  <c r="BG681" i="3"/>
  <c r="BF681" i="3"/>
  <c r="T681" i="3"/>
  <c r="R681" i="3"/>
  <c r="P681" i="3"/>
  <c r="BI679" i="3"/>
  <c r="BH679" i="3"/>
  <c r="BG679" i="3"/>
  <c r="BF679" i="3"/>
  <c r="T679" i="3"/>
  <c r="R679" i="3"/>
  <c r="P679" i="3"/>
  <c r="BI678" i="3"/>
  <c r="BH678" i="3"/>
  <c r="BG678" i="3"/>
  <c r="BF678" i="3"/>
  <c r="T678" i="3"/>
  <c r="R678" i="3"/>
  <c r="P678" i="3"/>
  <c r="BI676" i="3"/>
  <c r="BH676" i="3"/>
  <c r="BG676" i="3"/>
  <c r="BF676" i="3"/>
  <c r="T676" i="3"/>
  <c r="R676" i="3"/>
  <c r="P676" i="3"/>
  <c r="BI672" i="3"/>
  <c r="BH672" i="3"/>
  <c r="BG672" i="3"/>
  <c r="BF672" i="3"/>
  <c r="T672" i="3"/>
  <c r="R672" i="3"/>
  <c r="P672" i="3"/>
  <c r="BI668" i="3"/>
  <c r="BH668" i="3"/>
  <c r="BG668" i="3"/>
  <c r="BF668" i="3"/>
  <c r="T668" i="3"/>
  <c r="R668" i="3"/>
  <c r="P668" i="3"/>
  <c r="BI664" i="3"/>
  <c r="BH664" i="3"/>
  <c r="BG664" i="3"/>
  <c r="BF664" i="3"/>
  <c r="T664" i="3"/>
  <c r="R664" i="3"/>
  <c r="P664" i="3"/>
  <c r="BI660" i="3"/>
  <c r="BH660" i="3"/>
  <c r="BG660" i="3"/>
  <c r="BF660" i="3"/>
  <c r="T660" i="3"/>
  <c r="R660" i="3"/>
  <c r="P660" i="3"/>
  <c r="BI657" i="3"/>
  <c r="BH657" i="3"/>
  <c r="BG657" i="3"/>
  <c r="BF657" i="3"/>
  <c r="T657" i="3"/>
  <c r="R657" i="3"/>
  <c r="P657" i="3"/>
  <c r="BI655" i="3"/>
  <c r="BH655" i="3"/>
  <c r="BG655" i="3"/>
  <c r="BF655" i="3"/>
  <c r="T655" i="3"/>
  <c r="R655" i="3"/>
  <c r="P655" i="3"/>
  <c r="BI653" i="3"/>
  <c r="BH653" i="3"/>
  <c r="BG653" i="3"/>
  <c r="BF653" i="3"/>
  <c r="T653" i="3"/>
  <c r="R653" i="3"/>
  <c r="P653" i="3"/>
  <c r="BI650" i="3"/>
  <c r="BH650" i="3"/>
  <c r="BG650" i="3"/>
  <c r="BF650" i="3"/>
  <c r="T650" i="3"/>
  <c r="R650" i="3"/>
  <c r="P650" i="3"/>
  <c r="BI648" i="3"/>
  <c r="BH648" i="3"/>
  <c r="BG648" i="3"/>
  <c r="BF648" i="3"/>
  <c r="T648" i="3"/>
  <c r="R648" i="3"/>
  <c r="P648" i="3"/>
  <c r="BI646" i="3"/>
  <c r="BH646" i="3"/>
  <c r="BG646" i="3"/>
  <c r="BF646" i="3"/>
  <c r="T646" i="3"/>
  <c r="R646" i="3"/>
  <c r="P646" i="3"/>
  <c r="BI643" i="3"/>
  <c r="BH643" i="3"/>
  <c r="BG643" i="3"/>
  <c r="BF643" i="3"/>
  <c r="T643" i="3"/>
  <c r="R643" i="3"/>
  <c r="P643" i="3"/>
  <c r="BI640" i="3"/>
  <c r="BH640" i="3"/>
  <c r="BG640" i="3"/>
  <c r="BF640" i="3"/>
  <c r="T640" i="3"/>
  <c r="R640" i="3"/>
  <c r="P640" i="3"/>
  <c r="BI636" i="3"/>
  <c r="BH636" i="3"/>
  <c r="BG636" i="3"/>
  <c r="BF636" i="3"/>
  <c r="T636" i="3"/>
  <c r="R636" i="3"/>
  <c r="P636" i="3"/>
  <c r="BI632" i="3"/>
  <c r="BH632" i="3"/>
  <c r="BG632" i="3"/>
  <c r="BF632" i="3"/>
  <c r="T632" i="3"/>
  <c r="R632" i="3"/>
  <c r="P632" i="3"/>
  <c r="BI627" i="3"/>
  <c r="BH627" i="3"/>
  <c r="BG627" i="3"/>
  <c r="BF627" i="3"/>
  <c r="T627" i="3"/>
  <c r="R627" i="3"/>
  <c r="P627" i="3"/>
  <c r="BI624" i="3"/>
  <c r="BH624" i="3"/>
  <c r="BG624" i="3"/>
  <c r="BF624" i="3"/>
  <c r="T624" i="3"/>
  <c r="T623" i="3" s="1"/>
  <c r="R624" i="3"/>
  <c r="R623" i="3"/>
  <c r="P624" i="3"/>
  <c r="P623" i="3" s="1"/>
  <c r="BI622" i="3"/>
  <c r="BH622" i="3"/>
  <c r="BG622" i="3"/>
  <c r="BF622" i="3"/>
  <c r="T622" i="3"/>
  <c r="R622" i="3"/>
  <c r="P622" i="3"/>
  <c r="BI621" i="3"/>
  <c r="BH621" i="3"/>
  <c r="BG621" i="3"/>
  <c r="BF621" i="3"/>
  <c r="T621" i="3"/>
  <c r="R621" i="3"/>
  <c r="P621" i="3"/>
  <c r="BI620" i="3"/>
  <c r="BH620" i="3"/>
  <c r="BG620" i="3"/>
  <c r="BF620" i="3"/>
  <c r="T620" i="3"/>
  <c r="R620" i="3"/>
  <c r="P620" i="3"/>
  <c r="BI619" i="3"/>
  <c r="BH619" i="3"/>
  <c r="BG619" i="3"/>
  <c r="BF619" i="3"/>
  <c r="T619" i="3"/>
  <c r="R619" i="3"/>
  <c r="P619" i="3"/>
  <c r="BI618" i="3"/>
  <c r="BH618" i="3"/>
  <c r="BG618" i="3"/>
  <c r="BF618" i="3"/>
  <c r="T618" i="3"/>
  <c r="R618" i="3"/>
  <c r="P618" i="3"/>
  <c r="BI617" i="3"/>
  <c r="BH617" i="3"/>
  <c r="BG617" i="3"/>
  <c r="BF617" i="3"/>
  <c r="T617" i="3"/>
  <c r="R617" i="3"/>
  <c r="P617" i="3"/>
  <c r="BI614" i="3"/>
  <c r="BH614" i="3"/>
  <c r="BG614" i="3"/>
  <c r="BF614" i="3"/>
  <c r="T614" i="3"/>
  <c r="R614" i="3"/>
  <c r="P614" i="3"/>
  <c r="BI613" i="3"/>
  <c r="BH613" i="3"/>
  <c r="BG613" i="3"/>
  <c r="BF613" i="3"/>
  <c r="T613" i="3"/>
  <c r="R613" i="3"/>
  <c r="P613" i="3"/>
  <c r="BI611" i="3"/>
  <c r="BH611" i="3"/>
  <c r="BG611" i="3"/>
  <c r="BF611" i="3"/>
  <c r="T611" i="3"/>
  <c r="R611" i="3"/>
  <c r="P611" i="3"/>
  <c r="BI610" i="3"/>
  <c r="BH610" i="3"/>
  <c r="BG610" i="3"/>
  <c r="BF610" i="3"/>
  <c r="T610" i="3"/>
  <c r="R610" i="3"/>
  <c r="P610" i="3"/>
  <c r="BI605" i="3"/>
  <c r="BH605" i="3"/>
  <c r="BG605" i="3"/>
  <c r="BF605" i="3"/>
  <c r="T605" i="3"/>
  <c r="R605" i="3"/>
  <c r="P605" i="3"/>
  <c r="BI601" i="3"/>
  <c r="BH601" i="3"/>
  <c r="BG601" i="3"/>
  <c r="BF601" i="3"/>
  <c r="T601" i="3"/>
  <c r="R601" i="3"/>
  <c r="P601" i="3"/>
  <c r="BI597" i="3"/>
  <c r="BH597" i="3"/>
  <c r="BG597" i="3"/>
  <c r="BF597" i="3"/>
  <c r="T597" i="3"/>
  <c r="R597" i="3"/>
  <c r="P597" i="3"/>
  <c r="BI593" i="3"/>
  <c r="BH593" i="3"/>
  <c r="BG593" i="3"/>
  <c r="BF593" i="3"/>
  <c r="T593" i="3"/>
  <c r="R593" i="3"/>
  <c r="P593" i="3"/>
  <c r="BI589" i="3"/>
  <c r="BH589" i="3"/>
  <c r="BG589" i="3"/>
  <c r="BF589" i="3"/>
  <c r="T589" i="3"/>
  <c r="R589" i="3"/>
  <c r="P589" i="3"/>
  <c r="BI583" i="3"/>
  <c r="BH583" i="3"/>
  <c r="BG583" i="3"/>
  <c r="BF583" i="3"/>
  <c r="T583" i="3"/>
  <c r="R583" i="3"/>
  <c r="P583" i="3"/>
  <c r="BI578" i="3"/>
  <c r="BH578" i="3"/>
  <c r="BG578" i="3"/>
  <c r="BF578" i="3"/>
  <c r="T578" i="3"/>
  <c r="R578" i="3"/>
  <c r="P578" i="3"/>
  <c r="BI574" i="3"/>
  <c r="BH574" i="3"/>
  <c r="BG574" i="3"/>
  <c r="BF574" i="3"/>
  <c r="T574" i="3"/>
  <c r="R574" i="3"/>
  <c r="P574" i="3"/>
  <c r="BI571" i="3"/>
  <c r="BH571" i="3"/>
  <c r="BG571" i="3"/>
  <c r="BF571" i="3"/>
  <c r="T571" i="3"/>
  <c r="R571" i="3"/>
  <c r="P571" i="3"/>
  <c r="BI568" i="3"/>
  <c r="BH568" i="3"/>
  <c r="BG568" i="3"/>
  <c r="BF568" i="3"/>
  <c r="T568" i="3"/>
  <c r="R568" i="3"/>
  <c r="P568" i="3"/>
  <c r="BI557" i="3"/>
  <c r="BH557" i="3"/>
  <c r="BG557" i="3"/>
  <c r="BF557" i="3"/>
  <c r="T557" i="3"/>
  <c r="R557" i="3"/>
  <c r="P557" i="3"/>
  <c r="BI553" i="3"/>
  <c r="BH553" i="3"/>
  <c r="BG553" i="3"/>
  <c r="BF553" i="3"/>
  <c r="T553" i="3"/>
  <c r="R553" i="3"/>
  <c r="P553" i="3"/>
  <c r="BI542" i="3"/>
  <c r="BH542" i="3"/>
  <c r="BG542" i="3"/>
  <c r="BF542" i="3"/>
  <c r="T542" i="3"/>
  <c r="R542" i="3"/>
  <c r="P542" i="3"/>
  <c r="BI539" i="3"/>
  <c r="BH539" i="3"/>
  <c r="BG539" i="3"/>
  <c r="BF539" i="3"/>
  <c r="T539" i="3"/>
  <c r="R539" i="3"/>
  <c r="P539" i="3"/>
  <c r="BI536" i="3"/>
  <c r="BH536" i="3"/>
  <c r="BG536" i="3"/>
  <c r="BF536" i="3"/>
  <c r="T536" i="3"/>
  <c r="R536" i="3"/>
  <c r="P536" i="3"/>
  <c r="BI533" i="3"/>
  <c r="BH533" i="3"/>
  <c r="BG533" i="3"/>
  <c r="BF533" i="3"/>
  <c r="T533" i="3"/>
  <c r="R533" i="3"/>
  <c r="P533" i="3"/>
  <c r="BI530" i="3"/>
  <c r="BH530" i="3"/>
  <c r="BG530" i="3"/>
  <c r="BF530" i="3"/>
  <c r="T530" i="3"/>
  <c r="R530" i="3"/>
  <c r="P530" i="3"/>
  <c r="BI527" i="3"/>
  <c r="BH527" i="3"/>
  <c r="BG527" i="3"/>
  <c r="BF527" i="3"/>
  <c r="T527" i="3"/>
  <c r="R527" i="3"/>
  <c r="P527" i="3"/>
  <c r="BI523" i="3"/>
  <c r="BH523" i="3"/>
  <c r="BG523" i="3"/>
  <c r="BF523" i="3"/>
  <c r="T523" i="3"/>
  <c r="R523" i="3"/>
  <c r="P523" i="3"/>
  <c r="BI520" i="3"/>
  <c r="BH520" i="3"/>
  <c r="BG520" i="3"/>
  <c r="BF520" i="3"/>
  <c r="T520" i="3"/>
  <c r="R520" i="3"/>
  <c r="P520" i="3"/>
  <c r="BI517" i="3"/>
  <c r="BH517" i="3"/>
  <c r="BG517" i="3"/>
  <c r="BF517" i="3"/>
  <c r="T517" i="3"/>
  <c r="R517" i="3"/>
  <c r="P517" i="3"/>
  <c r="BI512" i="3"/>
  <c r="BH512" i="3"/>
  <c r="BG512" i="3"/>
  <c r="BF512" i="3"/>
  <c r="T512" i="3"/>
  <c r="R512" i="3"/>
  <c r="P512" i="3"/>
  <c r="BI509" i="3"/>
  <c r="BH509" i="3"/>
  <c r="BG509" i="3"/>
  <c r="BF509" i="3"/>
  <c r="T509" i="3"/>
  <c r="R509" i="3"/>
  <c r="P509" i="3"/>
  <c r="BI506" i="3"/>
  <c r="BH506" i="3"/>
  <c r="BG506" i="3"/>
  <c r="BF506" i="3"/>
  <c r="T506" i="3"/>
  <c r="R506" i="3"/>
  <c r="P506" i="3"/>
  <c r="BI501" i="3"/>
  <c r="BH501" i="3"/>
  <c r="BG501" i="3"/>
  <c r="BF501" i="3"/>
  <c r="T501" i="3"/>
  <c r="R501" i="3"/>
  <c r="P501" i="3"/>
  <c r="BI498" i="3"/>
  <c r="BH498" i="3"/>
  <c r="BG498" i="3"/>
  <c r="BF498" i="3"/>
  <c r="T498" i="3"/>
  <c r="R498" i="3"/>
  <c r="P498" i="3"/>
  <c r="BI497" i="3"/>
  <c r="BH497" i="3"/>
  <c r="BG497" i="3"/>
  <c r="BF497" i="3"/>
  <c r="T497" i="3"/>
  <c r="R497" i="3"/>
  <c r="P497" i="3"/>
  <c r="BI495" i="3"/>
  <c r="BH495" i="3"/>
  <c r="BG495" i="3"/>
  <c r="BF495" i="3"/>
  <c r="T495" i="3"/>
  <c r="R495" i="3"/>
  <c r="P495" i="3"/>
  <c r="BI493" i="3"/>
  <c r="BH493" i="3"/>
  <c r="BG493" i="3"/>
  <c r="BF493" i="3"/>
  <c r="T493" i="3"/>
  <c r="R493" i="3"/>
  <c r="P493" i="3"/>
  <c r="BI488" i="3"/>
  <c r="BH488" i="3"/>
  <c r="BG488" i="3"/>
  <c r="BF488" i="3"/>
  <c r="T488" i="3"/>
  <c r="R488" i="3"/>
  <c r="P488" i="3"/>
  <c r="BI486" i="3"/>
  <c r="BH486" i="3"/>
  <c r="BG486" i="3"/>
  <c r="BF486" i="3"/>
  <c r="T486" i="3"/>
  <c r="R486" i="3"/>
  <c r="P486" i="3"/>
  <c r="BI483" i="3"/>
  <c r="BH483" i="3"/>
  <c r="BG483" i="3"/>
  <c r="BF483" i="3"/>
  <c r="T483" i="3"/>
  <c r="R483" i="3"/>
  <c r="P483" i="3"/>
  <c r="BI478" i="3"/>
  <c r="BH478" i="3"/>
  <c r="BG478" i="3"/>
  <c r="BF478" i="3"/>
  <c r="T478" i="3"/>
  <c r="R478" i="3"/>
  <c r="P478" i="3"/>
  <c r="BI474" i="3"/>
  <c r="BH474" i="3"/>
  <c r="BG474" i="3"/>
  <c r="BF474" i="3"/>
  <c r="T474" i="3"/>
  <c r="R474" i="3"/>
  <c r="P474" i="3"/>
  <c r="BI470" i="3"/>
  <c r="BH470" i="3"/>
  <c r="BG470" i="3"/>
  <c r="BF470" i="3"/>
  <c r="T470" i="3"/>
  <c r="R470" i="3"/>
  <c r="P470" i="3"/>
  <c r="BI466" i="3"/>
  <c r="BH466" i="3"/>
  <c r="BG466" i="3"/>
  <c r="BF466" i="3"/>
  <c r="T466" i="3"/>
  <c r="R466" i="3"/>
  <c r="P466" i="3"/>
  <c r="BI462" i="3"/>
  <c r="BH462" i="3"/>
  <c r="BG462" i="3"/>
  <c r="BF462" i="3"/>
  <c r="T462" i="3"/>
  <c r="R462" i="3"/>
  <c r="P462" i="3"/>
  <c r="BI457" i="3"/>
  <c r="BH457" i="3"/>
  <c r="BG457" i="3"/>
  <c r="BF457" i="3"/>
  <c r="T457" i="3"/>
  <c r="R457" i="3"/>
  <c r="P457" i="3"/>
  <c r="BI453" i="3"/>
  <c r="BH453" i="3"/>
  <c r="BG453" i="3"/>
  <c r="BF453" i="3"/>
  <c r="T453" i="3"/>
  <c r="R453" i="3"/>
  <c r="P453" i="3"/>
  <c r="BI449" i="3"/>
  <c r="BH449" i="3"/>
  <c r="BG449" i="3"/>
  <c r="BF449" i="3"/>
  <c r="T449" i="3"/>
  <c r="R449" i="3"/>
  <c r="P449" i="3"/>
  <c r="BI446" i="3"/>
  <c r="BH446" i="3"/>
  <c r="BG446" i="3"/>
  <c r="BF446" i="3"/>
  <c r="T446" i="3"/>
  <c r="R446" i="3"/>
  <c r="P446" i="3"/>
  <c r="BI443" i="3"/>
  <c r="BH443" i="3"/>
  <c r="BG443" i="3"/>
  <c r="BF443" i="3"/>
  <c r="T443" i="3"/>
  <c r="R443" i="3"/>
  <c r="P443" i="3"/>
  <c r="BI440" i="3"/>
  <c r="BH440" i="3"/>
  <c r="BG440" i="3"/>
  <c r="BF440" i="3"/>
  <c r="T440" i="3"/>
  <c r="R440" i="3"/>
  <c r="P440" i="3"/>
  <c r="BI437" i="3"/>
  <c r="BH437" i="3"/>
  <c r="BG437" i="3"/>
  <c r="BF437" i="3"/>
  <c r="T437" i="3"/>
  <c r="R437" i="3"/>
  <c r="P437" i="3"/>
  <c r="BI429" i="3"/>
  <c r="BH429" i="3"/>
  <c r="BG429" i="3"/>
  <c r="BF429" i="3"/>
  <c r="T429" i="3"/>
  <c r="R429" i="3"/>
  <c r="P429" i="3"/>
  <c r="BI421" i="3"/>
  <c r="BH421" i="3"/>
  <c r="BG421" i="3"/>
  <c r="BF421" i="3"/>
  <c r="T421" i="3"/>
  <c r="R421" i="3"/>
  <c r="P421" i="3"/>
  <c r="BI418" i="3"/>
  <c r="BH418" i="3"/>
  <c r="BG418" i="3"/>
  <c r="BF418" i="3"/>
  <c r="T418" i="3"/>
  <c r="R418" i="3"/>
  <c r="P418" i="3"/>
  <c r="BI415" i="3"/>
  <c r="BH415" i="3"/>
  <c r="BG415" i="3"/>
  <c r="BF415" i="3"/>
  <c r="T415" i="3"/>
  <c r="R415" i="3"/>
  <c r="P415" i="3"/>
  <c r="BI410" i="3"/>
  <c r="BH410" i="3"/>
  <c r="BG410" i="3"/>
  <c r="BF410" i="3"/>
  <c r="T410" i="3"/>
  <c r="R410" i="3"/>
  <c r="P410" i="3"/>
  <c r="BI405" i="3"/>
  <c r="BH405" i="3"/>
  <c r="BG405" i="3"/>
  <c r="BF405" i="3"/>
  <c r="T405" i="3"/>
  <c r="R405" i="3"/>
  <c r="P405" i="3"/>
  <c r="BI402" i="3"/>
  <c r="BH402" i="3"/>
  <c r="BG402" i="3"/>
  <c r="BF402" i="3"/>
  <c r="T402" i="3"/>
  <c r="R402" i="3"/>
  <c r="P402" i="3"/>
  <c r="BI395" i="3"/>
  <c r="BH395" i="3"/>
  <c r="BG395" i="3"/>
  <c r="BF395" i="3"/>
  <c r="T395" i="3"/>
  <c r="R395" i="3"/>
  <c r="P395" i="3"/>
  <c r="BI390" i="3"/>
  <c r="BH390" i="3"/>
  <c r="BG390" i="3"/>
  <c r="BF390" i="3"/>
  <c r="T390" i="3"/>
  <c r="R390" i="3"/>
  <c r="P390" i="3"/>
  <c r="BI386" i="3"/>
  <c r="BH386" i="3"/>
  <c r="BG386" i="3"/>
  <c r="BF386" i="3"/>
  <c r="T386" i="3"/>
  <c r="R386" i="3"/>
  <c r="P386" i="3"/>
  <c r="BI381" i="3"/>
  <c r="BH381" i="3"/>
  <c r="BG381" i="3"/>
  <c r="BF381" i="3"/>
  <c r="T381" i="3"/>
  <c r="R381" i="3"/>
  <c r="P381" i="3"/>
  <c r="BI379" i="3"/>
  <c r="BH379" i="3"/>
  <c r="BG379" i="3"/>
  <c r="BF379" i="3"/>
  <c r="T379" i="3"/>
  <c r="R379" i="3"/>
  <c r="P379" i="3"/>
  <c r="BI376" i="3"/>
  <c r="BH376" i="3"/>
  <c r="BG376" i="3"/>
  <c r="BF376" i="3"/>
  <c r="T376" i="3"/>
  <c r="R376" i="3"/>
  <c r="P376" i="3"/>
  <c r="BI371" i="3"/>
  <c r="BH371" i="3"/>
  <c r="BG371" i="3"/>
  <c r="BF371" i="3"/>
  <c r="T371" i="3"/>
  <c r="R371" i="3"/>
  <c r="P371" i="3"/>
  <c r="BI369" i="3"/>
  <c r="BH369" i="3"/>
  <c r="BG369" i="3"/>
  <c r="BF369" i="3"/>
  <c r="T369" i="3"/>
  <c r="R369" i="3"/>
  <c r="P369" i="3"/>
  <c r="BI363" i="3"/>
  <c r="BH363" i="3"/>
  <c r="BG363" i="3"/>
  <c r="BF363" i="3"/>
  <c r="T363" i="3"/>
  <c r="R363" i="3"/>
  <c r="P363" i="3"/>
  <c r="BI361" i="3"/>
  <c r="BH361" i="3"/>
  <c r="BG361" i="3"/>
  <c r="BF361" i="3"/>
  <c r="T361" i="3"/>
  <c r="R361" i="3"/>
  <c r="P361" i="3"/>
  <c r="BI358" i="3"/>
  <c r="BH358" i="3"/>
  <c r="BG358" i="3"/>
  <c r="BF358" i="3"/>
  <c r="T358" i="3"/>
  <c r="R358" i="3"/>
  <c r="P358" i="3"/>
  <c r="BI353" i="3"/>
  <c r="BH353" i="3"/>
  <c r="BG353" i="3"/>
  <c r="BF353" i="3"/>
  <c r="T353" i="3"/>
  <c r="R353" i="3"/>
  <c r="P353" i="3"/>
  <c r="BI349" i="3"/>
  <c r="BH349" i="3"/>
  <c r="BG349" i="3"/>
  <c r="BF349" i="3"/>
  <c r="T349" i="3"/>
  <c r="R349" i="3"/>
  <c r="P349" i="3"/>
  <c r="BI345" i="3"/>
  <c r="BH345" i="3"/>
  <c r="BG345" i="3"/>
  <c r="BF345" i="3"/>
  <c r="T345" i="3"/>
  <c r="R345" i="3"/>
  <c r="P345" i="3"/>
  <c r="BI341" i="3"/>
  <c r="BH341" i="3"/>
  <c r="BG341" i="3"/>
  <c r="BF341" i="3"/>
  <c r="T341" i="3"/>
  <c r="R341" i="3"/>
  <c r="P341" i="3"/>
  <c r="BI338" i="3"/>
  <c r="BH338" i="3"/>
  <c r="BG338" i="3"/>
  <c r="BF338" i="3"/>
  <c r="T338" i="3"/>
  <c r="R338" i="3"/>
  <c r="P338" i="3"/>
  <c r="BI336" i="3"/>
  <c r="BH336" i="3"/>
  <c r="BG336" i="3"/>
  <c r="BF336" i="3"/>
  <c r="T336" i="3"/>
  <c r="R336" i="3"/>
  <c r="P336" i="3"/>
  <c r="BI332" i="3"/>
  <c r="BH332" i="3"/>
  <c r="BG332" i="3"/>
  <c r="BF332" i="3"/>
  <c r="T332" i="3"/>
  <c r="R332" i="3"/>
  <c r="P332" i="3"/>
  <c r="BI328" i="3"/>
  <c r="BH328" i="3"/>
  <c r="BG328" i="3"/>
  <c r="BF328" i="3"/>
  <c r="T328" i="3"/>
  <c r="R328" i="3"/>
  <c r="P328" i="3"/>
  <c r="BI324" i="3"/>
  <c r="BH324" i="3"/>
  <c r="BG324" i="3"/>
  <c r="BF324" i="3"/>
  <c r="T324" i="3"/>
  <c r="R324" i="3"/>
  <c r="P324" i="3"/>
  <c r="BI320" i="3"/>
  <c r="BH320" i="3"/>
  <c r="BG320" i="3"/>
  <c r="BF320" i="3"/>
  <c r="T320" i="3"/>
  <c r="R320" i="3"/>
  <c r="P320" i="3"/>
  <c r="BI311" i="3"/>
  <c r="BH311" i="3"/>
  <c r="BG311" i="3"/>
  <c r="BF311" i="3"/>
  <c r="T311" i="3"/>
  <c r="R311" i="3"/>
  <c r="P311" i="3"/>
  <c r="BI298" i="3"/>
  <c r="BH298" i="3"/>
  <c r="BG298" i="3"/>
  <c r="BF298" i="3"/>
  <c r="T298" i="3"/>
  <c r="R298" i="3"/>
  <c r="P298" i="3"/>
  <c r="BI287" i="3"/>
  <c r="BH287" i="3"/>
  <c r="BG287" i="3"/>
  <c r="BF287" i="3"/>
  <c r="T287" i="3"/>
  <c r="R287" i="3"/>
  <c r="P287" i="3"/>
  <c r="BI284" i="3"/>
  <c r="BH284" i="3"/>
  <c r="BG284" i="3"/>
  <c r="BF284" i="3"/>
  <c r="T284" i="3"/>
  <c r="R284" i="3"/>
  <c r="P284" i="3"/>
  <c r="BI282" i="3"/>
  <c r="BH282" i="3"/>
  <c r="BG282" i="3"/>
  <c r="BF282" i="3"/>
  <c r="T282" i="3"/>
  <c r="R282" i="3"/>
  <c r="P282" i="3"/>
  <c r="BI279" i="3"/>
  <c r="BH279" i="3"/>
  <c r="BG279" i="3"/>
  <c r="BF279" i="3"/>
  <c r="T279" i="3"/>
  <c r="R279" i="3"/>
  <c r="P279" i="3"/>
  <c r="BI276" i="3"/>
  <c r="BH276" i="3"/>
  <c r="BG276" i="3"/>
  <c r="BF276" i="3"/>
  <c r="T276" i="3"/>
  <c r="R276" i="3"/>
  <c r="P276" i="3"/>
  <c r="BI273" i="3"/>
  <c r="BH273" i="3"/>
  <c r="BG273" i="3"/>
  <c r="BF273" i="3"/>
  <c r="T273" i="3"/>
  <c r="R273" i="3"/>
  <c r="P273" i="3"/>
  <c r="BI270" i="3"/>
  <c r="BH270" i="3"/>
  <c r="BG270" i="3"/>
  <c r="BF270" i="3"/>
  <c r="T270" i="3"/>
  <c r="R270" i="3"/>
  <c r="P270" i="3"/>
  <c r="BI267" i="3"/>
  <c r="BH267" i="3"/>
  <c r="BG267" i="3"/>
  <c r="BF267" i="3"/>
  <c r="T267" i="3"/>
  <c r="R267" i="3"/>
  <c r="P267" i="3"/>
  <c r="BI263" i="3"/>
  <c r="BH263" i="3"/>
  <c r="BG263" i="3"/>
  <c r="BF263" i="3"/>
  <c r="T263" i="3"/>
  <c r="R263" i="3"/>
  <c r="P263" i="3"/>
  <c r="BI260" i="3"/>
  <c r="BH260" i="3"/>
  <c r="BG260" i="3"/>
  <c r="BF260" i="3"/>
  <c r="T260" i="3"/>
  <c r="R260" i="3"/>
  <c r="P260" i="3"/>
  <c r="BI257" i="3"/>
  <c r="BH257" i="3"/>
  <c r="BG257" i="3"/>
  <c r="BF257" i="3"/>
  <c r="T257" i="3"/>
  <c r="R257" i="3"/>
  <c r="P257" i="3"/>
  <c r="BI254" i="3"/>
  <c r="BH254" i="3"/>
  <c r="BG254" i="3"/>
  <c r="BF254" i="3"/>
  <c r="T254" i="3"/>
  <c r="R254" i="3"/>
  <c r="P254" i="3"/>
  <c r="BI249" i="3"/>
  <c r="BH249" i="3"/>
  <c r="BG249" i="3"/>
  <c r="BF249" i="3"/>
  <c r="T249" i="3"/>
  <c r="R249" i="3"/>
  <c r="P249" i="3"/>
  <c r="BI245" i="3"/>
  <c r="BH245" i="3"/>
  <c r="BG245" i="3"/>
  <c r="BF245" i="3"/>
  <c r="T245" i="3"/>
  <c r="R245" i="3"/>
  <c r="P245" i="3"/>
  <c r="BI242" i="3"/>
  <c r="BH242" i="3"/>
  <c r="BG242" i="3"/>
  <c r="BF242" i="3"/>
  <c r="T242" i="3"/>
  <c r="R242" i="3"/>
  <c r="P242" i="3"/>
  <c r="BI238" i="3"/>
  <c r="BH238" i="3"/>
  <c r="BG238" i="3"/>
  <c r="BF238" i="3"/>
  <c r="T238" i="3"/>
  <c r="R238" i="3"/>
  <c r="P238" i="3"/>
  <c r="BI234" i="3"/>
  <c r="BH234" i="3"/>
  <c r="BG234" i="3"/>
  <c r="BF234" i="3"/>
  <c r="T234" i="3"/>
  <c r="R234" i="3"/>
  <c r="P234" i="3"/>
  <c r="BI228" i="3"/>
  <c r="BH228" i="3"/>
  <c r="BG228" i="3"/>
  <c r="BF228" i="3"/>
  <c r="T228" i="3"/>
  <c r="R228" i="3"/>
  <c r="P228" i="3"/>
  <c r="BI224" i="3"/>
  <c r="BH224" i="3"/>
  <c r="BG224" i="3"/>
  <c r="BF224" i="3"/>
  <c r="T224" i="3"/>
  <c r="R224" i="3"/>
  <c r="P224" i="3"/>
  <c r="BI220" i="3"/>
  <c r="BH220" i="3"/>
  <c r="BG220" i="3"/>
  <c r="BF220" i="3"/>
  <c r="T220" i="3"/>
  <c r="R220" i="3"/>
  <c r="P220" i="3"/>
  <c r="BI217" i="3"/>
  <c r="BH217" i="3"/>
  <c r="BG217" i="3"/>
  <c r="BF217" i="3"/>
  <c r="T217" i="3"/>
  <c r="R217" i="3"/>
  <c r="P217" i="3"/>
  <c r="BI214" i="3"/>
  <c r="BH214" i="3"/>
  <c r="BG214" i="3"/>
  <c r="BF214" i="3"/>
  <c r="T214" i="3"/>
  <c r="R214" i="3"/>
  <c r="P214" i="3"/>
  <c r="BI211" i="3"/>
  <c r="BH211" i="3"/>
  <c r="BG211" i="3"/>
  <c r="BF211" i="3"/>
  <c r="T211" i="3"/>
  <c r="R211" i="3"/>
  <c r="P211" i="3"/>
  <c r="BI209" i="3"/>
  <c r="BH209" i="3"/>
  <c r="BG209" i="3"/>
  <c r="BF209" i="3"/>
  <c r="T209" i="3"/>
  <c r="R209" i="3"/>
  <c r="P209" i="3"/>
  <c r="BI206" i="3"/>
  <c r="BH206" i="3"/>
  <c r="BG206" i="3"/>
  <c r="BF206" i="3"/>
  <c r="T206" i="3"/>
  <c r="R206" i="3"/>
  <c r="P206" i="3"/>
  <c r="BI204" i="3"/>
  <c r="BH204" i="3"/>
  <c r="BG204" i="3"/>
  <c r="BF204" i="3"/>
  <c r="T204" i="3"/>
  <c r="R204" i="3"/>
  <c r="P204" i="3"/>
  <c r="BI201" i="3"/>
  <c r="BH201" i="3"/>
  <c r="BG201" i="3"/>
  <c r="BF201" i="3"/>
  <c r="T201" i="3"/>
  <c r="R201" i="3"/>
  <c r="P201" i="3"/>
  <c r="BI198" i="3"/>
  <c r="BH198" i="3"/>
  <c r="BG198" i="3"/>
  <c r="BF198" i="3"/>
  <c r="T198" i="3"/>
  <c r="R198" i="3"/>
  <c r="P198" i="3"/>
  <c r="BI193" i="3"/>
  <c r="BH193" i="3"/>
  <c r="BG193" i="3"/>
  <c r="BF193" i="3"/>
  <c r="T193" i="3"/>
  <c r="R193" i="3"/>
  <c r="P193" i="3"/>
  <c r="BI190" i="3"/>
  <c r="BH190" i="3"/>
  <c r="BG190" i="3"/>
  <c r="BF190" i="3"/>
  <c r="T190" i="3"/>
  <c r="R190" i="3"/>
  <c r="P190" i="3"/>
  <c r="BI185" i="3"/>
  <c r="BH185" i="3"/>
  <c r="BG185" i="3"/>
  <c r="BF185" i="3"/>
  <c r="T185" i="3"/>
  <c r="R185" i="3"/>
  <c r="P185" i="3"/>
  <c r="BI181" i="3"/>
  <c r="BH181" i="3"/>
  <c r="BG181" i="3"/>
  <c r="BF181" i="3"/>
  <c r="T181" i="3"/>
  <c r="R181" i="3"/>
  <c r="P181" i="3"/>
  <c r="BI177" i="3"/>
  <c r="BH177" i="3"/>
  <c r="BG177" i="3"/>
  <c r="BF177" i="3"/>
  <c r="T177" i="3"/>
  <c r="R177" i="3"/>
  <c r="P177" i="3"/>
  <c r="BI174" i="3"/>
  <c r="BH174" i="3"/>
  <c r="BG174" i="3"/>
  <c r="BF174" i="3"/>
  <c r="T174" i="3"/>
  <c r="R174" i="3"/>
  <c r="P174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6" i="3"/>
  <c r="BH166" i="3"/>
  <c r="BG166" i="3"/>
  <c r="BF166" i="3"/>
  <c r="T166" i="3"/>
  <c r="R166" i="3"/>
  <c r="P166" i="3"/>
  <c r="BI163" i="3"/>
  <c r="BH163" i="3"/>
  <c r="BG163" i="3"/>
  <c r="BF163" i="3"/>
  <c r="T163" i="3"/>
  <c r="R163" i="3"/>
  <c r="P163" i="3"/>
  <c r="BI160" i="3"/>
  <c r="BH160" i="3"/>
  <c r="BG160" i="3"/>
  <c r="BF160" i="3"/>
  <c r="T160" i="3"/>
  <c r="R160" i="3"/>
  <c r="P160" i="3"/>
  <c r="BI156" i="3"/>
  <c r="BH156" i="3"/>
  <c r="BG156" i="3"/>
  <c r="BF156" i="3"/>
  <c r="T156" i="3"/>
  <c r="R156" i="3"/>
  <c r="P156" i="3"/>
  <c r="BI153" i="3"/>
  <c r="BH153" i="3"/>
  <c r="BG153" i="3"/>
  <c r="BF153" i="3"/>
  <c r="T153" i="3"/>
  <c r="R153" i="3"/>
  <c r="P153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1" i="3"/>
  <c r="BH141" i="3"/>
  <c r="BG141" i="3"/>
  <c r="BF141" i="3"/>
  <c r="T141" i="3"/>
  <c r="R141" i="3"/>
  <c r="P141" i="3"/>
  <c r="J134" i="3"/>
  <c r="F134" i="3"/>
  <c r="F132" i="3"/>
  <c r="E130" i="3"/>
  <c r="J91" i="3"/>
  <c r="F91" i="3"/>
  <c r="F89" i="3"/>
  <c r="E87" i="3"/>
  <c r="J24" i="3"/>
  <c r="E24" i="3"/>
  <c r="J135" i="3" s="1"/>
  <c r="J23" i="3"/>
  <c r="J18" i="3"/>
  <c r="E18" i="3"/>
  <c r="F92" i="3" s="1"/>
  <c r="J17" i="3"/>
  <c r="J12" i="3"/>
  <c r="J132" i="3" s="1"/>
  <c r="E7" i="3"/>
  <c r="E85" i="3"/>
  <c r="J37" i="2"/>
  <c r="J36" i="2"/>
  <c r="AY95" i="1" s="1"/>
  <c r="J35" i="2"/>
  <c r="AX95" i="1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T144" i="2"/>
  <c r="R145" i="2"/>
  <c r="R144" i="2"/>
  <c r="P145" i="2"/>
  <c r="P144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6" i="2"/>
  <c r="BH136" i="2"/>
  <c r="BG136" i="2"/>
  <c r="BF136" i="2"/>
  <c r="F34" i="2" s="1"/>
  <c r="T136" i="2"/>
  <c r="R136" i="2"/>
  <c r="P136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6" i="2"/>
  <c r="BH126" i="2"/>
  <c r="F36" i="2" s="1"/>
  <c r="BG126" i="2"/>
  <c r="F35" i="2" s="1"/>
  <c r="BF126" i="2"/>
  <c r="T126" i="2"/>
  <c r="R126" i="2"/>
  <c r="P126" i="2"/>
  <c r="J119" i="2"/>
  <c r="F119" i="2"/>
  <c r="F117" i="2"/>
  <c r="E115" i="2"/>
  <c r="J91" i="2"/>
  <c r="F91" i="2"/>
  <c r="F89" i="2"/>
  <c r="E87" i="2"/>
  <c r="J24" i="2"/>
  <c r="E24" i="2"/>
  <c r="J120" i="2"/>
  <c r="J23" i="2"/>
  <c r="J18" i="2"/>
  <c r="E18" i="2"/>
  <c r="F120" i="2" s="1"/>
  <c r="J17" i="2"/>
  <c r="J12" i="2"/>
  <c r="J117" i="2"/>
  <c r="E7" i="2"/>
  <c r="E113" i="2" s="1"/>
  <c r="L90" i="1"/>
  <c r="AM90" i="1"/>
  <c r="AM89" i="1"/>
  <c r="L89" i="1"/>
  <c r="AM87" i="1"/>
  <c r="L87" i="1"/>
  <c r="L85" i="1"/>
  <c r="L84" i="1"/>
  <c r="BK145" i="2"/>
  <c r="J133" i="2"/>
  <c r="J493" i="3"/>
  <c r="BK324" i="3"/>
  <c r="J847" i="3"/>
  <c r="J702" i="3"/>
  <c r="BK520" i="3"/>
  <c r="BK474" i="3"/>
  <c r="BK361" i="3"/>
  <c r="J177" i="3"/>
  <c r="J862" i="3"/>
  <c r="J729" i="3"/>
  <c r="BK610" i="3"/>
  <c r="J462" i="3"/>
  <c r="BK369" i="3"/>
  <c r="BK204" i="3"/>
  <c r="J844" i="3"/>
  <c r="J747" i="3"/>
  <c r="BK646" i="3"/>
  <c r="J527" i="3"/>
  <c r="BK209" i="3"/>
  <c r="BK827" i="3"/>
  <c r="J657" i="3"/>
  <c r="BK571" i="3"/>
  <c r="J466" i="3"/>
  <c r="J381" i="3"/>
  <c r="J206" i="3"/>
  <c r="BK791" i="3"/>
  <c r="BK704" i="3"/>
  <c r="J536" i="3"/>
  <c r="J402" i="3"/>
  <c r="J328" i="3"/>
  <c r="J190" i="3"/>
  <c r="BK141" i="3"/>
  <c r="BK818" i="3"/>
  <c r="J715" i="3"/>
  <c r="J619" i="3"/>
  <c r="J446" i="3"/>
  <c r="BK279" i="3"/>
  <c r="BK211" i="3"/>
  <c r="BK855" i="3"/>
  <c r="J744" i="3"/>
  <c r="J672" i="3"/>
  <c r="BK517" i="3"/>
  <c r="J267" i="3"/>
  <c r="BK173" i="4"/>
  <c r="J131" i="4"/>
  <c r="J191" i="4"/>
  <c r="J137" i="4"/>
  <c r="J142" i="4"/>
  <c r="J161" i="4"/>
  <c r="BK195" i="4"/>
  <c r="BK166" i="5"/>
  <c r="J186" i="5"/>
  <c r="BK170" i="5"/>
  <c r="J128" i="5"/>
  <c r="BK126" i="5"/>
  <c r="J146" i="5"/>
  <c r="BK164" i="5"/>
  <c r="BK181" i="5"/>
  <c r="J142" i="5"/>
  <c r="BK262" i="6"/>
  <c r="J327" i="6"/>
  <c r="J299" i="6"/>
  <c r="BK195" i="6"/>
  <c r="J133" i="6"/>
  <c r="BK307" i="6"/>
  <c r="J215" i="6"/>
  <c r="BK154" i="6"/>
  <c r="BK231" i="6"/>
  <c r="BK253" i="6"/>
  <c r="BK129" i="6"/>
  <c r="J149" i="2"/>
  <c r="BK138" i="2"/>
  <c r="J134" i="2"/>
  <c r="BK128" i="2"/>
  <c r="J34" i="2"/>
  <c r="BK702" i="3"/>
  <c r="J601" i="3"/>
  <c r="BK453" i="3"/>
  <c r="BK206" i="3"/>
  <c r="J148" i="3"/>
  <c r="BK765" i="3"/>
  <c r="J700" i="3"/>
  <c r="J605" i="3"/>
  <c r="J506" i="3"/>
  <c r="J449" i="3"/>
  <c r="BK328" i="3"/>
  <c r="BK874" i="3"/>
  <c r="J820" i="3"/>
  <c r="J698" i="3"/>
  <c r="BK627" i="3"/>
  <c r="J571" i="3"/>
  <c r="J488" i="3"/>
  <c r="BK405" i="3"/>
  <c r="BK276" i="3"/>
  <c r="J174" i="3"/>
  <c r="J809" i="3"/>
  <c r="BK724" i="3"/>
  <c r="J660" i="3"/>
  <c r="J632" i="3"/>
  <c r="BK557" i="3"/>
  <c r="BK257" i="3"/>
  <c r="J163" i="3"/>
  <c r="BK751" i="3"/>
  <c r="BK678" i="3"/>
  <c r="BK597" i="3"/>
  <c r="BK498" i="3"/>
  <c r="BK478" i="3"/>
  <c r="J418" i="3"/>
  <c r="J324" i="3"/>
  <c r="J228" i="3"/>
  <c r="J852" i="3"/>
  <c r="BK771" i="3"/>
  <c r="BK731" i="3"/>
  <c r="BK653" i="3"/>
  <c r="BK593" i="3"/>
  <c r="J517" i="3"/>
  <c r="BK381" i="3"/>
  <c r="J270" i="3"/>
  <c r="BK163" i="3"/>
  <c r="J877" i="3"/>
  <c r="BK826" i="3"/>
  <c r="J724" i="3"/>
  <c r="J668" i="3"/>
  <c r="J611" i="3"/>
  <c r="J478" i="3"/>
  <c r="J369" i="3"/>
  <c r="J276" i="3"/>
  <c r="J214" i="3"/>
  <c r="J889" i="3"/>
  <c r="BK809" i="3"/>
  <c r="BK708" i="3"/>
  <c r="BK624" i="3"/>
  <c r="BK488" i="3"/>
  <c r="J379" i="3"/>
  <c r="J238" i="3"/>
  <c r="J195" i="4"/>
  <c r="J159" i="4"/>
  <c r="BK137" i="4"/>
  <c r="BK187" i="4"/>
  <c r="BK151" i="4"/>
  <c r="BK139" i="4"/>
  <c r="BK181" i="4"/>
  <c r="J135" i="4"/>
  <c r="J132" i="4"/>
  <c r="BK165" i="4"/>
  <c r="BK145" i="4"/>
  <c r="BK126" i="4"/>
  <c r="BK157" i="4"/>
  <c r="BK131" i="4"/>
  <c r="J134" i="4"/>
  <c r="BK187" i="5"/>
  <c r="BK124" i="5"/>
  <c r="J183" i="5"/>
  <c r="J124" i="5"/>
  <c r="BK148" i="5"/>
  <c r="J162" i="5"/>
  <c r="BK183" i="5"/>
  <c r="BK144" i="5"/>
  <c r="BK184" i="5"/>
  <c r="BK160" i="5"/>
  <c r="J182" i="5"/>
  <c r="BK327" i="6"/>
  <c r="J244" i="6"/>
  <c r="J162" i="6"/>
  <c r="J303" i="6"/>
  <c r="J262" i="6"/>
  <c r="BK215" i="6"/>
  <c r="J166" i="6"/>
  <c r="BK315" i="6"/>
  <c r="BK303" i="6"/>
  <c r="BK170" i="6"/>
  <c r="BK257" i="6"/>
  <c r="J199" i="6"/>
  <c r="BK166" i="6"/>
  <c r="J231" i="6"/>
  <c r="BK125" i="6"/>
  <c r="J151" i="2"/>
  <c r="BK141" i="2"/>
  <c r="BK134" i="2"/>
  <c r="BK129" i="2"/>
  <c r="AS94" i="1"/>
  <c r="BK820" i="3"/>
  <c r="BK813" i="3"/>
  <c r="BK769" i="3"/>
  <c r="J731" i="3"/>
  <c r="BK636" i="3"/>
  <c r="BK470" i="3"/>
  <c r="BK386" i="3"/>
  <c r="J198" i="3"/>
  <c r="J850" i="3"/>
  <c r="BK760" i="3"/>
  <c r="J636" i="3"/>
  <c r="BK553" i="3"/>
  <c r="J486" i="3"/>
  <c r="BK379" i="3"/>
  <c r="BK249" i="3"/>
  <c r="J865" i="3"/>
  <c r="J813" i="3"/>
  <c r="BK755" i="3"/>
  <c r="BK668" i="3"/>
  <c r="J533" i="3"/>
  <c r="BK449" i="3"/>
  <c r="BK320" i="3"/>
  <c r="J209" i="3"/>
  <c r="BK865" i="3"/>
  <c r="J769" i="3"/>
  <c r="BK710" i="3"/>
  <c r="J681" i="3"/>
  <c r="BK619" i="3"/>
  <c r="BK574" i="3"/>
  <c r="BK263" i="3"/>
  <c r="BK193" i="3"/>
  <c r="J842" i="3"/>
  <c r="BK729" i="3"/>
  <c r="J646" i="3"/>
  <c r="J578" i="3"/>
  <c r="BK501" i="3"/>
  <c r="BK495" i="3"/>
  <c r="BK429" i="3"/>
  <c r="BK363" i="3"/>
  <c r="BK287" i="3"/>
  <c r="J224" i="3"/>
  <c r="J141" i="3"/>
  <c r="J824" i="3"/>
  <c r="J740" i="3"/>
  <c r="BK632" i="3"/>
  <c r="J539" i="3"/>
  <c r="BK443" i="3"/>
  <c r="J341" i="3"/>
  <c r="BK245" i="3"/>
  <c r="J160" i="3"/>
  <c r="J858" i="3"/>
  <c r="J801" i="3"/>
  <c r="J734" i="3"/>
  <c r="J679" i="3"/>
  <c r="J617" i="3"/>
  <c r="J498" i="3"/>
  <c r="J376" i="3"/>
  <c r="BK298" i="3"/>
  <c r="BK260" i="3"/>
  <c r="J204" i="3"/>
  <c r="BK889" i="3"/>
  <c r="J833" i="3"/>
  <c r="J751" i="3"/>
  <c r="BK686" i="3"/>
  <c r="BK640" i="3"/>
  <c r="BK446" i="3"/>
  <c r="BK338" i="3"/>
  <c r="BK214" i="3"/>
  <c r="BK191" i="4"/>
  <c r="J156" i="4"/>
  <c r="J122" i="4"/>
  <c r="BK175" i="4"/>
  <c r="BK128" i="4"/>
  <c r="BK179" i="4"/>
  <c r="J128" i="4"/>
  <c r="J130" i="4"/>
  <c r="BK163" i="4"/>
  <c r="BK141" i="4"/>
  <c r="BK125" i="4"/>
  <c r="J158" i="4"/>
  <c r="J136" i="4"/>
  <c r="J149" i="4"/>
  <c r="BK124" i="4"/>
  <c r="J154" i="5"/>
  <c r="J170" i="5"/>
  <c r="BK154" i="5"/>
  <c r="BK182" i="5"/>
  <c r="J122" i="5"/>
  <c r="BK152" i="5"/>
  <c r="J176" i="5"/>
  <c r="J140" i="5"/>
  <c r="J166" i="5"/>
  <c r="BK136" i="5"/>
  <c r="J278" i="6"/>
  <c r="J207" i="6"/>
  <c r="BK319" i="6"/>
  <c r="BK286" i="6"/>
  <c r="BK249" i="6"/>
  <c r="J170" i="6"/>
  <c r="J141" i="6"/>
  <c r="J249" i="6"/>
  <c r="BK174" i="6"/>
  <c r="BK295" i="6"/>
  <c r="BK219" i="6"/>
  <c r="BK182" i="6"/>
  <c r="J137" i="6"/>
  <c r="J195" i="6"/>
  <c r="BK151" i="2"/>
  <c r="J141" i="2"/>
  <c r="BK131" i="2"/>
  <c r="J126" i="2"/>
  <c r="BK839" i="3"/>
  <c r="J838" i="3"/>
  <c r="J836" i="3"/>
  <c r="J818" i="3"/>
  <c r="J791" i="3"/>
  <c r="BK740" i="3"/>
  <c r="BK715" i="3"/>
  <c r="BK688" i="3"/>
  <c r="J583" i="3"/>
  <c r="J421" i="3"/>
  <c r="BK284" i="3"/>
  <c r="J169" i="3"/>
  <c r="BK833" i="3"/>
  <c r="J755" i="3"/>
  <c r="BK613" i="3"/>
  <c r="BK536" i="3"/>
  <c r="BK415" i="3"/>
  <c r="J217" i="3"/>
  <c r="BK858" i="3"/>
  <c r="J787" i="3"/>
  <c r="J727" i="3"/>
  <c r="J622" i="3"/>
  <c r="BK539" i="3"/>
  <c r="J453" i="3"/>
  <c r="J410" i="3"/>
  <c r="J279" i="3"/>
  <c r="J201" i="3"/>
  <c r="BK166" i="3"/>
  <c r="BK766" i="3"/>
  <c r="J696" i="3"/>
  <c r="BK657" i="3"/>
  <c r="BK618" i="3"/>
  <c r="J542" i="3"/>
  <c r="J254" i="3"/>
  <c r="BK170" i="3"/>
  <c r="BK805" i="3"/>
  <c r="BK706" i="3"/>
  <c r="BK614" i="3"/>
  <c r="BK530" i="3"/>
  <c r="BK483" i="3"/>
  <c r="BK410" i="3"/>
  <c r="BK345" i="3"/>
  <c r="J284" i="3"/>
  <c r="J153" i="3"/>
  <c r="J827" i="3"/>
  <c r="J756" i="3"/>
  <c r="BK687" i="3"/>
  <c r="J640" i="3"/>
  <c r="J568" i="3"/>
  <c r="BK493" i="3"/>
  <c r="BK376" i="3"/>
  <c r="BK273" i="3"/>
  <c r="BK224" i="3"/>
  <c r="J871" i="3"/>
  <c r="BK796" i="3"/>
  <c r="BK700" i="3"/>
  <c r="J655" i="3"/>
  <c r="J523" i="3"/>
  <c r="BK437" i="3"/>
  <c r="J358" i="3"/>
  <c r="J273" i="3"/>
  <c r="J181" i="3"/>
  <c r="J839" i="3"/>
  <c r="BK783" i="3"/>
  <c r="J712" i="3"/>
  <c r="J653" i="3"/>
  <c r="BK601" i="3"/>
  <c r="BK402" i="3"/>
  <c r="J257" i="3"/>
  <c r="BK189" i="4"/>
  <c r="BK150" i="4"/>
  <c r="BK183" i="4"/>
  <c r="J179" i="4"/>
  <c r="J173" i="4"/>
  <c r="J157" i="4"/>
  <c r="J144" i="4"/>
  <c r="J143" i="4"/>
  <c r="BK140" i="4"/>
  <c r="J139" i="4"/>
  <c r="BK138" i="4"/>
  <c r="BK134" i="4"/>
  <c r="J127" i="4"/>
  <c r="J126" i="4"/>
  <c r="BK123" i="4"/>
  <c r="J183" i="4"/>
  <c r="J141" i="4"/>
  <c r="J175" i="4"/>
  <c r="BK171" i="4"/>
  <c r="BK129" i="4"/>
  <c r="BK161" i="4"/>
  <c r="BK136" i="4"/>
  <c r="J165" i="4"/>
  <c r="J155" i="4"/>
  <c r="BK135" i="4"/>
  <c r="J187" i="4"/>
  <c r="BK142" i="4"/>
  <c r="BK121" i="4"/>
  <c r="BK140" i="5"/>
  <c r="BK146" i="5"/>
  <c r="J164" i="5"/>
  <c r="J158" i="5"/>
  <c r="BK120" i="5"/>
  <c r="J130" i="5"/>
  <c r="BK186" i="5"/>
  <c r="BK150" i="5"/>
  <c r="J185" i="5"/>
  <c r="J168" i="5"/>
  <c r="BK138" i="5"/>
  <c r="BK168" i="5"/>
  <c r="J319" i="6"/>
  <c r="J257" i="6"/>
  <c r="BK203" i="6"/>
  <c r="BK323" i="6"/>
  <c r="J291" i="6"/>
  <c r="J253" i="6"/>
  <c r="J187" i="6"/>
  <c r="J323" i="6"/>
  <c r="BK282" i="6"/>
  <c r="J191" i="6"/>
  <c r="BK145" i="6"/>
  <c r="BK240" i="6"/>
  <c r="BK187" i="6"/>
  <c r="J270" i="6"/>
  <c r="J150" i="6"/>
  <c r="BK147" i="2"/>
  <c r="J145" i="2"/>
  <c r="J136" i="2"/>
  <c r="J129" i="2"/>
  <c r="F37" i="2"/>
  <c r="J708" i="3"/>
  <c r="BK621" i="3"/>
  <c r="BK506" i="3"/>
  <c r="J457" i="3"/>
  <c r="J353" i="3"/>
  <c r="BK190" i="3"/>
  <c r="BK842" i="3"/>
  <c r="BK779" i="3"/>
  <c r="J678" i="3"/>
  <c r="J589" i="3"/>
  <c r="J501" i="3"/>
  <c r="J386" i="3"/>
  <c r="J263" i="3"/>
  <c r="BK871" i="3"/>
  <c r="BK801" i="3"/>
  <c r="BK734" i="3"/>
  <c r="BK672" i="3"/>
  <c r="J613" i="3"/>
  <c r="J557" i="3"/>
  <c r="J443" i="3"/>
  <c r="J345" i="3"/>
  <c r="BK198" i="3"/>
  <c r="BK877" i="3"/>
  <c r="J779" i="3"/>
  <c r="BK712" i="3"/>
  <c r="BK655" i="3"/>
  <c r="BK617" i="3"/>
  <c r="J282" i="3"/>
  <c r="J211" i="3"/>
  <c r="BK181" i="3"/>
  <c r="BK747" i="3"/>
  <c r="J687" i="3"/>
  <c r="J610" i="3"/>
  <c r="J509" i="3"/>
  <c r="J497" i="3"/>
  <c r="BK457" i="3"/>
  <c r="BK395" i="3"/>
  <c r="BK311" i="3"/>
  <c r="J249" i="3"/>
  <c r="BK148" i="3"/>
  <c r="BK850" i="3"/>
  <c r="BK762" i="3"/>
  <c r="J664" i="3"/>
  <c r="BK620" i="3"/>
  <c r="BK509" i="3"/>
  <c r="BK358" i="3"/>
  <c r="J260" i="3"/>
  <c r="J156" i="3"/>
  <c r="J855" i="3"/>
  <c r="J766" i="3"/>
  <c r="BK698" i="3"/>
  <c r="J650" i="3"/>
  <c r="BK568" i="3"/>
  <c r="BK421" i="3"/>
  <c r="BK332" i="3"/>
  <c r="BK270" i="3"/>
  <c r="BK220" i="3"/>
  <c r="BK836" i="3"/>
  <c r="J796" i="3"/>
  <c r="BK660" i="3"/>
  <c r="BK611" i="3"/>
  <c r="J483" i="3"/>
  <c r="J332" i="3"/>
  <c r="J170" i="3"/>
  <c r="J171" i="4"/>
  <c r="J148" i="4"/>
  <c r="BK130" i="4"/>
  <c r="J177" i="4"/>
  <c r="J145" i="4"/>
  <c r="BK152" i="4"/>
  <c r="BK158" i="4"/>
  <c r="BK127" i="4"/>
  <c r="J154" i="4"/>
  <c r="BK159" i="4"/>
  <c r="BK143" i="4"/>
  <c r="BK193" i="4"/>
  <c r="BK146" i="4"/>
  <c r="BK162" i="5"/>
  <c r="J148" i="5"/>
  <c r="J181" i="5"/>
  <c r="J150" i="5"/>
  <c r="J184" i="5"/>
  <c r="BK128" i="5"/>
  <c r="BK178" i="5"/>
  <c r="BK132" i="5"/>
  <c r="BK158" i="5"/>
  <c r="J132" i="5"/>
  <c r="J156" i="5"/>
  <c r="BK291" i="6"/>
  <c r="BK227" i="6"/>
  <c r="J158" i="6"/>
  <c r="BK278" i="6"/>
  <c r="BK266" i="6"/>
  <c r="BK199" i="6"/>
  <c r="BK158" i="6"/>
  <c r="J125" i="6"/>
  <c r="J286" i="6"/>
  <c r="BK207" i="6"/>
  <c r="BK150" i="6"/>
  <c r="J223" i="6"/>
  <c r="J145" i="6"/>
  <c r="BK244" i="6"/>
  <c r="J178" i="6"/>
  <c r="BK149" i="2"/>
  <c r="BK142" i="2"/>
  <c r="J138" i="2"/>
  <c r="J131" i="2"/>
  <c r="BK126" i="2"/>
  <c r="J704" i="3"/>
  <c r="J618" i="3"/>
  <c r="J495" i="3"/>
  <c r="BK418" i="3"/>
  <c r="J298" i="3"/>
  <c r="J874" i="3"/>
  <c r="J805" i="3"/>
  <c r="BK744" i="3"/>
  <c r="J597" i="3"/>
  <c r="J512" i="3"/>
  <c r="BK462" i="3"/>
  <c r="J338" i="3"/>
  <c r="J166" i="3"/>
  <c r="BK847" i="3"/>
  <c r="J760" i="3"/>
  <c r="BK681" i="3"/>
  <c r="J643" i="3"/>
  <c r="BK523" i="3"/>
  <c r="J437" i="3"/>
  <c r="BK353" i="3"/>
  <c r="J220" i="3"/>
  <c r="J868" i="3"/>
  <c r="J775" i="3"/>
  <c r="J706" i="3"/>
  <c r="BK676" i="3"/>
  <c r="J624" i="3"/>
  <c r="BK583" i="3"/>
  <c r="BK390" i="3"/>
  <c r="J234" i="3"/>
  <c r="BK156" i="3"/>
  <c r="BK775" i="3"/>
  <c r="J676" i="3"/>
  <c r="J593" i="3"/>
  <c r="BK542" i="3"/>
  <c r="BK486" i="3"/>
  <c r="BK440" i="3"/>
  <c r="BK349" i="3"/>
  <c r="BK242" i="3"/>
  <c r="BK146" i="3"/>
  <c r="BK838" i="3"/>
  <c r="J765" i="3"/>
  <c r="BK664" i="3"/>
  <c r="J627" i="3"/>
  <c r="BK533" i="3"/>
  <c r="J395" i="3"/>
  <c r="J311" i="3"/>
  <c r="J185" i="3"/>
  <c r="J860" i="3"/>
  <c r="BK824" i="3"/>
  <c r="BK748" i="3"/>
  <c r="J688" i="3"/>
  <c r="J620" i="3"/>
  <c r="BK512" i="3"/>
  <c r="BK371" i="3"/>
  <c r="BK282" i="3"/>
  <c r="BK234" i="3"/>
  <c r="BK860" i="3"/>
  <c r="J826" i="3"/>
  <c r="BK727" i="3"/>
  <c r="BK650" i="3"/>
  <c r="J530" i="3"/>
  <c r="J390" i="3"/>
  <c r="J320" i="3"/>
  <c r="J193" i="3"/>
  <c r="J167" i="4"/>
  <c r="J146" i="4"/>
  <c r="BK185" i="4"/>
  <c r="J185" i="4"/>
  <c r="BK149" i="4"/>
  <c r="J189" i="4"/>
  <c r="BK156" i="4"/>
  <c r="J125" i="4"/>
  <c r="J150" i="4"/>
  <c r="J129" i="4"/>
  <c r="BK167" i="4"/>
  <c r="BK154" i="4"/>
  <c r="BK132" i="4"/>
  <c r="BK148" i="4"/>
  <c r="J123" i="4"/>
  <c r="BK122" i="5"/>
  <c r="J174" i="5"/>
  <c r="J160" i="5"/>
  <c r="J138" i="5"/>
  <c r="BK172" i="5"/>
  <c r="J120" i="5"/>
  <c r="J136" i="5"/>
  <c r="J172" i="5"/>
  <c r="BK185" i="5"/>
  <c r="J144" i="5"/>
  <c r="J311" i="6"/>
  <c r="J274" i="6"/>
  <c r="BK223" i="6"/>
  <c r="J315" i="6"/>
  <c r="BK274" i="6"/>
  <c r="J211" i="6"/>
  <c r="BK162" i="6"/>
  <c r="J307" i="6"/>
  <c r="J282" i="6"/>
  <c r="BK178" i="6"/>
  <c r="J266" i="6"/>
  <c r="BK211" i="6"/>
  <c r="J174" i="6"/>
  <c r="J240" i="6"/>
  <c r="BK137" i="6"/>
  <c r="J147" i="2"/>
  <c r="J142" i="2"/>
  <c r="BK136" i="2"/>
  <c r="BK133" i="2"/>
  <c r="J128" i="2"/>
  <c r="BK696" i="3"/>
  <c r="BK589" i="3"/>
  <c r="BK466" i="3"/>
  <c r="J361" i="3"/>
  <c r="BK217" i="3"/>
  <c r="BK868" i="3"/>
  <c r="BK822" i="3"/>
  <c r="BK756" i="3"/>
  <c r="J614" i="3"/>
  <c r="BK527" i="3"/>
  <c r="J429" i="3"/>
  <c r="J336" i="3"/>
  <c r="BK160" i="3"/>
  <c r="J822" i="3"/>
  <c r="J762" i="3"/>
  <c r="BK679" i="3"/>
  <c r="BK578" i="3"/>
  <c r="J520" i="3"/>
  <c r="J415" i="3"/>
  <c r="BK341" i="3"/>
  <c r="J245" i="3"/>
  <c r="BK169" i="3"/>
  <c r="BK787" i="3"/>
  <c r="J748" i="3"/>
  <c r="J692" i="3"/>
  <c r="BK643" i="3"/>
  <c r="BK605" i="3"/>
  <c r="J287" i="3"/>
  <c r="J242" i="3"/>
  <c r="BK185" i="3"/>
  <c r="J146" i="3"/>
  <c r="J710" i="3"/>
  <c r="BK622" i="3"/>
  <c r="J574" i="3"/>
  <c r="J474" i="3"/>
  <c r="J405" i="3"/>
  <c r="BK336" i="3"/>
  <c r="BK254" i="3"/>
  <c r="BK201" i="3"/>
  <c r="BK862" i="3"/>
  <c r="J783" i="3"/>
  <c r="J736" i="3"/>
  <c r="BK648" i="3"/>
  <c r="J553" i="3"/>
  <c r="J470" i="3"/>
  <c r="J363" i="3"/>
  <c r="BK238" i="3"/>
  <c r="BK174" i="3"/>
  <c r="BK153" i="3"/>
  <c r="BK844" i="3"/>
  <c r="BK736" i="3"/>
  <c r="J686" i="3"/>
  <c r="J621" i="3"/>
  <c r="J440" i="3"/>
  <c r="J349" i="3"/>
  <c r="BK267" i="3"/>
  <c r="BK177" i="3"/>
  <c r="BK852" i="3"/>
  <c r="J771" i="3"/>
  <c r="BK692" i="3"/>
  <c r="J648" i="3"/>
  <c r="BK497" i="3"/>
  <c r="J371" i="3"/>
  <c r="BK228" i="3"/>
  <c r="J193" i="4"/>
  <c r="J163" i="4"/>
  <c r="J140" i="4"/>
  <c r="BK122" i="4"/>
  <c r="J152" i="4"/>
  <c r="J124" i="4"/>
  <c r="BK144" i="4"/>
  <c r="BK155" i="4"/>
  <c r="J121" i="4"/>
  <c r="J138" i="4"/>
  <c r="J181" i="4"/>
  <c r="J151" i="4"/>
  <c r="BK133" i="4"/>
  <c r="BK177" i="4"/>
  <c r="J133" i="4"/>
  <c r="BK156" i="5"/>
  <c r="J134" i="5"/>
  <c r="J152" i="5"/>
  <c r="BK130" i="5"/>
  <c r="J178" i="5"/>
  <c r="J187" i="5"/>
  <c r="BK174" i="5"/>
  <c r="BK134" i="5"/>
  <c r="BK142" i="5"/>
  <c r="BK176" i="5"/>
  <c r="J126" i="5"/>
  <c r="J295" i="6"/>
  <c r="BK235" i="6"/>
  <c r="BK133" i="6"/>
  <c r="BK311" i="6"/>
  <c r="BK270" i="6"/>
  <c r="J219" i="6"/>
  <c r="J182" i="6"/>
  <c r="J154" i="6"/>
  <c r="BK299" i="6"/>
  <c r="J227" i="6"/>
  <c r="J129" i="6"/>
  <c r="J235" i="6"/>
  <c r="BK191" i="6"/>
  <c r="BK141" i="6"/>
  <c r="J203" i="6"/>
  <c r="R125" i="2" l="1"/>
  <c r="BK135" i="2"/>
  <c r="J135" i="2"/>
  <c r="J100" i="2" s="1"/>
  <c r="R140" i="2"/>
  <c r="P140" i="3"/>
  <c r="BK269" i="3"/>
  <c r="J269" i="3"/>
  <c r="J102" i="3" s="1"/>
  <c r="P461" i="3"/>
  <c r="BK609" i="3"/>
  <c r="J609" i="3" s="1"/>
  <c r="J105" i="3" s="1"/>
  <c r="P656" i="3"/>
  <c r="BK677" i="3"/>
  <c r="J677" i="3"/>
  <c r="J111" i="3" s="1"/>
  <c r="T711" i="3"/>
  <c r="T730" i="3"/>
  <c r="T825" i="3"/>
  <c r="T851" i="3"/>
  <c r="P120" i="4"/>
  <c r="BK147" i="4"/>
  <c r="BK119" i="4" s="1"/>
  <c r="J119" i="4" s="1"/>
  <c r="J30" i="4" s="1"/>
  <c r="J147" i="4"/>
  <c r="J98" i="4" s="1"/>
  <c r="R119" i="5"/>
  <c r="R118" i="5" s="1"/>
  <c r="R180" i="5"/>
  <c r="BK124" i="6"/>
  <c r="J124" i="6"/>
  <c r="J97" i="6"/>
  <c r="T149" i="6"/>
  <c r="P248" i="6"/>
  <c r="T130" i="2"/>
  <c r="T140" i="2"/>
  <c r="T197" i="3"/>
  <c r="T233" i="3"/>
  <c r="R253" i="3"/>
  <c r="R482" i="3"/>
  <c r="T626" i="3"/>
  <c r="T649" i="3"/>
  <c r="R680" i="3"/>
  <c r="R761" i="3"/>
  <c r="P861" i="3"/>
  <c r="BK153" i="4"/>
  <c r="J153" i="4"/>
  <c r="J99" i="4"/>
  <c r="R149" i="6"/>
  <c r="BK248" i="6"/>
  <c r="J248" i="6"/>
  <c r="J101" i="6"/>
  <c r="P261" i="6"/>
  <c r="BK125" i="2"/>
  <c r="J125" i="2"/>
  <c r="J98" i="2"/>
  <c r="P130" i="2"/>
  <c r="R135" i="2"/>
  <c r="R146" i="2"/>
  <c r="R140" i="3"/>
  <c r="R269" i="3"/>
  <c r="BK461" i="3"/>
  <c r="J461" i="3" s="1"/>
  <c r="J103" i="3" s="1"/>
  <c r="P609" i="3"/>
  <c r="R656" i="3"/>
  <c r="P677" i="3"/>
  <c r="BK711" i="3"/>
  <c r="J711" i="3"/>
  <c r="J113" i="3" s="1"/>
  <c r="BK730" i="3"/>
  <c r="J730" i="3"/>
  <c r="J114" i="3"/>
  <c r="BK825" i="3"/>
  <c r="J825" i="3"/>
  <c r="J116" i="3"/>
  <c r="P851" i="3"/>
  <c r="R153" i="4"/>
  <c r="T119" i="5"/>
  <c r="BK186" i="6"/>
  <c r="J186" i="6"/>
  <c r="J99" i="6" s="1"/>
  <c r="R248" i="6"/>
  <c r="BK290" i="6"/>
  <c r="J290" i="6"/>
  <c r="J103" i="6" s="1"/>
  <c r="BK197" i="3"/>
  <c r="J197" i="3"/>
  <c r="J99" i="3"/>
  <c r="R233" i="3"/>
  <c r="P253" i="3"/>
  <c r="BK482" i="3"/>
  <c r="J482" i="3" s="1"/>
  <c r="J104" i="3" s="1"/>
  <c r="P626" i="3"/>
  <c r="BK649" i="3"/>
  <c r="J649" i="3"/>
  <c r="J109" i="3" s="1"/>
  <c r="BK680" i="3"/>
  <c r="J680" i="3"/>
  <c r="J112" i="3" s="1"/>
  <c r="T761" i="3"/>
  <c r="T861" i="3"/>
  <c r="T153" i="4"/>
  <c r="P119" i="5"/>
  <c r="T180" i="5"/>
  <c r="R124" i="6"/>
  <c r="P186" i="6"/>
  <c r="BK261" i="6"/>
  <c r="J261" i="6" s="1"/>
  <c r="J102" i="6" s="1"/>
  <c r="T261" i="6"/>
  <c r="R130" i="2"/>
  <c r="BK140" i="2"/>
  <c r="J140" i="2"/>
  <c r="J101" i="2"/>
  <c r="BK146" i="2"/>
  <c r="J146" i="2" s="1"/>
  <c r="J103" i="2" s="1"/>
  <c r="P197" i="3"/>
  <c r="P233" i="3"/>
  <c r="T253" i="3"/>
  <c r="P482" i="3"/>
  <c r="BK626" i="3"/>
  <c r="J626" i="3" s="1"/>
  <c r="J108" i="3" s="1"/>
  <c r="P649" i="3"/>
  <c r="P680" i="3"/>
  <c r="BK761" i="3"/>
  <c r="J761" i="3" s="1"/>
  <c r="J115" i="3" s="1"/>
  <c r="BK861" i="3"/>
  <c r="J861" i="3" s="1"/>
  <c r="J118" i="3" s="1"/>
  <c r="T120" i="4"/>
  <c r="P147" i="4"/>
  <c r="BK119" i="5"/>
  <c r="J119" i="5" s="1"/>
  <c r="J97" i="5" s="1"/>
  <c r="BK180" i="5"/>
  <c r="J180" i="5" s="1"/>
  <c r="J98" i="5" s="1"/>
  <c r="BK149" i="6"/>
  <c r="J149" i="6"/>
  <c r="J98" i="6"/>
  <c r="BK239" i="6"/>
  <c r="J239" i="6"/>
  <c r="J100" i="6"/>
  <c r="R239" i="6"/>
  <c r="P290" i="6"/>
  <c r="BK130" i="2"/>
  <c r="J130" i="2"/>
  <c r="J99" i="2"/>
  <c r="T135" i="2"/>
  <c r="T146" i="2"/>
  <c r="BK140" i="3"/>
  <c r="J140" i="3" s="1"/>
  <c r="J98" i="3" s="1"/>
  <c r="T269" i="3"/>
  <c r="R461" i="3"/>
  <c r="R609" i="3"/>
  <c r="T656" i="3"/>
  <c r="R677" i="3"/>
  <c r="R711" i="3"/>
  <c r="R730" i="3"/>
  <c r="P825" i="3"/>
  <c r="BK851" i="3"/>
  <c r="J851" i="3"/>
  <c r="J117" i="3"/>
  <c r="R120" i="4"/>
  <c r="T147" i="4"/>
  <c r="T124" i="6"/>
  <c r="T186" i="6"/>
  <c r="P239" i="6"/>
  <c r="R290" i="6"/>
  <c r="T125" i="2"/>
  <c r="T124" i="2"/>
  <c r="T123" i="2" s="1"/>
  <c r="P135" i="2"/>
  <c r="P146" i="2"/>
  <c r="R197" i="3"/>
  <c r="BK233" i="3"/>
  <c r="J233" i="3"/>
  <c r="J100" i="3"/>
  <c r="BK253" i="3"/>
  <c r="J253" i="3" s="1"/>
  <c r="J101" i="3" s="1"/>
  <c r="T482" i="3"/>
  <c r="R626" i="3"/>
  <c r="R649" i="3"/>
  <c r="T680" i="3"/>
  <c r="P761" i="3"/>
  <c r="R861" i="3"/>
  <c r="BK120" i="4"/>
  <c r="J120" i="4"/>
  <c r="J97" i="4"/>
  <c r="R147" i="4"/>
  <c r="P180" i="5"/>
  <c r="P149" i="6"/>
  <c r="T239" i="6"/>
  <c r="T290" i="6"/>
  <c r="P125" i="2"/>
  <c r="P140" i="2"/>
  <c r="T140" i="3"/>
  <c r="P269" i="3"/>
  <c r="T461" i="3"/>
  <c r="T609" i="3"/>
  <c r="BK656" i="3"/>
  <c r="J656" i="3"/>
  <c r="J110" i="3" s="1"/>
  <c r="T677" i="3"/>
  <c r="P711" i="3"/>
  <c r="P730" i="3"/>
  <c r="R825" i="3"/>
  <c r="R851" i="3"/>
  <c r="P153" i="4"/>
  <c r="P124" i="6"/>
  <c r="P123" i="6" s="1"/>
  <c r="AU99" i="1" s="1"/>
  <c r="R186" i="6"/>
  <c r="T248" i="6"/>
  <c r="R261" i="6"/>
  <c r="BK144" i="2"/>
  <c r="J144" i="2"/>
  <c r="J102" i="2"/>
  <c r="BK623" i="3"/>
  <c r="J623" i="3"/>
  <c r="J106" i="3"/>
  <c r="F92" i="6"/>
  <c r="J117" i="6"/>
  <c r="BE154" i="6"/>
  <c r="BE162" i="6"/>
  <c r="BE170" i="6"/>
  <c r="BE191" i="6"/>
  <c r="BE199" i="6"/>
  <c r="BE211" i="6"/>
  <c r="BE223" i="6"/>
  <c r="BE249" i="6"/>
  <c r="BE257" i="6"/>
  <c r="BE266" i="6"/>
  <c r="J92" i="6"/>
  <c r="BE125" i="6"/>
  <c r="BE133" i="6"/>
  <c r="BE158" i="6"/>
  <c r="BE178" i="6"/>
  <c r="BE207" i="6"/>
  <c r="BE262" i="6"/>
  <c r="BE291" i="6"/>
  <c r="BE307" i="6"/>
  <c r="BE141" i="6"/>
  <c r="BE166" i="6"/>
  <c r="BE203" i="6"/>
  <c r="BE219" i="6"/>
  <c r="BE231" i="6"/>
  <c r="BE244" i="6"/>
  <c r="BE253" i="6"/>
  <c r="BE270" i="6"/>
  <c r="BE274" i="6"/>
  <c r="BE278" i="6"/>
  <c r="BE303" i="6"/>
  <c r="BE323" i="6"/>
  <c r="BE327" i="6"/>
  <c r="E85" i="6"/>
  <c r="BE137" i="6"/>
  <c r="BE150" i="6"/>
  <c r="BE174" i="6"/>
  <c r="BE182" i="6"/>
  <c r="BE227" i="6"/>
  <c r="BE235" i="6"/>
  <c r="BE240" i="6"/>
  <c r="BE282" i="6"/>
  <c r="BE311" i="6"/>
  <c r="BE295" i="6"/>
  <c r="BE299" i="6"/>
  <c r="BE315" i="6"/>
  <c r="BE129" i="6"/>
  <c r="BE145" i="6"/>
  <c r="BE187" i="6"/>
  <c r="BE195" i="6"/>
  <c r="BE215" i="6"/>
  <c r="BE286" i="6"/>
  <c r="BE319" i="6"/>
  <c r="J112" i="5"/>
  <c r="F115" i="5"/>
  <c r="BE128" i="5"/>
  <c r="BE132" i="5"/>
  <c r="BE170" i="5"/>
  <c r="BE184" i="5"/>
  <c r="BE187" i="5"/>
  <c r="E85" i="5"/>
  <c r="BE120" i="5"/>
  <c r="BE122" i="5"/>
  <c r="BE154" i="5"/>
  <c r="BE148" i="5"/>
  <c r="BE160" i="5"/>
  <c r="BE164" i="5"/>
  <c r="BE168" i="5"/>
  <c r="BE172" i="5"/>
  <c r="BE182" i="5"/>
  <c r="J92" i="5"/>
  <c r="BE142" i="5"/>
  <c r="BE152" i="5"/>
  <c r="BE156" i="5"/>
  <c r="BE146" i="5"/>
  <c r="BE174" i="5"/>
  <c r="BE144" i="5"/>
  <c r="BE185" i="5"/>
  <c r="BE186" i="5"/>
  <c r="BE124" i="5"/>
  <c r="BE126" i="5"/>
  <c r="BE138" i="5"/>
  <c r="BE140" i="5"/>
  <c r="BE162" i="5"/>
  <c r="BE166" i="5"/>
  <c r="BE176" i="5"/>
  <c r="BE181" i="5"/>
  <c r="BE130" i="5"/>
  <c r="BE134" i="5"/>
  <c r="BE136" i="5"/>
  <c r="BE150" i="5"/>
  <c r="BE158" i="5"/>
  <c r="BE178" i="5"/>
  <c r="BE183" i="5"/>
  <c r="BK625" i="3"/>
  <c r="J625" i="3" s="1"/>
  <c r="J107" i="3" s="1"/>
  <c r="E109" i="4"/>
  <c r="BE127" i="4"/>
  <c r="BE128" i="4"/>
  <c r="BE129" i="4"/>
  <c r="BE130" i="4"/>
  <c r="BE131" i="4"/>
  <c r="BE159" i="4"/>
  <c r="BE163" i="4"/>
  <c r="BE165" i="4"/>
  <c r="BE181" i="4"/>
  <c r="BE195" i="4"/>
  <c r="J89" i="4"/>
  <c r="BE121" i="4"/>
  <c r="BE140" i="4"/>
  <c r="BE145" i="4"/>
  <c r="BE146" i="4"/>
  <c r="BE173" i="4"/>
  <c r="BE177" i="4"/>
  <c r="BE185" i="4"/>
  <c r="BE122" i="4"/>
  <c r="BE132" i="4"/>
  <c r="BE134" i="4"/>
  <c r="BE144" i="4"/>
  <c r="BE149" i="4"/>
  <c r="BE155" i="4"/>
  <c r="BE156" i="4"/>
  <c r="BE158" i="4"/>
  <c r="BE175" i="4"/>
  <c r="BE187" i="4"/>
  <c r="BE191" i="4"/>
  <c r="BE193" i="4"/>
  <c r="BE179" i="4"/>
  <c r="BE183" i="4"/>
  <c r="BE189" i="4"/>
  <c r="F116" i="4"/>
  <c r="BE123" i="4"/>
  <c r="BE124" i="4"/>
  <c r="BE125" i="4"/>
  <c r="BE126" i="4"/>
  <c r="BE133" i="4"/>
  <c r="BE136" i="4"/>
  <c r="BE139" i="4"/>
  <c r="BE141" i="4"/>
  <c r="BE148" i="4"/>
  <c r="BE171" i="4"/>
  <c r="J92" i="4"/>
  <c r="BE137" i="4"/>
  <c r="BE138" i="4"/>
  <c r="BE143" i="4"/>
  <c r="BE157" i="4"/>
  <c r="BE142" i="4"/>
  <c r="BE150" i="4"/>
  <c r="BE151" i="4"/>
  <c r="BE152" i="4"/>
  <c r="BE161" i="4"/>
  <c r="BE167" i="4"/>
  <c r="BE135" i="4"/>
  <c r="BE154" i="4"/>
  <c r="J92" i="3"/>
  <c r="BE156" i="3"/>
  <c r="BE166" i="3"/>
  <c r="BE181" i="3"/>
  <c r="BE185" i="3"/>
  <c r="BE260" i="3"/>
  <c r="BE282" i="3"/>
  <c r="BE349" i="3"/>
  <c r="BE421" i="3"/>
  <c r="BE429" i="3"/>
  <c r="BE509" i="3"/>
  <c r="BE557" i="3"/>
  <c r="BE589" i="3"/>
  <c r="BE597" i="3"/>
  <c r="BE627" i="3"/>
  <c r="BE632" i="3"/>
  <c r="BE676" i="3"/>
  <c r="BE704" i="3"/>
  <c r="BE766" i="3"/>
  <c r="BE787" i="3"/>
  <c r="BE838" i="3"/>
  <c r="BE850" i="3"/>
  <c r="BE858" i="3"/>
  <c r="BE871" i="3"/>
  <c r="BE877" i="3"/>
  <c r="BE889" i="3"/>
  <c r="BE141" i="3"/>
  <c r="BE153" i="3"/>
  <c r="BE160" i="3"/>
  <c r="BE170" i="3"/>
  <c r="BE193" i="3"/>
  <c r="BE242" i="3"/>
  <c r="BE245" i="3"/>
  <c r="BE324" i="3"/>
  <c r="BE328" i="3"/>
  <c r="BE353" i="3"/>
  <c r="BE363" i="3"/>
  <c r="BE379" i="3"/>
  <c r="BE386" i="3"/>
  <c r="BE390" i="3"/>
  <c r="BE405" i="3"/>
  <c r="BE466" i="3"/>
  <c r="BE493" i="3"/>
  <c r="BE495" i="3"/>
  <c r="BE536" i="3"/>
  <c r="BE583" i="3"/>
  <c r="BE614" i="3"/>
  <c r="BE646" i="3"/>
  <c r="BE672" i="3"/>
  <c r="BE747" i="3"/>
  <c r="BE756" i="3"/>
  <c r="BE775" i="3"/>
  <c r="BE779" i="3"/>
  <c r="BE813" i="3"/>
  <c r="BE827" i="3"/>
  <c r="BE836" i="3"/>
  <c r="BE852" i="3"/>
  <c r="BE868" i="3"/>
  <c r="BE874" i="3"/>
  <c r="J89" i="3"/>
  <c r="BE204" i="3"/>
  <c r="BE206" i="3"/>
  <c r="BE209" i="3"/>
  <c r="BE211" i="3"/>
  <c r="BE214" i="3"/>
  <c r="BE220" i="3"/>
  <c r="BE263" i="3"/>
  <c r="BE284" i="3"/>
  <c r="BE332" i="3"/>
  <c r="BE336" i="3"/>
  <c r="BE338" i="3"/>
  <c r="BE418" i="3"/>
  <c r="BE478" i="3"/>
  <c r="BE498" i="3"/>
  <c r="BE506" i="3"/>
  <c r="BE527" i="3"/>
  <c r="BE605" i="3"/>
  <c r="BE619" i="3"/>
  <c r="BE655" i="3"/>
  <c r="BE668" i="3"/>
  <c r="BE715" i="3"/>
  <c r="BE724" i="3"/>
  <c r="BE751" i="3"/>
  <c r="BE833" i="3"/>
  <c r="BE842" i="3"/>
  <c r="BE844" i="3"/>
  <c r="BE847" i="3"/>
  <c r="E128" i="3"/>
  <c r="BE174" i="3"/>
  <c r="BE177" i="3"/>
  <c r="BE224" i="3"/>
  <c r="BE276" i="3"/>
  <c r="BE279" i="3"/>
  <c r="BE361" i="3"/>
  <c r="BE376" i="3"/>
  <c r="BE462" i="3"/>
  <c r="BE488" i="3"/>
  <c r="BE512" i="3"/>
  <c r="BE523" i="3"/>
  <c r="BE539" i="3"/>
  <c r="BE568" i="3"/>
  <c r="BE618" i="3"/>
  <c r="BE636" i="3"/>
  <c r="BE648" i="3"/>
  <c r="BE650" i="3"/>
  <c r="BE664" i="3"/>
  <c r="BE696" i="3"/>
  <c r="BE698" i="3"/>
  <c r="BE712" i="3"/>
  <c r="BE727" i="3"/>
  <c r="BE734" i="3"/>
  <c r="BE744" i="3"/>
  <c r="BE755" i="3"/>
  <c r="BE762" i="3"/>
  <c r="BE809" i="3"/>
  <c r="BE824" i="3"/>
  <c r="BE198" i="3"/>
  <c r="BE217" i="3"/>
  <c r="BE410" i="3"/>
  <c r="BE437" i="3"/>
  <c r="BE443" i="3"/>
  <c r="BE449" i="3"/>
  <c r="BE457" i="3"/>
  <c r="BE470" i="3"/>
  <c r="BE483" i="3"/>
  <c r="BE497" i="3"/>
  <c r="BE517" i="3"/>
  <c r="BE533" i="3"/>
  <c r="BE574" i="3"/>
  <c r="BE593" i="3"/>
  <c r="BE611" i="3"/>
  <c r="BE621" i="3"/>
  <c r="BE678" i="3"/>
  <c r="BE702" i="3"/>
  <c r="BE796" i="3"/>
  <c r="BE801" i="3"/>
  <c r="BE818" i="3"/>
  <c r="BE820" i="3"/>
  <c r="BE822" i="3"/>
  <c r="F135" i="3"/>
  <c r="BE148" i="3"/>
  <c r="BE287" i="3"/>
  <c r="BE298" i="3"/>
  <c r="BE311" i="3"/>
  <c r="BE381" i="3"/>
  <c r="BE474" i="3"/>
  <c r="BE501" i="3"/>
  <c r="BE601" i="3"/>
  <c r="BE653" i="3"/>
  <c r="BE657" i="3"/>
  <c r="BE686" i="3"/>
  <c r="BE688" i="3"/>
  <c r="BE692" i="3"/>
  <c r="BE700" i="3"/>
  <c r="BE710" i="3"/>
  <c r="BE740" i="3"/>
  <c r="BE748" i="3"/>
  <c r="BE771" i="3"/>
  <c r="BE791" i="3"/>
  <c r="BE805" i="3"/>
  <c r="BE855" i="3"/>
  <c r="BE860" i="3"/>
  <c r="BE146" i="3"/>
  <c r="BE169" i="3"/>
  <c r="BE190" i="3"/>
  <c r="BE234" i="3"/>
  <c r="BE254" i="3"/>
  <c r="BE267" i="3"/>
  <c r="BE320" i="3"/>
  <c r="BE341" i="3"/>
  <c r="BE345" i="3"/>
  <c r="BE358" i="3"/>
  <c r="BE402" i="3"/>
  <c r="BE453" i="3"/>
  <c r="BE530" i="3"/>
  <c r="BE542" i="3"/>
  <c r="BE578" i="3"/>
  <c r="BE617" i="3"/>
  <c r="BE681" i="3"/>
  <c r="BE687" i="3"/>
  <c r="BE706" i="3"/>
  <c r="BE708" i="3"/>
  <c r="BE731" i="3"/>
  <c r="BE736" i="3"/>
  <c r="BE769" i="3"/>
  <c r="BE783" i="3"/>
  <c r="BE826" i="3"/>
  <c r="BE839" i="3"/>
  <c r="BE862" i="3"/>
  <c r="BE865" i="3"/>
  <c r="BE163" i="3"/>
  <c r="BE201" i="3"/>
  <c r="BE228" i="3"/>
  <c r="BE238" i="3"/>
  <c r="BE249" i="3"/>
  <c r="BE257" i="3"/>
  <c r="BE270" i="3"/>
  <c r="BE273" i="3"/>
  <c r="BE369" i="3"/>
  <c r="BE371" i="3"/>
  <c r="BE395" i="3"/>
  <c r="BE415" i="3"/>
  <c r="BE440" i="3"/>
  <c r="BE446" i="3"/>
  <c r="BE486" i="3"/>
  <c r="BE520" i="3"/>
  <c r="BE553" i="3"/>
  <c r="BE571" i="3"/>
  <c r="BE610" i="3"/>
  <c r="BE613" i="3"/>
  <c r="BE620" i="3"/>
  <c r="BE622" i="3"/>
  <c r="BE624" i="3"/>
  <c r="BE640" i="3"/>
  <c r="BE643" i="3"/>
  <c r="BE660" i="3"/>
  <c r="BE679" i="3"/>
  <c r="BE729" i="3"/>
  <c r="BE760" i="3"/>
  <c r="BE765" i="3"/>
  <c r="BB95" i="1"/>
  <c r="BD95" i="1"/>
  <c r="AW95" i="1"/>
  <c r="BA95" i="1"/>
  <c r="E85" i="2"/>
  <c r="J89" i="2"/>
  <c r="F92" i="2"/>
  <c r="J92" i="2"/>
  <c r="BE126" i="2"/>
  <c r="BE128" i="2"/>
  <c r="BE129" i="2"/>
  <c r="BE131" i="2"/>
  <c r="BE133" i="2"/>
  <c r="BE134" i="2"/>
  <c r="BE136" i="2"/>
  <c r="BE138" i="2"/>
  <c r="BE141" i="2"/>
  <c r="BE142" i="2"/>
  <c r="BE145" i="2"/>
  <c r="BE147" i="2"/>
  <c r="BE149" i="2"/>
  <c r="BE151" i="2"/>
  <c r="BC95" i="1"/>
  <c r="F36" i="4"/>
  <c r="BC97" i="1" s="1"/>
  <c r="F36" i="5"/>
  <c r="BC98" i="1"/>
  <c r="F34" i="5"/>
  <c r="BA98" i="1"/>
  <c r="F34" i="6"/>
  <c r="BA99" i="1" s="1"/>
  <c r="F36" i="6"/>
  <c r="BC99" i="1" s="1"/>
  <c r="F35" i="3"/>
  <c r="BB96" i="1" s="1"/>
  <c r="F34" i="4"/>
  <c r="BA97" i="1"/>
  <c r="J34" i="4"/>
  <c r="AW97" i="1" s="1"/>
  <c r="J34" i="5"/>
  <c r="AW98" i="1"/>
  <c r="F37" i="5"/>
  <c r="BD98" i="1"/>
  <c r="F35" i="6"/>
  <c r="BB99" i="1" s="1"/>
  <c r="F37" i="6"/>
  <c r="BD99" i="1"/>
  <c r="J34" i="3"/>
  <c r="AW96" i="1" s="1"/>
  <c r="F35" i="4"/>
  <c r="BB97" i="1"/>
  <c r="F37" i="4"/>
  <c r="BD97" i="1" s="1"/>
  <c r="F35" i="5"/>
  <c r="BB98" i="1"/>
  <c r="J34" i="6"/>
  <c r="AW99" i="1"/>
  <c r="F36" i="3"/>
  <c r="BC96" i="1"/>
  <c r="F34" i="3"/>
  <c r="BA96" i="1" s="1"/>
  <c r="F37" i="3"/>
  <c r="BD96" i="1" s="1"/>
  <c r="BK139" i="3" l="1"/>
  <c r="J139" i="3" s="1"/>
  <c r="J97" i="3" s="1"/>
  <c r="BK118" i="5"/>
  <c r="J118" i="5" s="1"/>
  <c r="J96" i="5" s="1"/>
  <c r="R139" i="3"/>
  <c r="T119" i="4"/>
  <c r="T139" i="3"/>
  <c r="P124" i="2"/>
  <c r="P123" i="2"/>
  <c r="AU95" i="1"/>
  <c r="T123" i="6"/>
  <c r="R119" i="4"/>
  <c r="T118" i="5"/>
  <c r="T625" i="3"/>
  <c r="P139" i="3"/>
  <c r="P118" i="5"/>
  <c r="AU98" i="1"/>
  <c r="P625" i="3"/>
  <c r="P119" i="4"/>
  <c r="AU97" i="1"/>
  <c r="R625" i="3"/>
  <c r="R123" i="6"/>
  <c r="R124" i="2"/>
  <c r="R123" i="2"/>
  <c r="BK123" i="6"/>
  <c r="J123" i="6"/>
  <c r="J96" i="6" s="1"/>
  <c r="BK124" i="2"/>
  <c r="J124" i="2"/>
  <c r="J97" i="2" s="1"/>
  <c r="AG97" i="1"/>
  <c r="J96" i="4"/>
  <c r="BK138" i="3"/>
  <c r="J138" i="3"/>
  <c r="J30" i="3" s="1"/>
  <c r="AG96" i="1" s="1"/>
  <c r="F33" i="2"/>
  <c r="AZ95" i="1"/>
  <c r="J30" i="5"/>
  <c r="AG98" i="1" s="1"/>
  <c r="F33" i="6"/>
  <c r="AZ99" i="1" s="1"/>
  <c r="J33" i="3"/>
  <c r="AV96" i="1" s="1"/>
  <c r="AT96" i="1" s="1"/>
  <c r="F33" i="3"/>
  <c r="AZ96" i="1" s="1"/>
  <c r="J33" i="2"/>
  <c r="AV95" i="1"/>
  <c r="AT95" i="1"/>
  <c r="F33" i="5"/>
  <c r="AZ98" i="1"/>
  <c r="BC94" i="1"/>
  <c r="W32" i="1" s="1"/>
  <c r="F33" i="4"/>
  <c r="AZ97" i="1" s="1"/>
  <c r="BB94" i="1"/>
  <c r="W31" i="1"/>
  <c r="BA94" i="1"/>
  <c r="W30" i="1"/>
  <c r="J33" i="4"/>
  <c r="AV97" i="1" s="1"/>
  <c r="AT97" i="1" s="1"/>
  <c r="AN97" i="1" s="1"/>
  <c r="J33" i="6"/>
  <c r="AV99" i="1"/>
  <c r="AT99" i="1"/>
  <c r="J33" i="5"/>
  <c r="AV98" i="1"/>
  <c r="AT98" i="1"/>
  <c r="BD94" i="1"/>
  <c r="W33" i="1" s="1"/>
  <c r="P138" i="3" l="1"/>
  <c r="AU96" i="1"/>
  <c r="T138" i="3"/>
  <c r="R138" i="3"/>
  <c r="BK123" i="2"/>
  <c r="J123" i="2"/>
  <c r="J96" i="2"/>
  <c r="AN98" i="1"/>
  <c r="J39" i="5"/>
  <c r="AN96" i="1"/>
  <c r="J39" i="4"/>
  <c r="J96" i="3"/>
  <c r="J39" i="3"/>
  <c r="AU94" i="1"/>
  <c r="J30" i="6"/>
  <c r="AG99" i="1"/>
  <c r="AY94" i="1"/>
  <c r="AW94" i="1"/>
  <c r="AK30" i="1"/>
  <c r="AX94" i="1"/>
  <c r="AZ94" i="1"/>
  <c r="W29" i="1"/>
  <c r="J39" i="6" l="1"/>
  <c r="AN99" i="1"/>
  <c r="AV94" i="1"/>
  <c r="AK29" i="1" s="1"/>
  <c r="J30" i="2"/>
  <c r="AG95" i="1" s="1"/>
  <c r="AN95" i="1" s="1"/>
  <c r="J39" i="2" l="1"/>
  <c r="AG94" i="1"/>
  <c r="AK26" i="1"/>
  <c r="AT94" i="1"/>
  <c r="AN94" i="1"/>
  <c r="AK35" i="1" l="1"/>
</calcChain>
</file>

<file path=xl/sharedStrings.xml><?xml version="1.0" encoding="utf-8"?>
<sst xmlns="http://schemas.openxmlformats.org/spreadsheetml/2006/main" count="12219" uniqueCount="1675">
  <si>
    <t>Export Komplet</t>
  </si>
  <si>
    <t/>
  </si>
  <si>
    <t>2.0</t>
  </si>
  <si>
    <t>False</t>
  </si>
  <si>
    <t>{4408829f-15ac-4d1e-8c45-468ed0d99507}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</si>
  <si>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</si>
  <si>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</si>
  <si>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</si>
  <si>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</si>
  <si>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</si>
  <si>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</si>
  <si>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</si>
  <si>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</si>
  <si>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</si>
  <si>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20241231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</si>
  <si>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</si>
  <si>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</si>
  <si>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Revitalizace objektu MŠ JAHŮDKA v Praze 12</t>
  </si>
  <si>
    <t>KSO:</t>
  </si>
  <si>
    <t>CC-CZ:</t>
  </si>
  <si>
    <t>Místo:</t>
  </si>
  <si>
    <t>Krouzova 10, č.p. 3036, 143 00 Praha 12</t>
  </si>
  <si>
    <t>Datum:</t>
  </si>
  <si>
    <t>31. 12. 2024</t>
  </si>
  <si>
    <t>Zadavatel:</t>
  </si>
  <si>
    <t>IČ:</t>
  </si>
  <si>
    <t>002 31 151</t>
  </si>
  <si>
    <t>DIČ:</t>
  </si>
  <si>
    <t>Uchazeč:</t>
  </si>
  <si>
    <t>Vyplň údaj</t>
  </si>
  <si>
    <t>Projektant:</t>
  </si>
  <si>
    <t>663 40 110</t>
  </si>
  <si>
    <t>Ing.arch. Jan Mudra,Holoubkov 81,338 01 Holoubkov</t>
  </si>
  <si>
    <t>True</t>
  </si>
  <si>
    <t>Zpracovatel:</t>
  </si>
  <si>
    <t xml:space="preserve"> </t>
  </si>
  <si>
    <t>Poznámka:</t>
  </si>
  <si>
    <t>Nedílnou součástí jsou výkresy a technická zpráva stavby ve stupni DOKUMENTACE PRO PROVÁDĚNÍ STAVBY.Doporučené materiály jsou lepším standartem, při náhradě použít materiál stejné kvality, stejných technických  parametrů._x000D_
Jsou-li ve výkazu výměr uvedeny odkazy na výrobce, obchodní názvy nebo specifické označení výrobků, jsou tyto odkazy informativní a zadavatel umožnuje použití jiných, avšak kvalitativně, technicky a esteticky stejných nebo lepších řešení._x000D_
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</si>
  <si>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</si>
  <si>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</si>
  <si>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</si>
  <si>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</si>
  <si>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</si>
  <si>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</si>
  <si>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</si>
  <si>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</si>
  <si>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</si>
  <si>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</si>
  <si>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</si>
  <si>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</si>
  <si>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</si>
  <si>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</si>
  <si>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</si>
  <si>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</si>
  <si>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</si>
  <si>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</si>
  <si>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</si>
  <si>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</si>
  <si>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</si>
  <si>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</si>
  <si>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</si>
  <si>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</si>
  <si>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</si>
  <si>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</si>
  <si>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</si>
  <si>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</si>
  <si>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</si>
  <si>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</si>
  <si>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</si>
  <si>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</si>
  <si>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</si>
  <si>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</si>
  <si>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</si>
  <si>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</si>
  <si>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</si>
  <si>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</si>
  <si>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</si>
  <si>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</si>
  <si>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</si>
  <si>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</si>
  <si>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</si>
  <si>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</si>
  <si>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</si>
  <si>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</si>
  <si>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Vedlejší Rozpočtové Náklady ( VRN )</t>
  </si>
  <si>
    <t>STA</t>
  </si>
  <si>
    <t>1</t>
  </si>
  <si>
    <t>{9c2b5f4f-19ad-4921-a080-d2d189e2baba}</t>
  </si>
  <si>
    <t>2</t>
  </si>
  <si>
    <t>01</t>
  </si>
  <si>
    <t>Stavební část</t>
  </si>
  <si>
    <t>{b8bae8d7-9549-4c3d-b894-37edc7b19c63}</t>
  </si>
  <si>
    <t>02</t>
  </si>
  <si>
    <t>VZT</t>
  </si>
  <si>
    <t>{057b554f-869d-4f64-a43d-b0e2882631f5}</t>
  </si>
  <si>
    <t>03</t>
  </si>
  <si>
    <t>Dendrologické řešení</t>
  </si>
  <si>
    <t>{062a3a3b-6b10-4285-9c7c-6d3939d7652e}</t>
  </si>
  <si>
    <t>04</t>
  </si>
  <si>
    <t>Zavlažovací systém</t>
  </si>
  <si>
    <t>{7dfb020c-e305-4bce-aa6f-35ed91474219}</t>
  </si>
  <si>
    <t>KRYCÍ LIST SOUPISU PRACÍ</t>
  </si>
  <si>
    <t>Objekt:</t>
  </si>
  <si>
    <t>00 - Vedlejší Rozpočtové Náklady ( VRN )</t>
  </si>
  <si>
    <t>Nedílnou součástí jsou výkresy a technická zpráva stavby ve stupni DOKUMENTACE PRO PROVÁDĚNÍ STAVBY.Doporučené materiály jsou lepším standartem, při náhradě použít materiál stejné kvality, stejných technických  parametrů. Jsou-li ve výkazu výměr uvedeny odkazy na výrobce, obchodní názvy nebo specifické označení výrobků, jsou tyto odkazy informativní a zadavatel umožnuje použití jiných, avšak kvalitativně, technicky a esteticky stejných nebo lepších řešení. 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</si>
  <si>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</si>
  <si>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</si>
  <si>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</si>
  <si>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</si>
  <si>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</si>
  <si>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</si>
  <si>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</si>
  <si>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</si>
  <si>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</si>
  <si>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</si>
  <si>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</si>
  <si>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</si>
  <si>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</si>
  <si>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</si>
  <si>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</si>
  <si>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</si>
  <si>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</si>
  <si>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</si>
  <si>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</si>
  <si>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</si>
  <si>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</si>
  <si>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</si>
  <si>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</si>
  <si>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</si>
  <si>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</si>
  <si>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</si>
  <si>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</si>
  <si>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ROZPOCET</t>
  </si>
  <si>
    <t>VRN1</t>
  </si>
  <si>
    <t>Průzkumné, geodetické a projektové práce</t>
  </si>
  <si>
    <t>K</t>
  </si>
  <si>
    <t>01300200002</t>
  </si>
  <si>
    <t>Geodetické a vytyčovací práce</t>
  </si>
  <si>
    <t>kpl</t>
  </si>
  <si>
    <t>1024</t>
  </si>
  <si>
    <t>-2051175457</t>
  </si>
  <si>
    <t>P</t>
  </si>
  <si>
    <t>Poznámka k položce:_x000D_
zaměření polotu a hranic,vytyčení veškerých síťí atd</t>
  </si>
  <si>
    <t>013254000</t>
  </si>
  <si>
    <t>Dokumentace skutečného provedení stavby</t>
  </si>
  <si>
    <t>-2017437034</t>
  </si>
  <si>
    <t>3</t>
  </si>
  <si>
    <t>013254001</t>
  </si>
  <si>
    <t>Dílenská dokumentace</t>
  </si>
  <si>
    <t>548671593</t>
  </si>
  <si>
    <t>VRN3</t>
  </si>
  <si>
    <t>Zařízení staveniště</t>
  </si>
  <si>
    <t>5</t>
  </si>
  <si>
    <t>4</t>
  </si>
  <si>
    <t>030001000</t>
  </si>
  <si>
    <t>%</t>
  </si>
  <si>
    <t>1379738152</t>
  </si>
  <si>
    <t>Poznámka k položce:_x000D_
Zařízení staveníště :  ( náklady na zřízení, provoz a odstranění )_x000D_
- odkladové a skladovací plochy pro potřebný materiál                                  _x000D_
- sociál a zázemí pro dělníky ( pronájem toi toi ; buňky pro převlékání atd..)                                  _x000D_
- zřízení přenosného elektroměru pro měření energii spotřebované pro stavbu                                - odkladové a skladovací plochy pro potřebné nářadí a nástroje potřebné pro stavbu                     - zabezpečení staveniště-případné oplocení a zamezení vstupu nepovolaným osobám                     - zaištění vody a elektřiny pro možný chod stavby     ( elektrocentrály zásoby vody atd)_x000D_
- informační tabule ......._x000D_
1,8% ze ZRN</t>
  </si>
  <si>
    <t>031303000</t>
  </si>
  <si>
    <t>Náklady na zábor</t>
  </si>
  <si>
    <t>-1584511754</t>
  </si>
  <si>
    <t>6</t>
  </si>
  <si>
    <t>034303000</t>
  </si>
  <si>
    <t>Dopravní značení na staveništi a v blízkém okolí</t>
  </si>
  <si>
    <t>1333635915</t>
  </si>
  <si>
    <t>VRN4</t>
  </si>
  <si>
    <t>Inženýrská činnost</t>
  </si>
  <si>
    <t>7</t>
  </si>
  <si>
    <t>043002000</t>
  </si>
  <si>
    <t>Zkoušky a ostatní měření</t>
  </si>
  <si>
    <t>1439740496</t>
  </si>
  <si>
    <t>Poznámka k položce:_x000D_
potřebné atestace,revize a certifikace</t>
  </si>
  <si>
    <t>8</t>
  </si>
  <si>
    <t>045002000</t>
  </si>
  <si>
    <t>Kompletační a koordinační činnost</t>
  </si>
  <si>
    <t>-1773969393</t>
  </si>
  <si>
    <t>Poznámka k položce:_x000D_
plány BOZP dle nařízení vlády atd....</t>
  </si>
  <si>
    <t>VRN6</t>
  </si>
  <si>
    <t>Územní vlivy</t>
  </si>
  <si>
    <t>9</t>
  </si>
  <si>
    <t>062002000</t>
  </si>
  <si>
    <t>Ztížené dopravní podmínky</t>
  </si>
  <si>
    <t>558704816</t>
  </si>
  <si>
    <t>10</t>
  </si>
  <si>
    <t>065002000</t>
  </si>
  <si>
    <t>Mimostaveništní doprava materiálů</t>
  </si>
  <si>
    <t>1463575958</t>
  </si>
  <si>
    <t>Poznámka k položce:_x000D_
2% ze ZRN</t>
  </si>
  <si>
    <t>VRN7</t>
  </si>
  <si>
    <t>Provozní vlivy</t>
  </si>
  <si>
    <t>11</t>
  </si>
  <si>
    <t>072103011</t>
  </si>
  <si>
    <t>Zajištění  a projednání DIO celkové situace pro přechody</t>
  </si>
  <si>
    <t>373757361</t>
  </si>
  <si>
    <t>VRN9</t>
  </si>
  <si>
    <t xml:space="preserve"> Ostatní náklady</t>
  </si>
  <si>
    <t>09000100014</t>
  </si>
  <si>
    <t>Ostatní náklady související s provozem</t>
  </si>
  <si>
    <t>-1180732306</t>
  </si>
  <si>
    <t>Poznámka k položce:_x000D_
Proškolení , atestace a návody užívání a bezpečnosti.....</t>
  </si>
  <si>
    <t>13</t>
  </si>
  <si>
    <t>09000100112</t>
  </si>
  <si>
    <t xml:space="preserve">Průběžný úklid </t>
  </si>
  <si>
    <t>1314680697</t>
  </si>
  <si>
    <t>Poznámka k položce:_x000D_
0,15% ze ZRN</t>
  </si>
  <si>
    <t>14</t>
  </si>
  <si>
    <t>0900010012</t>
  </si>
  <si>
    <t>Generální finální úklid</t>
  </si>
  <si>
    <t>-1823391728</t>
  </si>
  <si>
    <t>Poznámka k položce:_x000D_
0,35% ze ZRN</t>
  </si>
  <si>
    <t>01 - Stavební část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</si>
  <si>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</si>
  <si>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</si>
  <si>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</si>
  <si>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</si>
  <si>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</si>
  <si>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</si>
  <si>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</si>
  <si>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</si>
  <si>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</si>
  <si>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</si>
  <si>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</si>
  <si>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</si>
  <si>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</si>
  <si>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741 - Elektroinstalace - silnoproud</t>
  </si>
  <si>
    <t xml:space="preserve">    751 - Vzduchotechnika</t>
  </si>
  <si>
    <t xml:space="preserve">    761 - Konstrukce prosvětlovací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</si>
  <si>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</si>
  <si>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</si>
  <si>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</si>
  <si>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</si>
  <si>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</si>
  <si>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</si>
  <si>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>HSV</t>
  </si>
  <si>
    <t>Práce a dodávky HSV</t>
  </si>
  <si>
    <t>Zemní práce</t>
  </si>
  <si>
    <t>113106121</t>
  </si>
  <si>
    <t>Rozebrání dlažeb z betonových nebo kamenných dlaždic komunikací pro pěší ručně</t>
  </si>
  <si>
    <t>m2</t>
  </si>
  <si>
    <t>1586058028</t>
  </si>
  <si>
    <t>VV</t>
  </si>
  <si>
    <t>"v atriích-betonové dlaždice"31,75+35,1</t>
  </si>
  <si>
    <t>"obvod budovy pro zateplení-betonové dlaždice"25,425</t>
  </si>
  <si>
    <t>"obvod budovy pro zateplení-zámková dlažba"19,4</t>
  </si>
  <si>
    <t>Součet</t>
  </si>
  <si>
    <t>113107042</t>
  </si>
  <si>
    <t>Odstranění podkladu živičných tl přes 50 do 100 mm při překopech ručně</t>
  </si>
  <si>
    <t>-2131381758</t>
  </si>
  <si>
    <t>8,7*2,5</t>
  </si>
  <si>
    <t>129911103</t>
  </si>
  <si>
    <t>Bourání zdiva cihelného nebo smíšeného v odkopávkách nebo prokopávkách na MC ručně</t>
  </si>
  <si>
    <t>m3</t>
  </si>
  <si>
    <t>-1294531095</t>
  </si>
  <si>
    <t>"staré anglické dvorky v atriích"1,77*3+0,49*3</t>
  </si>
  <si>
    <t>"staré anglické dvorky vně objektu"3,96*1,25</t>
  </si>
  <si>
    <t>" stará opěrná zídka v atriu"0,8*4,1*0,4</t>
  </si>
  <si>
    <t>131111333</t>
  </si>
  <si>
    <t>Vrtání jamek pro plotové sloupky D přes 200 do 300 mm ručně s motorovým vrtákem</t>
  </si>
  <si>
    <t>m</t>
  </si>
  <si>
    <t>1186767152</t>
  </si>
  <si>
    <t>"jamky pro I profily"0,8*(24+24)</t>
  </si>
  <si>
    <t>131213701</t>
  </si>
  <si>
    <t>Hloubení nezapažených jam v soudržných horninách třídy těžitelnosti I skupiny 3 ručně</t>
  </si>
  <si>
    <t>-1345625100</t>
  </si>
  <si>
    <t>"potřebné odkopy v atriích"10,525*11,74*2</t>
  </si>
  <si>
    <t>"odkop pro schodiště vně objektu"1,2*0,5*0,5*5</t>
  </si>
  <si>
    <t>132212131</t>
  </si>
  <si>
    <t>Hloubení nezapažených rýh šířky do 800 mm v soudržných horninách třídy těžitelnosti I skupiny 3 ručně</t>
  </si>
  <si>
    <t>-55535289</t>
  </si>
  <si>
    <t>"pro okapový chodník"(58+49,05+24,6+57,95+43,74+42,65)*0,45*0,4</t>
  </si>
  <si>
    <t>151101102</t>
  </si>
  <si>
    <t>Zřízení příložného pažení a rozepření stěn rýh hl přes 2 do 4 m</t>
  </si>
  <si>
    <t>-2006202020</t>
  </si>
  <si>
    <t>64</t>
  </si>
  <si>
    <t>151101112</t>
  </si>
  <si>
    <t>Odstranění příložného pažení a rozepření stěn rýh hl přes 2 do 4 m</t>
  </si>
  <si>
    <t>2143696403</t>
  </si>
  <si>
    <t>162211311</t>
  </si>
  <si>
    <t>Vodorovné přemístění výkopku z horniny třídy těžitelnosti I skupiny 1 až 3 stavebním kolečkem do 10 m</t>
  </si>
  <si>
    <t>1241118484</t>
  </si>
  <si>
    <t>162211319</t>
  </si>
  <si>
    <t>Příplatek k vodorovnému přemístění výkopku z horniny třídy těžitelnosti I skupiny 1 až 3 stavebním kolečkem za každých dalších 10 m</t>
  </si>
  <si>
    <t>1052798600</t>
  </si>
  <si>
    <t>195,927</t>
  </si>
  <si>
    <t>195,927*5 'Přepočtené koeficientem množství</t>
  </si>
  <si>
    <t>162751117</t>
  </si>
  <si>
    <t>Vodorovné přemístění přes 9 000 do 10000 m výkopku/sypaniny z horniny třídy těžitelnosti I skupiny 1 až 3</t>
  </si>
  <si>
    <t>-1360788760</t>
  </si>
  <si>
    <t>162751119</t>
  </si>
  <si>
    <t>Příplatek k vodorovnému přemístění výkopku/sypaniny z horniny třídy těžitelnosti I skupiny 1 až 3 ZKD 1000 m přes 10000 m</t>
  </si>
  <si>
    <t>447072230</t>
  </si>
  <si>
    <t>195,927*40 'Přepočtené koeficientem množství</t>
  </si>
  <si>
    <t>171201221</t>
  </si>
  <si>
    <t>Poplatek za uložení na skládce (skládkovné) zeminy a kamení kód odpadu 17 05 04</t>
  </si>
  <si>
    <t>t</t>
  </si>
  <si>
    <t>-479741107</t>
  </si>
  <si>
    <t>195,927*1,85 'Přepočtené koeficientem množství</t>
  </si>
  <si>
    <t>174111101</t>
  </si>
  <si>
    <t>Zásyp jam, šachet rýh nebo kolem objektů sypaninou se zhutněním ručně</t>
  </si>
  <si>
    <t>-466905314</t>
  </si>
  <si>
    <t>zpětné zásypy</t>
  </si>
  <si>
    <t>"odkop v atriích pro zateplení soklu"64*0,8</t>
  </si>
  <si>
    <t>15</t>
  </si>
  <si>
    <t>18230R</t>
  </si>
  <si>
    <t>D+M vytvoření záhonu z vegatečního stubstrátu tl vrstvy 300 mm</t>
  </si>
  <si>
    <t>-2050057374</t>
  </si>
  <si>
    <t>"záhony v atriích"27,13+25,43</t>
  </si>
  <si>
    <t>16</t>
  </si>
  <si>
    <t>18230R1</t>
  </si>
  <si>
    <t>D+M výsadba rostlin</t>
  </si>
  <si>
    <t>103384320</t>
  </si>
  <si>
    <t>Poznámka k položce:_x000D_
viz PD a TZ</t>
  </si>
  <si>
    <t>Zakládání</t>
  </si>
  <si>
    <t>17</t>
  </si>
  <si>
    <t>212750102</t>
  </si>
  <si>
    <t>Trativod z drenážních trubek PVC-U SN 4 perforace 360° včetně lože otevřený výkop DN 125 pro budovy plocha pro vtékání vody min. 80 cm2/m</t>
  </si>
  <si>
    <t>-1583690106</t>
  </si>
  <si>
    <t>58+49,05+24,6+57,95+43,74+42,65</t>
  </si>
  <si>
    <t>18</t>
  </si>
  <si>
    <t>213141111</t>
  </si>
  <si>
    <t>Zřízení vrstvy z geotextilie v rovině nebo ve sklonu do 1:5 š do 3 m</t>
  </si>
  <si>
    <t>1110702895</t>
  </si>
  <si>
    <t>"atria"10,245*(2,77+2,85)+10,085*(2,11+3,85)+2,8*0,78</t>
  </si>
  <si>
    <t>19</t>
  </si>
  <si>
    <t>M</t>
  </si>
  <si>
    <t>69311081</t>
  </si>
  <si>
    <t>geotextilie netkaná separační, ochranná, filtrační, drenážní PES 300g/m2</t>
  </si>
  <si>
    <t>1907105940</t>
  </si>
  <si>
    <t>119,868*1,1845 'Přepočtené koeficientem množství</t>
  </si>
  <si>
    <t>20</t>
  </si>
  <si>
    <t>213141131</t>
  </si>
  <si>
    <t>Zřízení vrstvy z geotextilie ve sklonu přes 1:2 do 1:1 š do 3 m</t>
  </si>
  <si>
    <t>1999073867</t>
  </si>
  <si>
    <t>"okapový chodník"(58+49,05+24,6+57,95+43,74+42,65)*(0,2+0,45+0,2)</t>
  </si>
  <si>
    <t>-733510816</t>
  </si>
  <si>
    <t>234,592*1,1845 'Přepočtené koeficientem množství</t>
  </si>
  <si>
    <t>22</t>
  </si>
  <si>
    <t>213311151</t>
  </si>
  <si>
    <t>Polštáře zhutněné pod základy ze štěrkodrti netříděné</t>
  </si>
  <si>
    <t>-269737253</t>
  </si>
  <si>
    <t>"vyrovnávací vrstva pod gabiony atria fr. 0/63"0,15*(43,42+46,475)</t>
  </si>
  <si>
    <t>23</t>
  </si>
  <si>
    <t>274313611</t>
  </si>
  <si>
    <t>Základové pásy z betonu tř. C 16/20</t>
  </si>
  <si>
    <t>-1859981160</t>
  </si>
  <si>
    <t>"základy v atriích"0,5*0,15*1*6+0,5*0,15*3,8</t>
  </si>
  <si>
    <t>24</t>
  </si>
  <si>
    <t>275313611</t>
  </si>
  <si>
    <t>Základové patky z betonu tř. C 16/20</t>
  </si>
  <si>
    <t>-330787367</t>
  </si>
  <si>
    <t>"patky pro schodiště vně objektu"1,2*0,5*0,5*5</t>
  </si>
  <si>
    <t>25</t>
  </si>
  <si>
    <t>275313711</t>
  </si>
  <si>
    <t>Základové patky z betonu tř. C 20/25</t>
  </si>
  <si>
    <t>-852691195</t>
  </si>
  <si>
    <t>zalití jamek pro osazení záporových I profilů</t>
  </si>
  <si>
    <t>"jamky pro I profily"3,14*0,125*0,125*0,8*48</t>
  </si>
  <si>
    <t>26</t>
  </si>
  <si>
    <t>279113144</t>
  </si>
  <si>
    <t>Základová zeď tl přes 250 do 300 mm z tvárnic ztraceného bednění včetně výplně z betonu tř. C 20/25</t>
  </si>
  <si>
    <t>1185478539</t>
  </si>
  <si>
    <t>"základy v atriích"0,75*1*6+3,3*3,8</t>
  </si>
  <si>
    <t>"opěrná zídka v atriu"2,8*3,8</t>
  </si>
  <si>
    <t>27</t>
  </si>
  <si>
    <t>279361821</t>
  </si>
  <si>
    <t>Výztuž základových zdí nosných betonářskou ocelí 10 505</t>
  </si>
  <si>
    <t>-848648474</t>
  </si>
  <si>
    <t>základy v atriích</t>
  </si>
  <si>
    <t>"vodorovné R16"((0,75*1*6+3,3*3,8+10,26)*9,2*1,58)/1000</t>
  </si>
  <si>
    <t>"svislé R18"((0,75*1*6+3,3*3,8+10,26)*10,4*2)/1000</t>
  </si>
  <si>
    <t>Svislé a kompletní konstrukce</t>
  </si>
  <si>
    <t>28</t>
  </si>
  <si>
    <t>327215111</t>
  </si>
  <si>
    <t>Opěrná zeď z gabionů dvouzákrutová síť s povrchovou úpravou galfan vyplněná lomovým kamenem</t>
  </si>
  <si>
    <t>-1097792200</t>
  </si>
  <si>
    <t>Poznámka k položce:_x000D_
výplňový kámen fr. 63/200_x000D_
koš gabionu pozinkovaný,_x000D_
viz PD a TZ</t>
  </si>
  <si>
    <t>(43,42+46,475)*0,3*1,2</t>
  </si>
  <si>
    <t>29</t>
  </si>
  <si>
    <t>327265041</t>
  </si>
  <si>
    <t>Zdivo opěrné z betonových bloků ukončení opěrné zdi krycí deskou barevnou</t>
  </si>
  <si>
    <t>1901436320</t>
  </si>
  <si>
    <t>Poznámka k položce:_x000D_
lepeno mrazuvzdorným lepidlem spádováno do záhonů</t>
  </si>
  <si>
    <t>"opěrná zídka v atriu"3,8</t>
  </si>
  <si>
    <t>30</t>
  </si>
  <si>
    <t>338171R</t>
  </si>
  <si>
    <t>Osazování sloupků a vzpěr z ocelových vélcovaných nosníků do č 120, v do 2 m pro zabetonování</t>
  </si>
  <si>
    <t>kus</t>
  </si>
  <si>
    <t>320689301</t>
  </si>
  <si>
    <t>"profily - zápory gabionů"24+24</t>
  </si>
  <si>
    <t>31</t>
  </si>
  <si>
    <t>13010714</t>
  </si>
  <si>
    <t>ocel profilová jakost S235JR (11 375) průřez I (IPN) 120</t>
  </si>
  <si>
    <t>-1994183593</t>
  </si>
  <si>
    <t>(48*1,5*11,1)/1000</t>
  </si>
  <si>
    <t>0,799*1,1 'Přepočtené koeficientem množství</t>
  </si>
  <si>
    <t>32</t>
  </si>
  <si>
    <t>338R</t>
  </si>
  <si>
    <t>D+M žárové zinkování ocelových profilů</t>
  </si>
  <si>
    <t>kg</t>
  </si>
  <si>
    <t>-1508285375</t>
  </si>
  <si>
    <t>(48*1,5*11,1)</t>
  </si>
  <si>
    <t>799,2*1,1 'Přepočtené koeficientem množství</t>
  </si>
  <si>
    <t>Komunikace pozemní</t>
  </si>
  <si>
    <t>33</t>
  </si>
  <si>
    <t>564750001</t>
  </si>
  <si>
    <t>Podklad z kameniva hrubého drceného vel. 8-16 mm plochy do 100 m2 tl 150 mm</t>
  </si>
  <si>
    <t>1308765319</t>
  </si>
  <si>
    <t>"S1 atria"10,245*(2,77+2,85)+10,085*(2,11+3,85)+2,8*0,78</t>
  </si>
  <si>
    <t>34</t>
  </si>
  <si>
    <t>564770001</t>
  </si>
  <si>
    <t>Podklad z kameniva hrubého drceného vel. 8-16 mm plochy do 100 m2 tl 250 mm</t>
  </si>
  <si>
    <t>-592009322</t>
  </si>
  <si>
    <t>"obvody v atriích"105,4*0,4</t>
  </si>
  <si>
    <t>35</t>
  </si>
  <si>
    <t>564770011</t>
  </si>
  <si>
    <t>Podklad z kameniva hrubého drceného vel. 8-16 mm plochy přes 100 m2 tl 250 mm</t>
  </si>
  <si>
    <t>277578360</t>
  </si>
  <si>
    <t>"podklady por okapové chodníky"23,8+23,7+35,4+76,72</t>
  </si>
  <si>
    <t>36</t>
  </si>
  <si>
    <t>596811311</t>
  </si>
  <si>
    <t>Kladení velkoformátové dlažby pozemních komunikací a komunikací pro pěší s ložem z kameniva tl. 40 mm, s vyplněním spár, s hutněním, vibrováním a se smetením přebytečného materiálu tl. do 100 mm, velikosti dlaždic do 0,5 m2, pro plochy do 300 m2</t>
  </si>
  <si>
    <t>-1924189101</t>
  </si>
  <si>
    <t>Poznámka k položce:_x000D_
LOŽE Z FRAKCE 4/8</t>
  </si>
  <si>
    <t>37</t>
  </si>
  <si>
    <t>RMAT0004</t>
  </si>
  <si>
    <t>dlažba velkoformátová 800x400 mm tl 60 mm</t>
  </si>
  <si>
    <t>1557132585</t>
  </si>
  <si>
    <t>119,868*1,15 'Přepočtené koeficientem množství</t>
  </si>
  <si>
    <t>Úpravy povrchů, podlahy a osazování výplní</t>
  </si>
  <si>
    <t>38</t>
  </si>
  <si>
    <t>619995001</t>
  </si>
  <si>
    <t>Začištění omítek kolem oken, dveří, podlah nebo obkladů</t>
  </si>
  <si>
    <t>1499177102</t>
  </si>
  <si>
    <t>"kompletní vnitřní začištění po výměně oken a dveří"15*10+9*2+10*5,1+7,2*3+4,2*2+35+25</t>
  </si>
  <si>
    <t>39</t>
  </si>
  <si>
    <t>621142001</t>
  </si>
  <si>
    <t>Sklovláknité pletivo vnějších podhledů vtlačené do tmelu</t>
  </si>
  <si>
    <t>-1955816354</t>
  </si>
  <si>
    <t>"podhledy v lodžiích"82,92</t>
  </si>
  <si>
    <t>40</t>
  </si>
  <si>
    <t>621151031</t>
  </si>
  <si>
    <t>Penetrační silikonový nátěr vnějších pastovitých tenkovrstvých omítek podhledů</t>
  </si>
  <si>
    <t>-1043550321</t>
  </si>
  <si>
    <t>41</t>
  </si>
  <si>
    <t>621221011</t>
  </si>
  <si>
    <t>Montáž kontaktního zateplení vnějších podhledů lepením a mechanickým kotvením desek z minerální vlny s podélnou orientací do betonu a zdiva tl přes 40 do 80 mm</t>
  </si>
  <si>
    <t>-446722811</t>
  </si>
  <si>
    <t>42</t>
  </si>
  <si>
    <t>63142021</t>
  </si>
  <si>
    <t>deska tepelně izolační minerální kontaktních fasád podélné vlákno λ=0,035-0,036 tl 50mm</t>
  </si>
  <si>
    <t>1627906709</t>
  </si>
  <si>
    <t>82,92*1,05 'Přepočtené koeficientem množství</t>
  </si>
  <si>
    <t>43</t>
  </si>
  <si>
    <t>621531022</t>
  </si>
  <si>
    <t>Tenkovrstvá silikonová zatíraná omítka zrnitost 2,0 mm vnějších podhledů</t>
  </si>
  <si>
    <t>1552663169</t>
  </si>
  <si>
    <t>44</t>
  </si>
  <si>
    <t>622135001</t>
  </si>
  <si>
    <t>Vyrovnání podkladu vnějších stěn maltou vápenocementovou tl do 10 mm</t>
  </si>
  <si>
    <t>623102514</t>
  </si>
  <si>
    <t>vyrovnání původních podkladů</t>
  </si>
  <si>
    <t>"fasáda F1"1362,79</t>
  </si>
  <si>
    <t>"fasáda F2 vrstení izolace na izolaci"97,37</t>
  </si>
  <si>
    <t>"fasáda F3"94,95</t>
  </si>
  <si>
    <t>"sokl"220,792+64</t>
  </si>
  <si>
    <t>"parapety"214,2*0,4</t>
  </si>
  <si>
    <t>"ostění+nadpraží"625,1*0,4</t>
  </si>
  <si>
    <t>"stěny v lodžiích"3,5*1,4*31</t>
  </si>
  <si>
    <t>45</t>
  </si>
  <si>
    <t>622135091</t>
  </si>
  <si>
    <t>Příplatek k vyrovnání vnějších stěn maltou vápenocementovou za každých dalších 5 mm tloušťky</t>
  </si>
  <si>
    <t>-535903055</t>
  </si>
  <si>
    <t>Poznámka k položce:_x000D_
celková tl. vyrovnánací vrstvy počítána 20 mm</t>
  </si>
  <si>
    <t>2410,442*2 'Přepočtené koeficientem množství</t>
  </si>
  <si>
    <t>46</t>
  </si>
  <si>
    <t>622142001</t>
  </si>
  <si>
    <t>Sklovláknité pletivo vnějších stěn vtlačené do tmelu</t>
  </si>
  <si>
    <t>1965114681</t>
  </si>
  <si>
    <t>"fasáda F2"97,37</t>
  </si>
  <si>
    <t>"fasáda F3"109,19</t>
  </si>
  <si>
    <t>47</t>
  </si>
  <si>
    <t>622143003</t>
  </si>
  <si>
    <t>Montáž omítkových plastových nebo pozinkovaných rohových profilů</t>
  </si>
  <si>
    <t>1501890867</t>
  </si>
  <si>
    <t>"rohy"625,1+145,2+127</t>
  </si>
  <si>
    <t>"rohy s okapnicí"41,9+214,2</t>
  </si>
  <si>
    <t>48</t>
  </si>
  <si>
    <t>63127416</t>
  </si>
  <si>
    <t>profil rohový PVC s výztužnou tkaninou š 100/100mm</t>
  </si>
  <si>
    <t>-1344293458</t>
  </si>
  <si>
    <t>897,3*1,1 'Přepočtené koeficientem množství</t>
  </si>
  <si>
    <t>49</t>
  </si>
  <si>
    <t>59051510</t>
  </si>
  <si>
    <t>profil napojovací nadokenní PVC s okapnicí s výztužnou tkaninou</t>
  </si>
  <si>
    <t>554252363</t>
  </si>
  <si>
    <t>256,1*1,1 'Přepočtené koeficientem množství</t>
  </si>
  <si>
    <t>50</t>
  </si>
  <si>
    <t>622143004</t>
  </si>
  <si>
    <t>Montáž omítkových samolepících začišťovacích profilů pro spojení s okenním rámem</t>
  </si>
  <si>
    <t>1922258278</t>
  </si>
  <si>
    <t>začišťovací profily</t>
  </si>
  <si>
    <t>625,1</t>
  </si>
  <si>
    <t>51</t>
  </si>
  <si>
    <t>28342205</t>
  </si>
  <si>
    <t>profil napojovací okenní PVC s výztužnou tkaninou 6mm</t>
  </si>
  <si>
    <t>-112904503</t>
  </si>
  <si>
    <t>625,1*1,1 'Přepočtené koeficientem množství</t>
  </si>
  <si>
    <t>52</t>
  </si>
  <si>
    <t>622211021</t>
  </si>
  <si>
    <t>Montáž kontaktního zateplení vnějších stěn lepením a mechanickým kotvením polystyrénových desek do betonu a zdiva tl přes 80 do 120 mm</t>
  </si>
  <si>
    <t>853174797</t>
  </si>
  <si>
    <t>53</t>
  </si>
  <si>
    <t>28376443</t>
  </si>
  <si>
    <t>deska XPS hrana rovná a strukturovaný povrch 300kPA λ=0,035 tl 100mm</t>
  </si>
  <si>
    <t>-337372446</t>
  </si>
  <si>
    <t>284,792*1,1 'Přepočtené koeficientem množství</t>
  </si>
  <si>
    <t>54</t>
  </si>
  <si>
    <t>622212051</t>
  </si>
  <si>
    <t>Montáž kontaktního zateplení vnějšího ostění, nadpraží nebo parapetu hl. špalety do 400 mm lepením desek z polystyrenu tl do 40 mm</t>
  </si>
  <si>
    <t>-1982111178</t>
  </si>
  <si>
    <t>"parapety"222</t>
  </si>
  <si>
    <t>"ostění+nadpraží"625,1</t>
  </si>
  <si>
    <t>55</t>
  </si>
  <si>
    <t>28376439</t>
  </si>
  <si>
    <t>deska XPS hrana rovná a strukturovaný povrch 250kPa λ=0,032 tl 40mm</t>
  </si>
  <si>
    <t>817432541</t>
  </si>
  <si>
    <t>250,04*1,1 'Přepočtené koeficientem množství</t>
  </si>
  <si>
    <t>56</t>
  </si>
  <si>
    <t>28376105</t>
  </si>
  <si>
    <t>klín izolační z XPS spádový</t>
  </si>
  <si>
    <t>-717321656</t>
  </si>
  <si>
    <t>spádovaný xps</t>
  </si>
  <si>
    <t>"parapety"222*0,02*0,39</t>
  </si>
  <si>
    <t>1,732*1,1 'Přepočtené koeficientem množství</t>
  </si>
  <si>
    <t>57</t>
  </si>
  <si>
    <t>622221011</t>
  </si>
  <si>
    <t>Montáž kontaktního zateplení vnějších stěn lepením a mechanickým kotvením TI z minerální vlny s podélnou orientací do zdiva a betonu tl přes 40 do 80 mm</t>
  </si>
  <si>
    <t>-484051427</t>
  </si>
  <si>
    <t>"stěny v lodžiích"3,5*1,4*15</t>
  </si>
  <si>
    <t>58</t>
  </si>
  <si>
    <t>63152262</t>
  </si>
  <si>
    <t>deska tepelně izolační minerální kontaktních fasád podélné vlákno λ=0,034 tl 80mm</t>
  </si>
  <si>
    <t>-147039297</t>
  </si>
  <si>
    <t>73,5*1,1 'Přepočtené koeficientem množství</t>
  </si>
  <si>
    <t>59</t>
  </si>
  <si>
    <t>622221031</t>
  </si>
  <si>
    <t>Montáž kontaktního zateplení vnějších stěn lepením a mechanickým kotvením TI z minerální vlny s podélnou orientací do zdiva a betonu tl přes 120 do 160 mm</t>
  </si>
  <si>
    <t>-1656441220</t>
  </si>
  <si>
    <t>"stěny v lodžiích"3,5*1,4*16</t>
  </si>
  <si>
    <t>60</t>
  </si>
  <si>
    <t>63152265</t>
  </si>
  <si>
    <t>deska tepelně izolační minerální kontaktních fasád podélné vlákno λ=0,034 tl 140mm</t>
  </si>
  <si>
    <t>1289423653</t>
  </si>
  <si>
    <t>1633,51*1,1 'Přepočtené koeficientem množství</t>
  </si>
  <si>
    <t>61</t>
  </si>
  <si>
    <t>622251105</t>
  </si>
  <si>
    <t>Příplatek k cenám kontaktního zateplení vnějších stěn za zápustnou montáž a použití tepelněizolačních zátek z minerální vlny</t>
  </si>
  <si>
    <t>1041177994</t>
  </si>
  <si>
    <t>"fasáda F1"1265,42</t>
  </si>
  <si>
    <t>62</t>
  </si>
  <si>
    <t>622252001</t>
  </si>
  <si>
    <t>Montáž profilů kontaktního zateplení připevněných mechanicky</t>
  </si>
  <si>
    <t>357484516</t>
  </si>
  <si>
    <t>"zakládací lišta"(58+49,05+24,6+57,95+43,74+42,65)</t>
  </si>
  <si>
    <t>63</t>
  </si>
  <si>
    <t>59051651</t>
  </si>
  <si>
    <t>profil zakládací Al tl 0,7mm pro ETICS pro izolant tl 140mm</t>
  </si>
  <si>
    <t>-1064418802</t>
  </si>
  <si>
    <t>275,99*1,1 'Přepočtené koeficientem množství</t>
  </si>
  <si>
    <t>622151021</t>
  </si>
  <si>
    <t>Penetrační akrylátový nátěr vnějších mozaikových tenkovrstvých omítek stěn</t>
  </si>
  <si>
    <t>486368126</t>
  </si>
  <si>
    <t>Poznámka k položce:_x000D_
barevnost  a odstíny viz PD a TZ</t>
  </si>
  <si>
    <t>"sokl"52,77</t>
  </si>
  <si>
    <t>65</t>
  </si>
  <si>
    <t>62225R</t>
  </si>
  <si>
    <t>D+M univerzální montážní desky tl .140 mm pro fasádní prvky</t>
  </si>
  <si>
    <t>1312863603</t>
  </si>
  <si>
    <t>Poznámka k položce:_x000D_
Tato montážní deska se skládá z pevného polyuretanového (PU) jádra se zapěněnou ocelovou deskou pro připevnění k podkladu a hliníkovou deskou sloužící jako podklad pro kotvený prvek. Montážní deska je pro větší nosnost podélně vyztužená deskami z fenolové pryskyřice a skelných vláken a ukotvíte ji pomocí chemické malty_x000D_
Bude užito pro kotvení kompletně veškerých prvků na fasádě_x000D_
viz PD a TZ</t>
  </si>
  <si>
    <t>186</t>
  </si>
  <si>
    <t>66</t>
  </si>
  <si>
    <t>622511112</t>
  </si>
  <si>
    <t>Tenkovrstvá akrylátová mozaiková střednězrnná omítka vnějších stěn</t>
  </si>
  <si>
    <t>-101820980</t>
  </si>
  <si>
    <t>67</t>
  </si>
  <si>
    <t>622151031</t>
  </si>
  <si>
    <t>Penetrační silikonový nátěr vnějších pastovitých tenkovrstvých omítek stěn</t>
  </si>
  <si>
    <t>1087737714</t>
  </si>
  <si>
    <t>68</t>
  </si>
  <si>
    <t>622531002</t>
  </si>
  <si>
    <t>Tenkovrstvá silikonová zatíraná omítka zrnitost 1,0 mm vnějších stěn</t>
  </si>
  <si>
    <t>2059447416</t>
  </si>
  <si>
    <t>69</t>
  </si>
  <si>
    <t>622531022</t>
  </si>
  <si>
    <t>Tenkovrstvá silikonová zatíraná omítka zrnitost 2,0 mm vnějších stěn</t>
  </si>
  <si>
    <t>-387493411</t>
  </si>
  <si>
    <t>70</t>
  </si>
  <si>
    <t>624631214</t>
  </si>
  <si>
    <t>Tmelení akrylátovým tmelem spár prefabrikovaných dílců š přes 25 do 30 mm včetně penetrace</t>
  </si>
  <si>
    <t>-186272907</t>
  </si>
  <si>
    <t>Poznámka k položce:_x000D_
exterierový UV stabilní akrylový tel_x000D_
viz PD a TZ</t>
  </si>
  <si>
    <t>"přetmelení a dotěsnění oplechování u fasády "41,9</t>
  </si>
  <si>
    <t>"přetmělení styku nové fasády se stávajicí atikou"272,185</t>
  </si>
  <si>
    <t>71</t>
  </si>
  <si>
    <t>629991011</t>
  </si>
  <si>
    <t>Zakrytí výplní otvorů a svislých ploch fólií přilepenou lepící páskou</t>
  </si>
  <si>
    <t>1604276642</t>
  </si>
  <si>
    <t>"zakrytí dřevěbých fasádních prvků"94,95</t>
  </si>
  <si>
    <t>72</t>
  </si>
  <si>
    <t>629991012</t>
  </si>
  <si>
    <t>Zakrytí výplní otvorů fólií přilepenou na začišťovací lišty</t>
  </si>
  <si>
    <t>1298672101</t>
  </si>
  <si>
    <t>"zakytí výplní otvorů"373,77</t>
  </si>
  <si>
    <t>73</t>
  </si>
  <si>
    <t>629995101</t>
  </si>
  <si>
    <t>Očištění vnějších ploch tlakovou vodou</t>
  </si>
  <si>
    <t>1808967738</t>
  </si>
  <si>
    <t>74</t>
  </si>
  <si>
    <t>629995103</t>
  </si>
  <si>
    <t>Očištění vnějších ploch tlakovou vodou s přídavkem čističe</t>
  </si>
  <si>
    <t>-2118841250</t>
  </si>
  <si>
    <t>75</t>
  </si>
  <si>
    <t>631311214</t>
  </si>
  <si>
    <t>Mazanina tl přes 50 do 80 mm z betonu prostého se zvýšenými nároky na prostředí tř. C 25/30</t>
  </si>
  <si>
    <t>-1530075303</t>
  </si>
  <si>
    <t>"lodžie"82,92*0,03</t>
  </si>
  <si>
    <t>76</t>
  </si>
  <si>
    <t>631319011</t>
  </si>
  <si>
    <t>Příplatek k mazanině tl přes 50 do 80 mm za přehlazení povrchu</t>
  </si>
  <si>
    <t>-573509254</t>
  </si>
  <si>
    <t>77</t>
  </si>
  <si>
    <t>631362021</t>
  </si>
  <si>
    <t>Výztuž mazanin svařovanými sítěmi Kari</t>
  </si>
  <si>
    <t>1664485626</t>
  </si>
  <si>
    <t>"lodžie"(82,92*7,9*1,35)/1000</t>
  </si>
  <si>
    <t>78</t>
  </si>
  <si>
    <t>632450134</t>
  </si>
  <si>
    <t>Vyrovnávací cementový potěr tl přes 40 do 50 mm ze suchých směsí provedený v ploše</t>
  </si>
  <si>
    <t>2072972916</t>
  </si>
  <si>
    <t>"lodžie"82,92</t>
  </si>
  <si>
    <t>79</t>
  </si>
  <si>
    <t>637121113</t>
  </si>
  <si>
    <t>Okapový chodník z kačírku tl 200 mm s udusáním</t>
  </si>
  <si>
    <t>1753948850</t>
  </si>
  <si>
    <t>kačírek praný fr. 16/32</t>
  </si>
  <si>
    <t>"okapový chodník"23,8+23,8</t>
  </si>
  <si>
    <t>80</t>
  </si>
  <si>
    <t>637211134</t>
  </si>
  <si>
    <t>Okapový chodník z betonových dlaždic tl 50 mm do kameniva</t>
  </si>
  <si>
    <t>-274316261</t>
  </si>
  <si>
    <t>s maximálním možným využitím původních prvků</t>
  </si>
  <si>
    <t>35,4</t>
  </si>
  <si>
    <t>81</t>
  </si>
  <si>
    <t>637211411</t>
  </si>
  <si>
    <t>Okapový chodník z betonových zámkových dlaždic tl 60 mm do kameniva</t>
  </si>
  <si>
    <t>-1571293502</t>
  </si>
  <si>
    <t>76,72</t>
  </si>
  <si>
    <t>Trubní vedení</t>
  </si>
  <si>
    <t>82</t>
  </si>
  <si>
    <t>89717R1</t>
  </si>
  <si>
    <t>D+M propojení odtokových žlabů a anglických dvorků s vsakovacím objektem- hladké potrubí KG 110 včetně potřebných redukcí a tvarovek</t>
  </si>
  <si>
    <t>-1012423884</t>
  </si>
  <si>
    <t>2*17,5+12+11,8</t>
  </si>
  <si>
    <t>83</t>
  </si>
  <si>
    <t>89717RRV1</t>
  </si>
  <si>
    <t>D+M objekt pro vsakování dešťových vod včetně štěrku a geotextilie ( 3m3 )</t>
  </si>
  <si>
    <t>-1291793231</t>
  </si>
  <si>
    <t>"V1"1</t>
  </si>
  <si>
    <t>84</t>
  </si>
  <si>
    <t>89717RRV2</t>
  </si>
  <si>
    <t>D+M objekt pro vsakování dešťových vod včetně štěrku a geotextilie ( 4,5m3 )</t>
  </si>
  <si>
    <t>651385954</t>
  </si>
  <si>
    <t>"V2"1</t>
  </si>
  <si>
    <t>85</t>
  </si>
  <si>
    <t>89717RRV3</t>
  </si>
  <si>
    <t>-179016858</t>
  </si>
  <si>
    <t>"V3"1</t>
  </si>
  <si>
    <t>86</t>
  </si>
  <si>
    <t>89717RRV4</t>
  </si>
  <si>
    <t>348399873</t>
  </si>
  <si>
    <t>"V4"1</t>
  </si>
  <si>
    <t>Ostatní konstrukce a práce, bourání</t>
  </si>
  <si>
    <t>87</t>
  </si>
  <si>
    <t>916331112</t>
  </si>
  <si>
    <t>Osazení zahradního obrubníku betonového do lože z betonu s boční opěrou</t>
  </si>
  <si>
    <t>1745346508</t>
  </si>
  <si>
    <t>"okapový chodník"36,5+36,5+51,5+73,6</t>
  </si>
  <si>
    <t>88</t>
  </si>
  <si>
    <t>59217011</t>
  </si>
  <si>
    <t>obrubník zahradní betonový 500x50x200mm</t>
  </si>
  <si>
    <t>-1861684791</t>
  </si>
  <si>
    <t>198,1*1,15 'Přepočtené koeficientem množství</t>
  </si>
  <si>
    <t>89</t>
  </si>
  <si>
    <t>935113111</t>
  </si>
  <si>
    <t>Osazení odvodňovacího polymerbetonového žlabu s krycím roštem šířky do 200 mm</t>
  </si>
  <si>
    <t>1106263152</t>
  </si>
  <si>
    <t>Poznámka k položce:_x000D_
ODVODŇOVACÍ ŽLABY ATRIUM_x000D_
SET TŘÍ ODTOKOVÝCH ŽLABŮ VČETNĚ 2 KS KONCOVEK, ADAPTÉRU PRO VERTIKÁLNÍ ODTOK A 4 KS NEREZOVÝCH VRUTŮ. JEDNÁ SE O UNIVERZÁLNÍ ŽLABY Z KVALITNÍHO POLYPROPYLENU S POZINKOVANOU MŘÍŽÍ. ROZMĚR JEDNOHO ŽLABU 1000 X 120 X 92 MM. ŽLABY JSOU VHODNÉ K ODVODNĚNÍ ZPEVNĚNÝCH PLOCH U RODINNÝCH DOMŮ, GARÁŽÍ, PARKOVACÍCH STÁNÍ I JINÝM POCHOZÍCH A POJEZDOVÝCH PLOCH. ODOLNOST CHEMIKÁLIÍM I MECHANICKÝM ODĚRKÁM. DÍKY CHYTŘE UMÍSTĚNÝM VÝLITKŮM NA KONCI KAŽDÉHO ŽLABU S NÍM LZE JEDNODUŠE VYTVOŘIT PRAVOÚHLÉ ROHY. STAČÍ VYŘÍZNOUT OTVOR A VSADIT DALŠÍ ŽLAB. ŽLAB PATŘÍ DO TŘÍDY ZATÍŽENÍ A15, ODOLÁ TAK VÁZE AŽ 1,5 TUNY._x000D_
viz PD a TZ</t>
  </si>
  <si>
    <t>prvek Zn07</t>
  </si>
  <si>
    <t>"pro atria"10,085+10,085+9,89+9,89</t>
  </si>
  <si>
    <t>90</t>
  </si>
  <si>
    <t>59227006</t>
  </si>
  <si>
    <t>žlab odvodňovací z polymerbetonu se spádem dna 0,5% 130x155/160mm</t>
  </si>
  <si>
    <t>164398605</t>
  </si>
  <si>
    <t>39,95*1,05 'Přepočtené koeficientem množství</t>
  </si>
  <si>
    <t>91</t>
  </si>
  <si>
    <t>59227012</t>
  </si>
  <si>
    <t>rošt můstkový A15 Pz pro žlab š 130mm</t>
  </si>
  <si>
    <t>-1150602038</t>
  </si>
  <si>
    <t>92</t>
  </si>
  <si>
    <t>59227027</t>
  </si>
  <si>
    <t>čelo plné na začátek a konec odvodňovacího žlabu polymerbeton š 100mm</t>
  </si>
  <si>
    <t>-1765042083</t>
  </si>
  <si>
    <t>93</t>
  </si>
  <si>
    <t>941211111</t>
  </si>
  <si>
    <t>Montáž lešení řadového rámového lehkého zatížení do 200 kg/m2 š od 0,6 do 0,9 m v do 10 m</t>
  </si>
  <si>
    <t>1444107096</t>
  </si>
  <si>
    <t>302,34+362,97+95,34+302,4+223+242,46</t>
  </si>
  <si>
    <t>94</t>
  </si>
  <si>
    <t>941211211</t>
  </si>
  <si>
    <t>Příplatek k lešení řadovému rámovému lehkému do 200 kg/m2 š od 0,6 do 0,9 m v do 10 m za každý den použití</t>
  </si>
  <si>
    <t>-124132310</t>
  </si>
  <si>
    <t>Poznámka k položce:_x000D_
předpokládaná doba zapůjčení uvažována 180 dní_x000D_
účtovat dle skutečnosti a dle domluvy s investorem</t>
  </si>
  <si>
    <t>1528,51*180 'Přepočtené koeficientem množství</t>
  </si>
  <si>
    <t>95</t>
  </si>
  <si>
    <t>941211811</t>
  </si>
  <si>
    <t>Demontáž lešení řadového rámového lehkého zatížení do 200 kg/m2 š od 0,6 do 0,9 m v do 10 m</t>
  </si>
  <si>
    <t>-172789767</t>
  </si>
  <si>
    <t>96</t>
  </si>
  <si>
    <t>944511111</t>
  </si>
  <si>
    <t>Montáž ochranné sítě z textilie z umělých vláken</t>
  </si>
  <si>
    <t>198980749</t>
  </si>
  <si>
    <t>97</t>
  </si>
  <si>
    <t>944511211</t>
  </si>
  <si>
    <t>Příplatek k ochranné síti za každý den použití</t>
  </si>
  <si>
    <t>1991240366</t>
  </si>
  <si>
    <t>98</t>
  </si>
  <si>
    <t>944511811</t>
  </si>
  <si>
    <t>Demontáž ochranné sítě z textilie z umělých vláken</t>
  </si>
  <si>
    <t>-913091493</t>
  </si>
  <si>
    <t>99</t>
  </si>
  <si>
    <t>962052210</t>
  </si>
  <si>
    <t>Bourání zdiva nadzákladového ze ŽB do 1 m3</t>
  </si>
  <si>
    <t>-1473335635</t>
  </si>
  <si>
    <t>2,6*0,19*0,3</t>
  </si>
  <si>
    <t>100</t>
  </si>
  <si>
    <t>963053936</t>
  </si>
  <si>
    <t>Bourání ŽB schodišťových ramen monolitických samonosných</t>
  </si>
  <si>
    <t>1788426938</t>
  </si>
  <si>
    <t>"odbourání ŽB schodiště v atriích"3,99+3,06</t>
  </si>
  <si>
    <t>"odbourání ŽB schodiště na lodžie"2,14+1,68+2,06+1,7+2,14</t>
  </si>
  <si>
    <t>101</t>
  </si>
  <si>
    <t>965042141</t>
  </si>
  <si>
    <t>Bourání podkladů pod dlažby nebo mazanin betonových nebo z litého asfaltu tl do 100 mm pl přes 4 m2</t>
  </si>
  <si>
    <t>-175052847</t>
  </si>
  <si>
    <t>"lodžie"82,92*0,06</t>
  </si>
  <si>
    <t>102</t>
  </si>
  <si>
    <t>966008212</t>
  </si>
  <si>
    <t>Bourání odvodňovacího žlabu z betonových příkopových tvárnic š přes 500 do 800 mm</t>
  </si>
  <si>
    <t>896713958</t>
  </si>
  <si>
    <t>92,04</t>
  </si>
  <si>
    <t>103</t>
  </si>
  <si>
    <t>968062355</t>
  </si>
  <si>
    <t>Vybourání dřevěných rámů oken dvojitých včetně křídel pl do 2 m2</t>
  </si>
  <si>
    <t>1723258581</t>
  </si>
  <si>
    <t>"původní okna"1,1*1,45*8+0,5*1,6*2</t>
  </si>
  <si>
    <t>104</t>
  </si>
  <si>
    <t>968062356</t>
  </si>
  <si>
    <t>Vybourání dřevěných rámů oken dvojitých včetně křídel pl do 4 m2</t>
  </si>
  <si>
    <t>168887862</t>
  </si>
  <si>
    <t>"původní okna"1,6*2*3</t>
  </si>
  <si>
    <t>105</t>
  </si>
  <si>
    <t>968062456</t>
  </si>
  <si>
    <t>Vybourání dřevěných dveřních zárubní pl přes 2 m2</t>
  </si>
  <si>
    <t>616577211</t>
  </si>
  <si>
    <t>"původní dveře"2,17*13+5,13*2</t>
  </si>
  <si>
    <t>106</t>
  </si>
  <si>
    <t>978015331</t>
  </si>
  <si>
    <t>Otlučení (osekání) vnější vápenné nebo vápenocementové omítky stupně členitosti 1 a 2 v rozsahu přes 10 do 20 %</t>
  </si>
  <si>
    <t>-729538994</t>
  </si>
  <si>
    <t>penetrace původních očištěních podkladů</t>
  </si>
  <si>
    <t>107</t>
  </si>
  <si>
    <t>979071R</t>
  </si>
  <si>
    <t>Očištění betonových dlažeb a dlažeb zámkových s původním spárováním kamenivem těženým</t>
  </si>
  <si>
    <t>-1620035613</t>
  </si>
  <si>
    <t>pro možné zpětné využití</t>
  </si>
  <si>
    <t>25,425+19,4+66,85</t>
  </si>
  <si>
    <t>108</t>
  </si>
  <si>
    <t>985131311</t>
  </si>
  <si>
    <t>Ruční dočištění ploch stěn, rubu kleneb a podlah ocelových kartáči</t>
  </si>
  <si>
    <t>281189786</t>
  </si>
  <si>
    <t>"lodžie podlahy"82,92</t>
  </si>
  <si>
    <t>109</t>
  </si>
  <si>
    <t>985139111</t>
  </si>
  <si>
    <t>Příplatek k očištění ploch za práci ve stísněném prostoru</t>
  </si>
  <si>
    <t>676410690</t>
  </si>
  <si>
    <t>"sokl"220,792</t>
  </si>
  <si>
    <t>110</t>
  </si>
  <si>
    <t>985311315</t>
  </si>
  <si>
    <t>Reprofilace rubu kleneb a podlah cementovou sanační maltou tl přes 40 do 50 mm</t>
  </si>
  <si>
    <t>-1692463498</t>
  </si>
  <si>
    <t>111</t>
  </si>
  <si>
    <t>985R3</t>
  </si>
  <si>
    <t>D+M schodiště železobetonové monolitické přímé bez mezipodesty</t>
  </si>
  <si>
    <t>1186805994</t>
  </si>
  <si>
    <t xml:space="preserve">Poznámka k položce:_x000D_
včetně výztuží,bednění atd_x000D_
včetně veškerých potřebných sounáležitostí a prvků_x000D_
viz PD a TZ_x000D_
</t>
  </si>
  <si>
    <t>"atrium A2"1*4,76</t>
  </si>
  <si>
    <t>112</t>
  </si>
  <si>
    <t>985RR3</t>
  </si>
  <si>
    <t>D+M schodiště železobetonové monolitické přímé s mezipodestou</t>
  </si>
  <si>
    <t>1567061365</t>
  </si>
  <si>
    <t>"atrium A1-schody"1*0,84+1*3,08</t>
  </si>
  <si>
    <t>"atrium A1-podesta"1*1,72</t>
  </si>
  <si>
    <t>113</t>
  </si>
  <si>
    <t>633831111</t>
  </si>
  <si>
    <t>Zdrsnění povrchu betonových podlah kartáčováním ručně</t>
  </si>
  <si>
    <t>-1984532978</t>
  </si>
  <si>
    <t>zdrsnění povrchu pro schodiště a mezipodestu</t>
  </si>
  <si>
    <t>114</t>
  </si>
  <si>
    <t>985R4</t>
  </si>
  <si>
    <t>Demontáž prvků z fasády pro zpětnou montáž ( nápis,znak a plastika )</t>
  </si>
  <si>
    <t>ks</t>
  </si>
  <si>
    <t>-463072450</t>
  </si>
  <si>
    <t>Poznámka k položce:_x000D_
včetně veškerých potřebných sounáležitostí a prvků_x000D_
viz PD a TZ</t>
  </si>
  <si>
    <t>115</t>
  </si>
  <si>
    <t>985R5</t>
  </si>
  <si>
    <t>D+M repasování prvků z fasády pro zpětnou montáž ( nápis,znak a plastika )</t>
  </si>
  <si>
    <t>291629745</t>
  </si>
  <si>
    <t>116</t>
  </si>
  <si>
    <t>985R6</t>
  </si>
  <si>
    <t>Zpětná montáž prvků na fasádu ( nápis,znak a plastika )</t>
  </si>
  <si>
    <t>1832917361</t>
  </si>
  <si>
    <t>117</t>
  </si>
  <si>
    <t>985R8</t>
  </si>
  <si>
    <t>Pronájem mobilní jeřábové techniky</t>
  </si>
  <si>
    <t>-109381107</t>
  </si>
  <si>
    <t>Poznámka k položce:_x000D_
pro ůčely manipulace při bouracích pracích  a přesunu materiálů nový v prostoru atria A1 a A2_x000D_
v položce jsou zahrnuty náklady na vlastní pronájem, dopravu na místo stavby, práci obsluhy, pohoné hmoty a dopravu ze stavby_x000D_
viz PD a TZ</t>
  </si>
  <si>
    <t>118</t>
  </si>
  <si>
    <t>985R9</t>
  </si>
  <si>
    <t>Plocha pro mobilní jeřábovou techniku</t>
  </si>
  <si>
    <t>-672233900</t>
  </si>
  <si>
    <t>Poznámka k položce:_x000D_
pro ůčely vytvoření plochpro jeřábovou techniku- zřízení, provoz  a odstranění této plochy s potřebným uvedením do původního stavu_x000D_
viz PD a TZ</t>
  </si>
  <si>
    <t>997</t>
  </si>
  <si>
    <t>Přesun sutě</t>
  </si>
  <si>
    <t>119</t>
  </si>
  <si>
    <t>997013212</t>
  </si>
  <si>
    <t>Vnitrostaveništní doprava suti a vybouraných hmot pro budovy v přes 6 do 9 m ručně</t>
  </si>
  <si>
    <t>-1323969133</t>
  </si>
  <si>
    <t>120</t>
  </si>
  <si>
    <t>997013219</t>
  </si>
  <si>
    <t>Příplatek k vnitrostaveništní dopravě suti a vybouraných hmot za zvětšenou dopravu suti ZKD 10 m</t>
  </si>
  <si>
    <t>-1096575100</t>
  </si>
  <si>
    <t>132,333*5 'Přepočtené koeficientem množství</t>
  </si>
  <si>
    <t>121</t>
  </si>
  <si>
    <t>997013501</t>
  </si>
  <si>
    <t>Odvoz suti a vybouraných hmot na skládku nebo meziskládku do 1 km se složením</t>
  </si>
  <si>
    <t>453461874</t>
  </si>
  <si>
    <t>122</t>
  </si>
  <si>
    <t>997013509</t>
  </si>
  <si>
    <t>Příplatek k odvozu suti a vybouraných hmot na skládku ZKD 1 km přes 1 km</t>
  </si>
  <si>
    <t>-1781150728</t>
  </si>
  <si>
    <t>Poznámka k položce:_x000D_
celková vzdálenost stavba-skládka-stavba = 50 km</t>
  </si>
  <si>
    <t>132,333*49 'Přepočtené koeficientem množství</t>
  </si>
  <si>
    <t>123</t>
  </si>
  <si>
    <t>997013601</t>
  </si>
  <si>
    <t>Poplatek za uložení na skládce (skládkovné) stavebního odpadu betonového kód odpadu 17 01 01</t>
  </si>
  <si>
    <t>1491485184</t>
  </si>
  <si>
    <t>124</t>
  </si>
  <si>
    <t>997013602</t>
  </si>
  <si>
    <t>Poplatek za uložení na skládce (skládkovné) stavebního odpadu železobetonového kód odpadu 17 01 01</t>
  </si>
  <si>
    <t>1109971796</t>
  </si>
  <si>
    <t>125</t>
  </si>
  <si>
    <t>997013631</t>
  </si>
  <si>
    <t>Poplatek za uložení na skládce (skládkovné) stavebního odpadu směsného kód odpadu 17 09 04</t>
  </si>
  <si>
    <t>1481774584</t>
  </si>
  <si>
    <t>126</t>
  </si>
  <si>
    <t>997013635</t>
  </si>
  <si>
    <t>Poplatek za uložení na skládce (skládkovné) komunálního odpadu kód odpadu 20 03 01</t>
  </si>
  <si>
    <t>-1693803000</t>
  </si>
  <si>
    <t>127</t>
  </si>
  <si>
    <t>997013645</t>
  </si>
  <si>
    <t>Poplatek za uložení na skládce (skládkovné) odpadu asfaltového bez dehtu kód odpadu 17 03 02</t>
  </si>
  <si>
    <t>857035036</t>
  </si>
  <si>
    <t>128</t>
  </si>
  <si>
    <t>997013811</t>
  </si>
  <si>
    <t>Poplatek za uložení na skládce (skládkovné) stavebního odpadu dřevěného kód odpadu 17 02 01</t>
  </si>
  <si>
    <t>-497004045</t>
  </si>
  <si>
    <t>998</t>
  </si>
  <si>
    <t>Přesun hmot</t>
  </si>
  <si>
    <t>129</t>
  </si>
  <si>
    <t>998011009</t>
  </si>
  <si>
    <t>Přesun hmot pro budovy zděné s omezením mechanizace pro budovy v přes 6 do 12 m</t>
  </si>
  <si>
    <t>-55528294</t>
  </si>
  <si>
    <t>PSV</t>
  </si>
  <si>
    <t>Práce a dodávky PSV</t>
  </si>
  <si>
    <t>711</t>
  </si>
  <si>
    <t>Izolace proti vodě, vlhkosti a plynům</t>
  </si>
  <si>
    <t>130</t>
  </si>
  <si>
    <t>711113117</t>
  </si>
  <si>
    <t>Izolace proti vlhkosti vodorovná za studena těsnicí stěrkou jednosložkovou na bázi cementu</t>
  </si>
  <si>
    <t>-1067296895</t>
  </si>
  <si>
    <t>2x vrstva izolace</t>
  </si>
  <si>
    <t>82,92*2 'Přepočtené koeficientem množství</t>
  </si>
  <si>
    <t>131</t>
  </si>
  <si>
    <t>711131111</t>
  </si>
  <si>
    <t>Provedení izolace proti zemní vlhkosti pásy na sucho samolepící vodorovné</t>
  </si>
  <si>
    <t>-1561799209</t>
  </si>
  <si>
    <t>"lodžie"82,92*2</t>
  </si>
  <si>
    <t>132</t>
  </si>
  <si>
    <t>62853001</t>
  </si>
  <si>
    <t>pás asfaltový samolepicí modifikovaný SBS s vložkou ze skleněné tkaniny se spalitelnou fólií nebo jemnozrnným minerálním posypem nebo textilií na horním povrchu tl 4,0mm</t>
  </si>
  <si>
    <t>295460455</t>
  </si>
  <si>
    <t>165,84*1,1655 'Přepočtené koeficientem množství</t>
  </si>
  <si>
    <t>133</t>
  </si>
  <si>
    <t>711161122</t>
  </si>
  <si>
    <t>Izolace proti zemní vlhkosti nopovou fólií s textilií vodorovná, nopek v 8,0 mm, tl do 0,6 mm</t>
  </si>
  <si>
    <t>640049938</t>
  </si>
  <si>
    <t>"sokl"(58+49,05+24,6+57,95+43,74+42,65)*0,75+64</t>
  </si>
  <si>
    <t>134</t>
  </si>
  <si>
    <t>711491176</t>
  </si>
  <si>
    <t>Připevnění doplňků izolace proti vodě ukončovací lištou</t>
  </si>
  <si>
    <t>252444206</t>
  </si>
  <si>
    <t>"sokl"(58+49,05+24,6+57,95+43,74+42,65)</t>
  </si>
  <si>
    <t>135</t>
  </si>
  <si>
    <t>28323009</t>
  </si>
  <si>
    <t>lišta ukončovací pro drenážní fólie profilované tl 8mm</t>
  </si>
  <si>
    <t>1381207836</t>
  </si>
  <si>
    <t>136</t>
  </si>
  <si>
    <t>998711112</t>
  </si>
  <si>
    <t>Přesun hmot tonážní pro izolace proti vodě, vlhkosti a plynům s omezením mechanizace v objektech v přes 6 do 12 m</t>
  </si>
  <si>
    <t>682075446</t>
  </si>
  <si>
    <t>713</t>
  </si>
  <si>
    <t>Izolace tepelné</t>
  </si>
  <si>
    <t>137</t>
  </si>
  <si>
    <t>713121111</t>
  </si>
  <si>
    <t>Montáž izolace tepelné podlah volně kladenými rohožemi, pásy, dílci, deskami 1 vrstva</t>
  </si>
  <si>
    <t>-316057495</t>
  </si>
  <si>
    <t>138</t>
  </si>
  <si>
    <t>28376438</t>
  </si>
  <si>
    <t>deska XPS hrana rovná a strukturovaný povrch 250kPa λ=0,032 tl 30mm</t>
  </si>
  <si>
    <t>1087604652</t>
  </si>
  <si>
    <t>82,92*1,1 'Přepočtené koeficientem množství</t>
  </si>
  <si>
    <t>139</t>
  </si>
  <si>
    <t>998713112</t>
  </si>
  <si>
    <t>Přesun hmot tonážní pro izolace tepelné s omezením mechanizace v objektech v přes 6 do 12 m</t>
  </si>
  <si>
    <t>-371623777</t>
  </si>
  <si>
    <t>741</t>
  </si>
  <si>
    <t>Elektroinstalace - silnoproud</t>
  </si>
  <si>
    <t>140</t>
  </si>
  <si>
    <t>7414R</t>
  </si>
  <si>
    <t>Demontáž hromosvodového vedení vez zachování funkčnosti včetně kotev</t>
  </si>
  <si>
    <t>-1079562163</t>
  </si>
  <si>
    <t>"demontáž svislého vedení"8*7,5</t>
  </si>
  <si>
    <t>141</t>
  </si>
  <si>
    <t>7414R1</t>
  </si>
  <si>
    <t>D+M hromosvodové vedení včetně kotvení skrz zateplovací system</t>
  </si>
  <si>
    <t>-1282814224</t>
  </si>
  <si>
    <t>"nové svislé vedení"8*7,5</t>
  </si>
  <si>
    <t>142</t>
  </si>
  <si>
    <t>7414R2</t>
  </si>
  <si>
    <t>Demontáž veškerých EI prvků na fasádě včetně bezpečného zaizolování</t>
  </si>
  <si>
    <t>1067998428</t>
  </si>
  <si>
    <t>Poznámka k položce:_x000D_
veškeré ei prvky na fasádě ( zvonková tabbla, osvětlení atd...)_x000D_
viz PD a TZ</t>
  </si>
  <si>
    <t>143</t>
  </si>
  <si>
    <t>7414R3</t>
  </si>
  <si>
    <t>D+M prodloužení vešekrých rozvodů na fasádě pro možnost zateplení</t>
  </si>
  <si>
    <t>2038274524</t>
  </si>
  <si>
    <t>144</t>
  </si>
  <si>
    <t>7414R4</t>
  </si>
  <si>
    <t>D+M zpětná montáž veškerých EI prvků na fasádu</t>
  </si>
  <si>
    <t>-141666503</t>
  </si>
  <si>
    <t>Poznámka k položce:_x000D_
nutno kotvit do pevného podkladu skrz izolant_x000D_
veškeré ei prvky na fasádě ( zvonková tabbla, osvětlení atd...)_x000D_
viz PD a TZ</t>
  </si>
  <si>
    <t>145</t>
  </si>
  <si>
    <t>998741112</t>
  </si>
  <si>
    <t>Přesun hmot tonážní pro silnoproud s omezením mechanizace v objektech v přes 6 do 12 m</t>
  </si>
  <si>
    <t>232894539</t>
  </si>
  <si>
    <t>751</t>
  </si>
  <si>
    <t>Vzduchotechnika</t>
  </si>
  <si>
    <t>146</t>
  </si>
  <si>
    <t>751398015</t>
  </si>
  <si>
    <t>Montáž větrací mřížky na kruhové potrubí D přes 400 do 500 mm</t>
  </si>
  <si>
    <t>1056338610</t>
  </si>
  <si>
    <t>147</t>
  </si>
  <si>
    <t>RMAT0006</t>
  </si>
  <si>
    <t>mřížka větrací DN 500</t>
  </si>
  <si>
    <t>-839743064</t>
  </si>
  <si>
    <t>761</t>
  </si>
  <si>
    <t>Konstrukce prosvětlovací</t>
  </si>
  <si>
    <t>148</t>
  </si>
  <si>
    <t>761661071</t>
  </si>
  <si>
    <t>Osazení sklepních světlíků (anglických dvorků) hl přes 1,0 m š přes 1,25 do 1,5 m</t>
  </si>
  <si>
    <t>1628619851</t>
  </si>
  <si>
    <t>" atrium A1"3</t>
  </si>
  <si>
    <t>" atrium A2"1</t>
  </si>
  <si>
    <t>"anglické dvorky vně objektu"5</t>
  </si>
  <si>
    <t>149</t>
  </si>
  <si>
    <t>56245266</t>
  </si>
  <si>
    <t>světlík sklepní (anglický dvorek) včetně odvodňovacího prvku plast vyztužený uhlíkovými vlákny rošt mřížkový 1500x1500x700mm</t>
  </si>
  <si>
    <t>915755140</t>
  </si>
  <si>
    <t>150</t>
  </si>
  <si>
    <t>56245312</t>
  </si>
  <si>
    <t>vpusť odtoková sklepního světlíku (anglického dvorku) DN 110 s lapačem nečistot, pachovým uzávěrem a zpětnou klapkou</t>
  </si>
  <si>
    <t>-1295683480</t>
  </si>
  <si>
    <t>151</t>
  </si>
  <si>
    <t>761-Dn/05</t>
  </si>
  <si>
    <t>D+M dveře vstupní hliníkové dvoukřídlé prosklené s izolačním trojsklem s horním a bočním světlíkem zasklení connex ( celkový rozměr 2050x2450 mm )</t>
  </si>
  <si>
    <t>619902539</t>
  </si>
  <si>
    <t>Poznámka k položce:_x000D_
specifikace viz TZ a PD_x000D_
označení Dn/05_x000D_
-vícekomorový hliníkový rám dveří a křídla s přerušeným tepelným mostem_x000D_
-úprava přírodní hliník_x000D_
-zasklení izolační trojsklo, bezpečnostní sklo CONNEX z vnitřní i vnější strany_x000D_
-provedení dvoukřídlé s fixním božním světlíkem a nadsvětlíkem_x000D_
-provedení falcové_x000D_
-kování klika/koule z exterieru_x000D_
-zámek cylindrický_x000D_
konkrétní materiály a barevné odstíny budou odvzorkovány a odsouhlaseny architektem a investorem</t>
  </si>
  <si>
    <t>152</t>
  </si>
  <si>
    <t>761-Dn/07</t>
  </si>
  <si>
    <t>D+M dveře vstupní plastové jednokřídlé prosklené dveře s izolačním trojsklem connex ( celkový rozměr 900x2400 mm )</t>
  </si>
  <si>
    <t>290999341</t>
  </si>
  <si>
    <t>Poznámka k položce:_x000D_
specifikace viz TZ a PD_x000D_
označení Dn/07_x000D_
-vícekomorový hliníkový rám dveří a křídla s přerušeným tepelným mostem_x000D_
-úprava přírodní hliník_x000D_
-zasklení izolační trojsklo, bezpečnostní sklo CONNEX z vnitřní i vnější strany_x000D_
-provedení jednokřídlé_x000D_
-provedení falcové_x000D_
-kování klika/klika_x000D_
-zámek cylindrický_x000D_
konkrétní materiály a barevné odstíny budou odvzorkovány a odsouhlaseny architektem a investorem</t>
  </si>
  <si>
    <t>153</t>
  </si>
  <si>
    <t>761-On/01</t>
  </si>
  <si>
    <t>D+M okenní sestava plastová velká s dveřmi a izolačním trojsklem ( okno rozměr 4150x1600mm; dveře rozměr 900x2400mm )</t>
  </si>
  <si>
    <t>1612897987</t>
  </si>
  <si>
    <t>Poznámka k položce:_x000D_
specifikace viz TZ a PD_x000D_
označení On/01_x000D_
Okno:_x000D_
- plastové okno s dvojitým a izolačním trojsklem_x000D_
- členění několikadílné s rozšiřujícími prvky_x000D_
- otevíravé, sklopné, mikroventilace_x000D_
- vícekomorový plastový rám okna a křídla s přerušeným tepelným mostem_x000D_
- povrch int.= plast bílá barva_x000D_
- povrch ext.= plast bílá barva_x000D_
- zasklení izolační trojsklo_x000D_
- větrání bude zajištěno otevíráním křídel popř. mikroventilací_x000D_
- kování- celoobvodové kování pro otevíravě-sklopná křídla_x000D_
- klika plastová okenní_x000D_
- polohy zavřeno, otevřeno, ventilace, mikroventilace_x000D_
-3 stupňové zatěsnění připojovací spáry_x000D_
Dveře:_x000D_
-vícekomorový plastový rám dveří a křídla s přerušeným tepelným mostem_x000D_
- povrch úprava přírodní hliník_x000D_
- prosklení trojsklo, bezpečnostní sklo CONNEX z vnitřní i vnější strany_x000D_
- členění jednokřídlé_x000D_
- falcové provedení_x000D_
- kování klika/klika_x000D_
- cylindrický zámek_x000D_
konkrétní materiály a barevné odstíny budou odvzorkovány a odsouhlaseny architektem a investorem</t>
  </si>
  <si>
    <t>154</t>
  </si>
  <si>
    <t>761-On/02</t>
  </si>
  <si>
    <t>-1979339209</t>
  </si>
  <si>
    <t>Poznámka k položce:_x000D_
specifikace viz TZ a PD_x000D_
označení On/02_x000D_
Okno:_x000D_
- plastové okno s dvojitým a izolačním trojsklem_x000D_
- členění několikadílné s rozšiřujícími prvky_x000D_
- otevíravé, sklopné, mikroventilace_x000D_
- vícekomorový plastový rám okna a křídla s přerušeným tepelným mostem_x000D_
- povrch int.= plast bílá barva_x000D_
- povrch ext.= plast bílá barva_x000D_
- zasklení izolační trojsklo_x000D_
- větrání bude zajištěno otevíráním křídel popř. mikroventilací_x000D_
- kování- celoobvodové kování pro otevíravě-sklopná křídla_x000D_
- klika plastová okenní_x000D_
- polohy zavřeno, otevřeno, ventilace, mikroventilace_x000D_
-3 stupňové zatěsnění připojovací spáry_x000D_
Dveře:_x000D_
-vícekomorový plastový rám dveří a křídla s přerušeným tepelným mostem_x000D_
- povrch úprava přírodní hliník_x000D_
- prosklení trojsklo, bezpečnostní sklo CONNEX z vnitřní i vnější strany_x000D_
- členění jednokřídlé_x000D_
- falcové provedení_x000D_
- kování klika/klika_x000D_
- cylindrický zámek_x000D_
konkrétní materiály a barevné odstíny budou odvzorkovány a odsouhlaseny architektem a investorem</t>
  </si>
  <si>
    <t>155</t>
  </si>
  <si>
    <t>761-On/03</t>
  </si>
  <si>
    <t>D+M okenní sestava plastová malá s dveřmi a izolačním trojsklem ( okno rozměr 1200x1600mm; dveře rozměr 900x2400mm )</t>
  </si>
  <si>
    <t>-1273276479</t>
  </si>
  <si>
    <t>Poznámka k položce:_x000D_
specifikace viz TZ a PD_x000D_
označení On/03_x000D_
Okno:_x000D_
- plastové okno s dvojitým a izolačním trojsklem_x000D_
- členění jednokřídlé_x000D_
- otevíravé, sklopné, mikroventilace_x000D_
- vícekomorový plastový rám okna a křídla s přerušeným tepelným mostem_x000D_
- povrch int.= přírodní hliník_x000D_
- povrch ext.= přírodní hliník_x000D_
- zasklení izolační trojsklo_x000D_
- větrání bude zajištěno otevíráním křídel popř. mikroventilací_x000D_
- kování- celoobvodové kování pro otevíravě-sklopná křídla_x000D_
- klika plastová okenní_x000D_
- polohy zavřeno, otevřeno, ventilace, mikroventilace_x000D_
-3 stupňové zatěsnění připojovací spáry_x000D_
Dveře:_x000D_
-vícekomorový plastový rám dveří a křídla s přerušeným tepelným mostem_x000D_
- povrch úprava přírodní hliník_x000D_
- prosklení trojsklo, bezpečnostní sklo CONNEX z vnitřní i vnější strany_x000D_
- členění jednokřídlé_x000D_
- bezfalcové provedení_x000D_
- kování klika/klika_x000D_
- cylindrický zámek_x000D_
konkrétní materiály a barevné odstíny budou odvzorkovány a odsouhlaseny architektem a investorem</t>
  </si>
  <si>
    <t>156</t>
  </si>
  <si>
    <t>761-On/04</t>
  </si>
  <si>
    <t>-585947191</t>
  </si>
  <si>
    <t>Poznámka k položce:_x000D_
specifikace viz TZ a PD_x000D_
označení On/04_x000D_
Okno:_x000D_
- plastové okno s dvojitým a izolačním trojsklem_x000D_
- členění jednokřídlé_x000D_
- otevíravé, sklopné, mikroventilace_x000D_
- vícekomorový plastový rám okna a křídla s přerušeným tepelným mostem_x000D_
- povrch int.= přírodní hliník_x000D_
- povrch ext.= přírodní hliník_x000D_
- zasklení izolační trojsklo_x000D_
- větrání bude zajištěno otevíráním křídel popř. mikroventilací_x000D_
- kování- celoobvodové kování pro otevíravě-sklopná křídla_x000D_
- klika plastová okenní_x000D_
- polohy zavřeno, otevřeno, ventilace, mikroventilace_x000D_
-3 stupňové zatěsnění připojovací spáry_x000D_
Dveře:_x000D_
-vícekomorový plastový rám dveří a křídla s přerušeným tepelným mostem_x000D_
- povrch úprava přírodní hliník_x000D_
- prosklení trojsklo, bezpečnostní sklo CONNEX z vnitřní i vnější strany_x000D_
- členění jednokřídlé_x000D_
- bezfalcové provedení_x000D_
- kování klika/klika_x000D_
- cylindrický zámek_x000D_
konkrétní materiály a barevné odstíny budou odvzorkovány a odsouhlaseny architektem a investorem</t>
  </si>
  <si>
    <t>157</t>
  </si>
  <si>
    <t>761-On/05</t>
  </si>
  <si>
    <t>D+M okno plastové otevíravé a sklopné s izolačním trojskelm 450x1600 mm</t>
  </si>
  <si>
    <t>206507935</t>
  </si>
  <si>
    <t>Poznámka k položce:_x000D_
specifikace viz TZ a PD_x000D_
označení On/05_x000D_
- plastové okno s dvojitým a izolačním trojsklem_x000D_
- členění jednokřídlé_x000D_
- otevíravé, sklopné, mikroventilace_x000D_
- vícekomorový plastový rám okna a křídla s přerušeným tepelným mostem_x000D_
- povrch int.= plast bílá barva_x000D_
- povrch ext.= plast bílá barva_x000D_
- zasklení izolační trojsklo_x000D_
- větrání bude zajištěno otevíráním křídel popř. mikroventilací_x000D_
- kování- celoobvodové kování pro otevíravě-sklopná křídla_x000D_
- klika plastová okenní_x000D_
- polohy zavřeno, otevřeno, ventilace, mikroventilace_x000D_
-3 stupňové zatěsnění připojovací spáry_x000D_
konkrétní materiály a barevné odstíny budou odvzorkovány a odsouhlaseny architektem a investorem</t>
  </si>
  <si>
    <t>158</t>
  </si>
  <si>
    <t>761-On/06</t>
  </si>
  <si>
    <t>D+M okno plastové otevíravé a sklopné s izolačním trojskelm 1100x1450 mm</t>
  </si>
  <si>
    <t>1997251882</t>
  </si>
  <si>
    <t>Poznámka k položce:_x000D_
specifikace viz TZ a PD_x000D_
označení On/06_x000D_
- plastové okno s dvojitým a izolačním trojsklem_x000D_
- členění jednokřídlé_x000D_
- otevíravé, sklopné, mikroventilace_x000D_
- vícekomorový plastový rám okna a křídla s přerušeným tepelným mostem_x000D_
- povrch int.= plast bílá barva_x000D_
- povrch ext.= plast bílá barva_x000D_
- zasklení izolační trojsklo_x000D_
- větrání bude zajištěno otevíráním křídel popř. mikroventilací_x000D_
- kování- celoobvodové kování pro otevíravě-sklopná křídla_x000D_
- klika plastová okenní_x000D_
- polohy zavřeno, otevřeno, ventilace, mikroventilace_x000D_
-3 stupňové zatěsnění připojovací spáry_x000D_
konkrétní materiály a barevné odstíny budou odvzorkovány a odsouhlaseny architektem a investorem</t>
  </si>
  <si>
    <t>159</t>
  </si>
  <si>
    <t>761-On/08</t>
  </si>
  <si>
    <t>D+M okno plastové dvoukřídlé otevíravé a sklopné s izolačním trojskelm 1600x2000 mm</t>
  </si>
  <si>
    <t>1407453135</t>
  </si>
  <si>
    <t>Poznámka k položce:_x000D_
specifikace viz TZ a PD_x000D_
označení On/08_x000D_
- plastové okno s dvojitým a izolačním trojsklem_x000D_
- členění dvoukřídlé_x000D_
- otevíravé, sklopné, mikroventilace_x000D_
- vícekomorový plastový rám okna a křídla s přerušeným tepelným mostem_x000D_
- povrch int.= plast bílá barva_x000D_
- povrch ext.= plast bílá barva_x000D_
- zasklení izolační trojsklo_x000D_
- větrání bude zajištěno otevíráním křídel popř. mikroventilací_x000D_
- kování- celoobvodové kování pro otevíravě-sklopná křídla_x000D_
- klika plastová okenní_x000D_
- polohy zavřeno, otevřeno, ventilace, mikroventilace_x000D_
-3 stupňové zatěsnění připojovací spáry_x000D_
konkrétní materiály a barevné odstíny budou odvzorkovány a odsouhlaseny architektem a investorem</t>
  </si>
  <si>
    <t>160</t>
  </si>
  <si>
    <t>998761112</t>
  </si>
  <si>
    <t>Přesun hmot tonážní pro konstrukce prosvětlovací s omezením mechanizace v objektech v přes 6 do 12 m</t>
  </si>
  <si>
    <t>-900668416</t>
  </si>
  <si>
    <t>764</t>
  </si>
  <si>
    <t>Konstrukce klempířské</t>
  </si>
  <si>
    <t>161</t>
  </si>
  <si>
    <t>764002851</t>
  </si>
  <si>
    <t>Demontáž oplechování parapetů do suti</t>
  </si>
  <si>
    <t>-442414561</t>
  </si>
  <si>
    <t>"původní parapety"220,55</t>
  </si>
  <si>
    <t>162</t>
  </si>
  <si>
    <t>764226446R</t>
  </si>
  <si>
    <t>Oplechování parapetů rovných celoplošně lepené z Al plechu rš do 500 mm</t>
  </si>
  <si>
    <t>1145148486</t>
  </si>
  <si>
    <t>Poznámka k položce:_x000D_
lakovaný extrudovaný hliníkový plech tl 1,5 mm_x000D_
viz PD a TZ</t>
  </si>
  <si>
    <t>parapety prvky Kn/01-Kn/11</t>
  </si>
  <si>
    <t>"rš 360 mm"19*4,15+1,2*7+1,5+27*1,1+12*2+5,05+2*0,45</t>
  </si>
  <si>
    <t>"rš 460mm"12*1,1+2*2+2*4,15</t>
  </si>
  <si>
    <t>"rš 360mm"1*5,25</t>
  </si>
  <si>
    <t>oplechování tepelné izolace prvky Kn/12-Kn/13</t>
  </si>
  <si>
    <t>"rš 460"4,1*6+5,6*3</t>
  </si>
  <si>
    <t>163</t>
  </si>
  <si>
    <t>7642264R</t>
  </si>
  <si>
    <t>Oplechování balkovu - okapnice rovné celoplošně lepené z Al plechu rš 330 mm tl 1,5 mm</t>
  </si>
  <si>
    <t>-167395777</t>
  </si>
  <si>
    <t>"Kn/23"57</t>
  </si>
  <si>
    <t>164</t>
  </si>
  <si>
    <t>76422R</t>
  </si>
  <si>
    <t>D+M parapetní hliníkové koncovky podomítkové</t>
  </si>
  <si>
    <t>pár</t>
  </si>
  <si>
    <t>982209514</t>
  </si>
  <si>
    <t>Poznámka k položce:_x000D_
lakované_x000D_
viz PD a TZ</t>
  </si>
  <si>
    <t>165</t>
  </si>
  <si>
    <t>998764112</t>
  </si>
  <si>
    <t>Přesun hmot tonážní pro konstrukce klempířské s omezením mechanizace v objektech v přes 6 do 12 m</t>
  </si>
  <si>
    <t>-1706899175</t>
  </si>
  <si>
    <t>766</t>
  </si>
  <si>
    <t>Konstrukce truhlářské</t>
  </si>
  <si>
    <t>166</t>
  </si>
  <si>
    <t>766411214</t>
  </si>
  <si>
    <t>Montáž obložení stěn pl do 5 m2 palubkami z měkkého dřeva š přes 100 mm</t>
  </si>
  <si>
    <t>-456549159</t>
  </si>
  <si>
    <t>167</t>
  </si>
  <si>
    <t>RMAT0002</t>
  </si>
  <si>
    <t>palubky obkladové - západní červený cerd 18x176/185mm</t>
  </si>
  <si>
    <t>-400690254</t>
  </si>
  <si>
    <t>109,19*1,15 'Přepočtené koeficientem množství</t>
  </si>
  <si>
    <t>168</t>
  </si>
  <si>
    <t>766417211</t>
  </si>
  <si>
    <t>Montáž podkladového roštu pro obložení stěn</t>
  </si>
  <si>
    <t>1731837760</t>
  </si>
  <si>
    <t>Poznámka k položce:_x000D_
kotveno až do nosné stěny_x000D_
viz PD a TZ</t>
  </si>
  <si>
    <t>"fasáda F3"2*109,19</t>
  </si>
  <si>
    <t>169</t>
  </si>
  <si>
    <t>RMAT0001</t>
  </si>
  <si>
    <t>latě 22x60 mm žlutý cedr</t>
  </si>
  <si>
    <t>1460640719</t>
  </si>
  <si>
    <t>0,022*0,06*218,38</t>
  </si>
  <si>
    <t>0,288*1,2 'Přepočtené koeficientem množství</t>
  </si>
  <si>
    <t>170</t>
  </si>
  <si>
    <t>766691811</t>
  </si>
  <si>
    <t>Demontáž parapetních desek dřevěných nebo plastových šířky do 300 mm</t>
  </si>
  <si>
    <t>1250576760</t>
  </si>
  <si>
    <t>"původní parapety"8*1,1+2*2+4,97*10+2*3+0,5*2</t>
  </si>
  <si>
    <t>171</t>
  </si>
  <si>
    <t>766691914</t>
  </si>
  <si>
    <t>Vyvěšení nebo zavěšení dřevěných křídel dveří pl do 2 m2</t>
  </si>
  <si>
    <t>-1813470333</t>
  </si>
  <si>
    <t>172</t>
  </si>
  <si>
    <t>766694116</t>
  </si>
  <si>
    <t>Montáž parapetních desek dřevěných nebo plastových š do 30 cm</t>
  </si>
  <si>
    <t>1071552592</t>
  </si>
  <si>
    <t>"nové parapety"10*5,05+2,1*2+0,45*2+1,1*10+5*2</t>
  </si>
  <si>
    <t>173</t>
  </si>
  <si>
    <t>61144404</t>
  </si>
  <si>
    <t>parapet plastový vnitřní š 400mm</t>
  </si>
  <si>
    <t>-141878170</t>
  </si>
  <si>
    <t>76,6*1,1 'Přepočtené koeficientem množství</t>
  </si>
  <si>
    <t>174</t>
  </si>
  <si>
    <t>61144019</t>
  </si>
  <si>
    <t>koncovka k parapetu plastovému vnitřnímu 1 pár</t>
  </si>
  <si>
    <t>sada</t>
  </si>
  <si>
    <t>1725170500</t>
  </si>
  <si>
    <t>175</t>
  </si>
  <si>
    <t>76669R</t>
  </si>
  <si>
    <t>D+M doplnění venkovních voděodolných difuzních pásek</t>
  </si>
  <si>
    <t>-774645743</t>
  </si>
  <si>
    <t>" doplnění u oken která budou ponechána"839,3</t>
  </si>
  <si>
    <t>176</t>
  </si>
  <si>
    <t>998766112</t>
  </si>
  <si>
    <t>Přesun hmot tonážní pro kce truhlářské s omezením mechanizace v objektech v přes 6 do 12 m</t>
  </si>
  <si>
    <t>-1855036880</t>
  </si>
  <si>
    <t>767</t>
  </si>
  <si>
    <t>Konstrukce zámečnické</t>
  </si>
  <si>
    <t>177</t>
  </si>
  <si>
    <t>767161813</t>
  </si>
  <si>
    <t>Demontáž zábradlí rovného nerozebíratelného hmotnosti 1 m zábradlí do 20 kg do suti</t>
  </si>
  <si>
    <t>-1094640049</t>
  </si>
  <si>
    <t>"původní zábradlí"10*5,7</t>
  </si>
  <si>
    <t>178</t>
  </si>
  <si>
    <t>767661811</t>
  </si>
  <si>
    <t>Demontáž mříží pevných nebo otevíravých</t>
  </si>
  <si>
    <t>340296868</t>
  </si>
  <si>
    <t>179</t>
  </si>
  <si>
    <t>767995114</t>
  </si>
  <si>
    <t>Montáž atypických zámečnických konstrukcí hmotnosti přes 20 do 50 kg</t>
  </si>
  <si>
    <t>-607823213</t>
  </si>
  <si>
    <t>"krycí L profil 20/60 mm hliníkový"0,45*272,185</t>
  </si>
  <si>
    <t>180</t>
  </si>
  <si>
    <t>RMAT0003</t>
  </si>
  <si>
    <t>hliníkový L profil 20x60x2</t>
  </si>
  <si>
    <t>1760705593</t>
  </si>
  <si>
    <t>122,483*1,1 'Přepočtené koeficientem množství</t>
  </si>
  <si>
    <t>181</t>
  </si>
  <si>
    <t>767-R2</t>
  </si>
  <si>
    <t>D+M nápis nerez kotvený do fasády ( 20 písmen )</t>
  </si>
  <si>
    <t>-1314900416</t>
  </si>
  <si>
    <t>182</t>
  </si>
  <si>
    <t>767-Zn01</t>
  </si>
  <si>
    <t>D+M Zábradlí lodžie délka 5440 mm</t>
  </si>
  <si>
    <t>72507025</t>
  </si>
  <si>
    <t xml:space="preserve">Poznámka k položce:_x000D_
OCELOVÁ KONSTRUKCE ZÁBRADLÍ TVOŘENA Z OCELOVÝCH JACKLŮ. VÝPLŇ ZÁBRADLÍ SKLO CONNEX VSG/ESG 66.2 (12,8mm)_x000D_
POLEP BAREVNOU FOLIÍ _x000D_
VEŠKERÉ ROZMĚRY NUTNO ZAMĚŘIT _x000D_
Zn / 01 - DÉLKA 5440 mm - 8 ks_x000D_
</t>
  </si>
  <si>
    <t>5,44*1,1*8</t>
  </si>
  <si>
    <t>183</t>
  </si>
  <si>
    <t>767-Zn02</t>
  </si>
  <si>
    <t>D+M Zábradlí lodžie délka 4265 mm</t>
  </si>
  <si>
    <t>1221052035</t>
  </si>
  <si>
    <t xml:space="preserve">Poznámka k položce:_x000D_
OCELOVÁ KONSTRUKCE ZÁBRADLÍ TVOŘENA Z OCELOVÝCH JACKLŮ. VÝPLŇ ZÁBRADLÍ SKLO CONNEX VSG/ESG 66.2 (12,8mm)_x000D_
POLEP BAREVNOU FOLIÍ _x000D_
VEŠKERÉ ROZMĚRY NUTNO ZAMĚŘIT _x000D_
Zn / 02 - DÉLKA 4265 mm - 2 ks_x000D_
viz PD a TZ_x000D_
</t>
  </si>
  <si>
    <t>4,265*1,1*2</t>
  </si>
  <si>
    <t>184</t>
  </si>
  <si>
    <t>767-Zn03</t>
  </si>
  <si>
    <t>D+M Zábradlí lodžie délka 2600 mm</t>
  </si>
  <si>
    <t>-1059014556</t>
  </si>
  <si>
    <t xml:space="preserve">Poznámka k položce:_x000D_
OCELOVÁ KONSTRUKCE ZÁBRADLÍ TVOŘENA Z OCELOVÝCH JACKLŮ. VÝPLŇ ZÁBRADLÍ SKLO CONNEX VSG/ESG 66.2 (12,8mm)_x000D_
POLEP BAREVNOU FOLIÍ _x000D_
VEŠKERÉ ROZMĚRY NUTNO ZAMĚŘIT _x000D_
Zn / 03 - DÉLKA 2600 mm - 2 ks_x000D_
viz PD a TZ_x000D_
</t>
  </si>
  <si>
    <t>2,6*1,1*2</t>
  </si>
  <si>
    <t>185</t>
  </si>
  <si>
    <t>767-Zn04</t>
  </si>
  <si>
    <t>D+M ZÁBRADLÍ - FRANCOUZSKÉ OKNO</t>
  </si>
  <si>
    <t>-1867215069</t>
  </si>
  <si>
    <t xml:space="preserve">Poznámka k položce:_x000D_
SKLO CONNEX VSG/ESG 66.2 (12,8mm)_x000D_
KOTVENO NA NEREZ TYČE_x000D_
POLEP BAREVNOU FOLIÍ _x000D_
VEŠKERÉ ROZMĚRY NUTNO ZAMĚŘIT _x000D_
DOSTEBA UMP ALU TQ tl. 140mm, 4ks NA KAŽDÝ PRVEK, TJ. _x000D_
CELKEM 32KS_x000D_
Zn /04 - 1200 X 1150 mm - 8 ks_x000D_
viz PD a TZ_x000D_
</t>
  </si>
  <si>
    <t>1,2*1,15*8</t>
  </si>
  <si>
    <t>767-Zn05</t>
  </si>
  <si>
    <t>D+M Ocelové schodiště včetně zábradlí</t>
  </si>
  <si>
    <t>521628255</t>
  </si>
  <si>
    <t xml:space="preserve">Poznámka k položce:_x000D_
POPIS PRVKU č.Zn/05-CELKEM 2 KUSY_x000D_
VENKOVNÍ SCHODIŠTĚ SE ZÁBRADLÍM_x000D_
OCEL. KCE, ŽÁROVĚ ZINKOVÁNO_x000D_
VÝPLŇ ZÁBRADLÍ - NEREZ SÍŤ_x000D_
OCELOVÉ SCHODIŠTĚ JE TVOŘENO PLECHEM 220/10, JEKLY 50/50/3 A SCHODIŠŤOVÝMI STUPNI Z POROROŠTU 1200X300X30 MM_x000D_
ZÁBRADLÍ JE TVOŘENO OCEL. KULATINOU PRŮMĚRU 10 MM_x000D_
A NEREZOVOU SÍTÍ_x000D_
VEŠKERÉ OCELOVÉ KONSTUKCE JSOU ŽÁROVĚ ZINKOVÁNY_x000D_
viz PD a TZ_x000D_
</t>
  </si>
  <si>
    <t>schodiště se zábradlím na lodžie</t>
  </si>
  <si>
    <t>2,28*2</t>
  </si>
  <si>
    <t>187</t>
  </si>
  <si>
    <t>767-Zn06</t>
  </si>
  <si>
    <t>1080374910</t>
  </si>
  <si>
    <t xml:space="preserve">Poznámka k položce:_x000D_
POPIS PRVKU č.Zn/06-CELKEM 3 KUSY_x000D_
VENKOVNÍ SCHODIŠTĚ SE ZÁBRADLÍM_x000D_
OCEL. KCE, ŽÁROVĚ ZINKOVÁNO_x000D_
VÝPLŇ ZÁBRADLÍ - NEREZ SÍŤ_x000D_
OCELOVÉ SCHODIŠTĚ JE TVOŘENO PLECHEM 220/10, JEKLY 50/50/3 A SCHODIŠŤOVÝMI STUPNI Z POROROŠTU 1200X300X30 MM_x000D_
ZÁBRADLÍ JE TVOŘENO OCEL. KULATINOU PRŮMĚRU 10 MM_x000D_
A NEREZOVOU SÍTÍ_x000D_
VEŠKERÉ OCELOVÉ KONSTUKCE JSOU ŽÁROVĚ ZINKOVÁNY_x000D_
viz PD a TZ_x000D_
</t>
  </si>
  <si>
    <t>2,48*3</t>
  </si>
  <si>
    <t>188</t>
  </si>
  <si>
    <t>767-Zn08</t>
  </si>
  <si>
    <t>D+M VZT NASÁVACÍ MŘÍŽ NA FASÁDĚ DN 650</t>
  </si>
  <si>
    <t>-846712138</t>
  </si>
  <si>
    <t>189</t>
  </si>
  <si>
    <t>767-Zn11</t>
  </si>
  <si>
    <t>D+M DILATAČNÍ LIŠTA, DILATAČNÍ SVISLÁ SPÁRA, ETICS</t>
  </si>
  <si>
    <t>-1257352671</t>
  </si>
  <si>
    <t>Poznámka k položce:_x000D_
DILATAČNÍ LIŠTA, DILATAČNÍ SVISLÁ SPÁRA, ETICS_x000D_
DILEX-KSBT30 Objekt. dilatace, _x000D_
Ušlech. ocel V2A, H=14mm, guma=30mm - Šedá_x000D_
viz PD a TZ</t>
  </si>
  <si>
    <t>190</t>
  </si>
  <si>
    <t>767-Zn12</t>
  </si>
  <si>
    <t>D+M SKLENĚNÁ STŘÍŠKA NAD VSTUPY 1400/1000 mm</t>
  </si>
  <si>
    <t>-1269441448</t>
  </si>
  <si>
    <t>Poznámka k položce:_x000D_
POPIS PRVKU č.Zn12_x000D_
SYSTÉMOVÁ SKLENĚNÁ MARKÝZA - PAVILON 5_x000D_
SE ZAVĚŠENÍM A MINERÁLNÍM SKLEM TL. 10mm_x000D_
ESG bezpečnostní SKLO 1400/1000mm_x000D_
NEREZ NOSNÍKY A KOTVENÍ DO FASÁDY SKRZ_x000D_
ZATEPLENÍ POMOCÍ MONTÁŽNÍCH DESEK _x000D_
DOSTEBA UMP ALU TQ tl. 140mm, 4ks_x000D_
TJ. CELKEM 8ks_x000D_
včetně veškerých potřebných sounáležitostí a prvků, kotvení a kotevní prvky nerez_x000D_
viz PD a TZ</t>
  </si>
  <si>
    <t>191</t>
  </si>
  <si>
    <t>767-R Mn01</t>
  </si>
  <si>
    <t>Montáž a dodávka markýz  celkového rozměru 9340x2240mm vč. kotvení</t>
  </si>
  <si>
    <t>86119325</t>
  </si>
  <si>
    <t xml:space="preserve">Poznámka k položce:_x000D_
MARKÝZA NAD VCHODEM - PAVILON A1, A2_x000D_
OCELOVÁ KONSTRUKCE MARKÝZY TVOŘENA Z OCELOVÝCH PLOCHÝCH NOSNÍKŮ A NEREZOVÝCH OCELOVÝCH TÁHEL S REKTIFIKACÍ._x000D_
KOTVENO POMOCÍ MONTÁŽNÍCH DESEK DOSTEBA UMP ALU TQ tl. 140 mm 11ks, tj. CELKEM 22ks_x000D_
KOTVENO POMOCÍ MONTÁŽNÍCH DESEK DOSTEBA UMP ALU TR tl. 140 mm 11ks, tj. CELKEM 22ks_x000D_
VÝPLŇ - LAMINÁTOVÉ DESKY např. FUNDERMAX_x000D_
VEŠKERÉ ROZMĚRY NUTNO ZAMĚŘIT _x000D_
viz PD a TZ_x000D_
</t>
  </si>
  <si>
    <t>2 kusy</t>
  </si>
  <si>
    <t>9,34*2,24*2</t>
  </si>
  <si>
    <t>192</t>
  </si>
  <si>
    <t>767-Zn13</t>
  </si>
  <si>
    <t>D+M nerezové zábradlí 3630 mm</t>
  </si>
  <si>
    <t>1570989467</t>
  </si>
  <si>
    <t>Poznámka k položce:_x000D_
POPIS PRVKU č.Zn/13 - ATRIUM 1_x000D_
VENKOVNÍ ZÁBRADLÍ_x000D_
NEREZOVÁ OCEL KCE, ∅ 42,4mm_x000D_
KOTVENO POMOCÍ MONTÁŽNÍCH DESEK DOSTEBA_x000D_
UMP ALU TQ tl. 140mm, cca po 1 metru_x000D_
2x4ks_x000D_
viz PD a TZ</t>
  </si>
  <si>
    <t>193</t>
  </si>
  <si>
    <t>767-Zn14</t>
  </si>
  <si>
    <t>D+M nerezové zábradlí 900 mm</t>
  </si>
  <si>
    <t>-1956575096</t>
  </si>
  <si>
    <t>Poznámka k položce:_x000D_
POPIS PRVKU č.Zn/14 - ATRIUM 1_x000D_
VENKOVNÍ ZÁBRADLÍ_x000D_
NEREZOVÁ OCEL KCE, ∅ 42,4mm_x000D_
KOTVENO POMOCÍ MONTÁŽNÍCH DESEK DOSTEBA_x000D_
UMP ALU TQ tl. 140mm, cca po 1 metru_x000D_
2x2ks_x000D_
viz PD a TZ</t>
  </si>
  <si>
    <t>194</t>
  </si>
  <si>
    <t>767-Zn15</t>
  </si>
  <si>
    <t>D+M nerezové zábradlí 4900 mm</t>
  </si>
  <si>
    <t>-930218140</t>
  </si>
  <si>
    <t>Poznámka k položce:_x000D_
POPIS PRVKU č.Zn/15 - ATRIUM 2_x000D_
VENKOVNÍ ZÁBRADLÍ_x000D_
NEREZOVÁ OCEL KCE, ∅ 42,4mm_x000D_
KOTVENO POMOCÍ MONTÁŽNÍCH DESEK DOSTEBA_x000D_
UMP ALU TQ tl. 140mm, cca po 1 metru_x000D_
2x5ks_x000D_
viz PD a TZ</t>
  </si>
  <si>
    <t>195</t>
  </si>
  <si>
    <t>998767112</t>
  </si>
  <si>
    <t>Přesun hmot tonážní pro zámečnické konstrukce s omezením mechanizace v objektech v přes 6 do 12 m</t>
  </si>
  <si>
    <t>1911712753</t>
  </si>
  <si>
    <t>771</t>
  </si>
  <si>
    <t>Podlahy z dlaždic</t>
  </si>
  <si>
    <t>196</t>
  </si>
  <si>
    <t>771111011</t>
  </si>
  <si>
    <t>Vysátí podkladu před pokládkou dlažby</t>
  </si>
  <si>
    <t>1514407220</t>
  </si>
  <si>
    <t>197</t>
  </si>
  <si>
    <t>771121011</t>
  </si>
  <si>
    <t>Nátěr penetrační na podlahu</t>
  </si>
  <si>
    <t>1729299813</t>
  </si>
  <si>
    <t>nátěr 2x</t>
  </si>
  <si>
    <t>"schody atrium"7,28+8,995</t>
  </si>
  <si>
    <t>99,195*2 'Přepočtené koeficientem množství</t>
  </si>
  <si>
    <t>198</t>
  </si>
  <si>
    <t>771474113</t>
  </si>
  <si>
    <t>Montáž soklů z dlaždic keramických rovných lepených cementovým flexibilním lepidlem v přes 90 do 120 mm</t>
  </si>
  <si>
    <t>-1020694366</t>
  </si>
  <si>
    <t>14*8</t>
  </si>
  <si>
    <t>199</t>
  </si>
  <si>
    <t>59761175</t>
  </si>
  <si>
    <t>sokl keramický mrazuvzdorný povrch hladký/matný tl do 10mm výšky přes 90 do 120mm</t>
  </si>
  <si>
    <t>-1173272851</t>
  </si>
  <si>
    <t>112*1,1 'Přepočtené koeficientem množství</t>
  </si>
  <si>
    <t>200</t>
  </si>
  <si>
    <t>771571810</t>
  </si>
  <si>
    <t>Demontáž podlah z dlaždic keramických kladených do malty</t>
  </si>
  <si>
    <t>312168530</t>
  </si>
  <si>
    <t>201</t>
  </si>
  <si>
    <t>771574537</t>
  </si>
  <si>
    <t>Montáž podlah keramických reliéfních nebo z dekorů lepených cementovým flexibilním rychletuhnoucím lepidlem přes 12 do 19 ks/m2</t>
  </si>
  <si>
    <t>-843373797</t>
  </si>
  <si>
    <t>202</t>
  </si>
  <si>
    <t>RMAT0005</t>
  </si>
  <si>
    <t>dlažba keramická slinutá mrazuvzdorná do interiéru i exteriéru R9 povrch reliéfní/matný tl do 10mm přes 12 do 19ks/m2</t>
  </si>
  <si>
    <t>193786224</t>
  </si>
  <si>
    <t>82,92*1,15 'Přepočtené koeficientem množství</t>
  </si>
  <si>
    <t>203</t>
  </si>
  <si>
    <t>771591212</t>
  </si>
  <si>
    <t>Rohož celoplošně lepená roznášecí, separační s pasivní kontaktní drenáží do podlah</t>
  </si>
  <si>
    <t>-688291398</t>
  </si>
  <si>
    <t>204</t>
  </si>
  <si>
    <t>771591221</t>
  </si>
  <si>
    <t>Izolace podlah fólií celoplošně lepená</t>
  </si>
  <si>
    <t>97278856</t>
  </si>
  <si>
    <t>205</t>
  </si>
  <si>
    <t>998771112</t>
  </si>
  <si>
    <t>Přesun hmot tonážní pro podlahy z dlaždic s omezením mechanizace v objektech v přes 6 do 12 m</t>
  </si>
  <si>
    <t>1268447272</t>
  </si>
  <si>
    <t>781</t>
  </si>
  <si>
    <t>Dokončovací práce - obklady</t>
  </si>
  <si>
    <t>206</t>
  </si>
  <si>
    <t>781471810</t>
  </si>
  <si>
    <t>Demontáž obkladů z obkladaček keramických kladených do malty</t>
  </si>
  <si>
    <t>54815084</t>
  </si>
  <si>
    <t>"demontáž soklového kabřince"30,3+33,19+35,5+13,7+30,64</t>
  </si>
  <si>
    <t>207</t>
  </si>
  <si>
    <t>781492251</t>
  </si>
  <si>
    <t>Montáž profilů ukončovacích lepených flexibilním cementovým lepidlem</t>
  </si>
  <si>
    <t>1653143592</t>
  </si>
  <si>
    <t>208</t>
  </si>
  <si>
    <t>19416012</t>
  </si>
  <si>
    <t>lišta ukončovací nerezová 10mm</t>
  </si>
  <si>
    <t>-1984988966</t>
  </si>
  <si>
    <t>209</t>
  </si>
  <si>
    <t>998781112</t>
  </si>
  <si>
    <t>Přesun hmot tonážní pro obklady keramické s omezením mechanizace v objektech v přes 6 do 12 m</t>
  </si>
  <si>
    <t>-1683277543</t>
  </si>
  <si>
    <t>783</t>
  </si>
  <si>
    <t>Dokončovací práce - nátěry</t>
  </si>
  <si>
    <t>210</t>
  </si>
  <si>
    <t>783101203</t>
  </si>
  <si>
    <t>Jemné obroušení podkladu truhlářských konstrukcí před provedením nátěru</t>
  </si>
  <si>
    <t>-1545093534</t>
  </si>
  <si>
    <t>"dřevěné prvky fasáda F3"109,19</t>
  </si>
  <si>
    <t>211</t>
  </si>
  <si>
    <t>783101205</t>
  </si>
  <si>
    <t>Dekorativní obroušení podkladu truhlářských konstrukcí před provedením nátěru</t>
  </si>
  <si>
    <t>-1483009709</t>
  </si>
  <si>
    <t>212</t>
  </si>
  <si>
    <t>783101401</t>
  </si>
  <si>
    <t>Ometení podkladu truhlářských konstrukcí před provedením nátěru</t>
  </si>
  <si>
    <t>411362358</t>
  </si>
  <si>
    <t>213</t>
  </si>
  <si>
    <t>783164101</t>
  </si>
  <si>
    <t>Základní jednonásobný olejový nátěr truhlářských konstrukcí</t>
  </si>
  <si>
    <t>-1174765343</t>
  </si>
  <si>
    <t>214</t>
  </si>
  <si>
    <t>783168211</t>
  </si>
  <si>
    <t>Lakovací dvojnásobný olejový nátěr truhlářských konstrukcí s mezibroušením</t>
  </si>
  <si>
    <t>1848783480</t>
  </si>
  <si>
    <t>215</t>
  </si>
  <si>
    <t>783813101</t>
  </si>
  <si>
    <t>Penetrační syntetický nátěr hladkých betonových povrchů</t>
  </si>
  <si>
    <t>1636634512</t>
  </si>
  <si>
    <t>"opěrná zídka v atriu"2,7*3,8</t>
  </si>
  <si>
    <t>216</t>
  </si>
  <si>
    <t>783813131</t>
  </si>
  <si>
    <t>Penetrační syntetický nátěr hladkých, tenkovrstvých zrnitých a štukových omítek</t>
  </si>
  <si>
    <t>2050202186</t>
  </si>
  <si>
    <t>02 - VZT</t>
  </si>
  <si>
    <t>1. - KUCHYNĚ</t>
  </si>
  <si>
    <t>2. - STÁVAJÍCÍ VZT STŘECHA</t>
  </si>
  <si>
    <t>3. - STAVEBNÍ PŘÍPOMOCI A ELEKTROINSTALACE</t>
  </si>
  <si>
    <t>1.</t>
  </si>
  <si>
    <t>KUCHYNĚ</t>
  </si>
  <si>
    <t>1.1.</t>
  </si>
  <si>
    <t>AHU1  -  VZT rekuperační jednotka ve složení: 4x pružná manžeta, 2x klapka včetně servopohonu, filtr F7 na přívodu, filtr G4 na odvodu, deskový rekuperátor s účinností min, 75%, by-pass 100%, přímý výparník/kondenzátor 10kW, ventilátor s EC motorem 2000m3</t>
  </si>
  <si>
    <t>1.2.</t>
  </si>
  <si>
    <t>Kondenzační jednotka 10kW vč. komunikačního modulu  Ahubox,  sielent bloků, značení, štítků, chladiva, zprovoznění – oživení a nastavení</t>
  </si>
  <si>
    <t>1.3.</t>
  </si>
  <si>
    <t>CU potrubí vč. izolace a elektro propojení – komunikace, vč. chráničky a prostupového spiro potrubí</t>
  </si>
  <si>
    <t>1.4.</t>
  </si>
  <si>
    <t>konzole - rám pod klimatizační jednotku   - svařenec jackel 60x60x3, žárově zinkovaný, vč. vrtání sondy pro prostup, rozkrytí střechy, odstranění izolace, montáže a nasledné doizolování střechy</t>
  </si>
  <si>
    <t>kpl.</t>
  </si>
  <si>
    <t>1.5.</t>
  </si>
  <si>
    <t>přívodně odvodní nerez kuchyňský zákryt 3050x1025  výška 450mm, vč. osvětlení, 3x tukový filtr, 3x přívodní komfortní vyústka DN250</t>
  </si>
  <si>
    <t>1.6.</t>
  </si>
  <si>
    <t>odtahový nerez zákryt 600x700x450, vč. tukového filtru a osvětlení</t>
  </si>
  <si>
    <t>1.7.</t>
  </si>
  <si>
    <t>nasávací protidešťová žaluzie DN500 typu KWO  RAL</t>
  </si>
  <si>
    <t>1.8.</t>
  </si>
  <si>
    <t>výdechová hlavice DN400 typu VH</t>
  </si>
  <si>
    <t>1.9.</t>
  </si>
  <si>
    <t>zpětná klapka vsuvná do SPIRO potrubí DN355</t>
  </si>
  <si>
    <t>1.10.</t>
  </si>
  <si>
    <t>zpětná klapka vsuvná do SPIRO potrubí DN500</t>
  </si>
  <si>
    <t>1.11.</t>
  </si>
  <si>
    <t>tlumič hluku do kruhového potrubí DN355</t>
  </si>
  <si>
    <t>1.12.</t>
  </si>
  <si>
    <t>hadice SONOFLEX DN406</t>
  </si>
  <si>
    <t>1.13.</t>
  </si>
  <si>
    <t>regulační klapka ruční DN250</t>
  </si>
  <si>
    <t>1.14.</t>
  </si>
  <si>
    <t>SPIRO potrubí DN500</t>
  </si>
  <si>
    <t>1.15.</t>
  </si>
  <si>
    <t>SPIRO potrubí DN400</t>
  </si>
  <si>
    <t>1.16.</t>
  </si>
  <si>
    <t>SPIRO potrubí DN355 vč. tvarovek SAFE do 20ti %</t>
  </si>
  <si>
    <t>1.17.</t>
  </si>
  <si>
    <t>SPIRO potrubí DN250 vč. tvarovek SAFE do 50ti %</t>
  </si>
  <si>
    <t>1.18.</t>
  </si>
  <si>
    <t>SPIRO potrubí DN160 vč. tvarovek SAFE do 30ti %</t>
  </si>
  <si>
    <t>1.19.</t>
  </si>
  <si>
    <t>tepelná izolace minerální tl. 60mm s Al. polepem</t>
  </si>
  <si>
    <t>1.20.</t>
  </si>
  <si>
    <t>požární klapka DN355</t>
  </si>
  <si>
    <t>1.21.</t>
  </si>
  <si>
    <t>montážní materiál na zhotovení a montáž závěsů, spojovací a těsnící materiál, prvky roznášející zatížení, tlumící vibrace, značení a popisky vzduchovodů přívod / odvod, směr, zařízení regulace množství vzduchu aj.</t>
  </si>
  <si>
    <t>1.22.</t>
  </si>
  <si>
    <t>doprava, doprava materiálu, VRN, lešení</t>
  </si>
  <si>
    <t>1.23.</t>
  </si>
  <si>
    <t>dokumentace skutečného provedení + tisk</t>
  </si>
  <si>
    <t>hod</t>
  </si>
  <si>
    <t>1.24.</t>
  </si>
  <si>
    <t>protokol měření, dokladové složky, značení potrubí</t>
  </si>
  <si>
    <t>1.25.</t>
  </si>
  <si>
    <t>zprovoznění, nastavení</t>
  </si>
  <si>
    <t>1.26</t>
  </si>
  <si>
    <t>zaškolení obsluhy</t>
  </si>
  <si>
    <t>mj.</t>
  </si>
  <si>
    <t>2.</t>
  </si>
  <si>
    <t>STÁVAJÍCÍ VZT STŘECHA</t>
  </si>
  <si>
    <t>2.1.</t>
  </si>
  <si>
    <t>demontáž stávajících VZT komor,  hlavic a nepotřebného potrubí</t>
  </si>
  <si>
    <t>2.2.</t>
  </si>
  <si>
    <t>potrubí pro úpravu stávajícího potrubí – přechod na SPIRO</t>
  </si>
  <si>
    <t>2.3.</t>
  </si>
  <si>
    <t>výfuková hlavice typu VHO DN200-355 (nutno oměřit po demontáži stávajících VZT komor a nástaveb</t>
  </si>
  <si>
    <t>2.4.</t>
  </si>
  <si>
    <t>montážní materiál na zhotovení a montáž závěsů, spojovací a těsnící materiál, prvky roznášející zatížení</t>
  </si>
  <si>
    <t>2.5.</t>
  </si>
  <si>
    <t>doprava, doprava materiálu, VRN</t>
  </si>
  <si>
    <t>3.</t>
  </si>
  <si>
    <t>STAVEBNÍ PŘÍPOMOCI A ELEKTROINSTALACE</t>
  </si>
  <si>
    <t>3.1.</t>
  </si>
  <si>
    <t>prostup na střechu pro CU potrubí DN125 včetně ocelové chráničky DN100</t>
  </si>
  <si>
    <t>3.2.</t>
  </si>
  <si>
    <t>prostup na střechu pro SPIRO potrubí DN440</t>
  </si>
  <si>
    <t>3.3.</t>
  </si>
  <si>
    <t>prostup na střechu pro SPIRO potrubí DN580</t>
  </si>
  <si>
    <t>3.4.</t>
  </si>
  <si>
    <t>vnitřní prostupy pro VZT potrubí</t>
  </si>
  <si>
    <t>3.5.</t>
  </si>
  <si>
    <t>následné zednické začištění včetně výmalby</t>
  </si>
  <si>
    <t>3.6.</t>
  </si>
  <si>
    <t>jištěný přívod pro AHU1  2x 500W</t>
  </si>
  <si>
    <t>3.7.</t>
  </si>
  <si>
    <t>jištěný přívod pro KCHJ     3500W</t>
  </si>
  <si>
    <t>3.8.</t>
  </si>
  <si>
    <t>propojovací komunikační kabel mezi VZT jednotko ua ovladačem VZT jednotky</t>
  </si>
  <si>
    <t>3.9.</t>
  </si>
  <si>
    <t>odvod kondenzátu</t>
  </si>
  <si>
    <t>3.10.</t>
  </si>
  <si>
    <t>D+M dočasné zapravení, zaizolování a zajištěn prostupů pro VZT průměr do 650 mm</t>
  </si>
  <si>
    <t>486937501</t>
  </si>
  <si>
    <t>Poznámka k položce:_x000D_
příprava pro VZT, průvrt nutno zajistit a následně dočasně zaizolovat pro možné pozdější osazení VZT_x000D_
viz PD a TZ</t>
  </si>
  <si>
    <t>3.11</t>
  </si>
  <si>
    <t>D+M kabel WLKCHJ CYKY-J 5x2,5mm2</t>
  </si>
  <si>
    <t>1494610695</t>
  </si>
  <si>
    <t>3.12</t>
  </si>
  <si>
    <t>D+M kabel WLKCHJ CYA 4 mm2</t>
  </si>
  <si>
    <t>-1482317940</t>
  </si>
  <si>
    <t>3.13</t>
  </si>
  <si>
    <t>D+M kabel WLAHU1 CYKY-J 5x1,5 mm2</t>
  </si>
  <si>
    <t>201795688</t>
  </si>
  <si>
    <t>3.14</t>
  </si>
  <si>
    <t>D+M kabel WLAHU1 CYA 4 mm2</t>
  </si>
  <si>
    <t>-492966577</t>
  </si>
  <si>
    <t>3.15</t>
  </si>
  <si>
    <t>D+M elektroinstalační kanál plastový  LF20036 20x33 mm kotvený do betonové konstrukce</t>
  </si>
  <si>
    <t>178611342</t>
  </si>
  <si>
    <t>3.16</t>
  </si>
  <si>
    <t>D+M zatažení kabelů do elektroinstalačních kanálů, prostupek a chrániček</t>
  </si>
  <si>
    <t>586917818</t>
  </si>
  <si>
    <t>3.17</t>
  </si>
  <si>
    <t>D+M prostupy konstukcemi do průřezu 50 mm</t>
  </si>
  <si>
    <t>1676544111</t>
  </si>
  <si>
    <t>3.18</t>
  </si>
  <si>
    <t>D+M zatěsnění a ucpávkyí prostupů, kabelů a chráníček do průřezu 50 mm</t>
  </si>
  <si>
    <t>577551007</t>
  </si>
  <si>
    <t>3.19</t>
  </si>
  <si>
    <t>D+M elektroinstalační chránička DN 25 včetně kotevních prvků</t>
  </si>
  <si>
    <t>-855961311</t>
  </si>
  <si>
    <t>3.20</t>
  </si>
  <si>
    <t>D+M elektroinstalační UV odolná chránička KF 09040 40/32 mmvčetně kotevních prvků</t>
  </si>
  <si>
    <t>1514436995</t>
  </si>
  <si>
    <t>3.21</t>
  </si>
  <si>
    <t>D+M nový jistič ( LTN_10C_3 (+ retrofit KT 3))pro jednotku KCHJ včetně potřebných úprav ve stávajicím rozvaděči</t>
  </si>
  <si>
    <t>1498772334</t>
  </si>
  <si>
    <t>3.22</t>
  </si>
  <si>
    <t>D+M nový jistič ( LTN_6B_3 (+ retrofit KT 3))pro jednotku AHU 1 včetně potřebných úprav ve stávajicím rozvaděči</t>
  </si>
  <si>
    <t>-2128340357</t>
  </si>
  <si>
    <t>3.23</t>
  </si>
  <si>
    <t>D+M zapojení a úpravy ve stávajicím rozvaděči pr zemnící kabel CYA 4mm2</t>
  </si>
  <si>
    <t>-651241012</t>
  </si>
  <si>
    <t>03 - Dendrologické řešení</t>
  </si>
  <si>
    <t>D1 - ROSTLINY-MATERIÁL</t>
  </si>
  <si>
    <t>D2 - ROSTLINY-PRÁCE A OSTATNÍ</t>
  </si>
  <si>
    <t>D1</t>
  </si>
  <si>
    <t>ROSTLINY-MATERIÁL</t>
  </si>
  <si>
    <t>dochan Hameln</t>
  </si>
  <si>
    <t>Poznámka k položce:_x000D_
označení záhonu B</t>
  </si>
  <si>
    <t>hortenzie nízky stromek (Vanille Fraise, Limelight)</t>
  </si>
  <si>
    <t>šalvěj modrá (Caradonna, Ostfriesland, Mainacht)</t>
  </si>
  <si>
    <t>silenka Rollies Favourite</t>
  </si>
  <si>
    <t>pieris Mountain Fire</t>
  </si>
  <si>
    <t>rhododendron Bloombux</t>
  </si>
  <si>
    <t>mexický pomerančovník White Dazzler</t>
  </si>
  <si>
    <t>Poznámka k položce:_x000D_
označení záhonu A</t>
  </si>
  <si>
    <t>perovskia Lacey Blue</t>
  </si>
  <si>
    <t>kuklík Tempo Rose</t>
  </si>
  <si>
    <t>kuklík Totally Tangerine</t>
  </si>
  <si>
    <t>borovice kleč v zimě zlatá (Ophir, Carstens, Wintergold)</t>
  </si>
  <si>
    <t>Poznámka k položce:_x000D_
označení záhonu C</t>
  </si>
  <si>
    <t>liriope (Moneymaker, Big Blue, Royal Purple)</t>
  </si>
  <si>
    <t>nebeský bambus (Obsessed, Gulf Stream)</t>
  </si>
  <si>
    <t>nebeský bambus Lemon and Lime</t>
  </si>
  <si>
    <t>sasanka jarní Spring Beauty Pink</t>
  </si>
  <si>
    <t>Poznámka k položce:_x000D_
označení záhonu E</t>
  </si>
  <si>
    <t>Poznámka k položce:_x000D_
označení záhonu D</t>
  </si>
  <si>
    <t>Poznámka k položce:_x000D_
označení záhonu F</t>
  </si>
  <si>
    <t>D2</t>
  </si>
  <si>
    <t>ROSTLINY-PRÁCE A OSTATNÍ</t>
  </si>
  <si>
    <t>X1</t>
  </si>
  <si>
    <t>sadba rostlin záhon A</t>
  </si>
  <si>
    <t>X2</t>
  </si>
  <si>
    <t>sadba rostlin záhon B</t>
  </si>
  <si>
    <t>X3</t>
  </si>
  <si>
    <t>sadba rostlin záhon C</t>
  </si>
  <si>
    <t>X4</t>
  </si>
  <si>
    <t>sadba rostlin záhon D</t>
  </si>
  <si>
    <t>X5</t>
  </si>
  <si>
    <t>sadba rostlin záhon E</t>
  </si>
  <si>
    <t>X6</t>
  </si>
  <si>
    <t>sadba rostlin záhon F</t>
  </si>
  <si>
    <t>X7</t>
  </si>
  <si>
    <t>Přesun hmot pro sadovnické a dendrologické úpravy</t>
  </si>
  <si>
    <t>04 - Zavlažovací systém</t>
  </si>
  <si>
    <t>D1 - Ovládací systém a senzory</t>
  </si>
  <si>
    <t>D2 - Mikrozávlaha</t>
  </si>
  <si>
    <t>D3 - Hlavní sestava - napojení na vodní zdroj</t>
  </si>
  <si>
    <t>D4 - Různé</t>
  </si>
  <si>
    <t>D5 - Ostatní pracovní činnosti</t>
  </si>
  <si>
    <t>D6 - Ei přípravy</t>
  </si>
  <si>
    <t>D7 - ZTI přípravy</t>
  </si>
  <si>
    <t>Ovládací systém a senzory</t>
  </si>
  <si>
    <t>Pol1</t>
  </si>
  <si>
    <t>"atrium 1"1</t>
  </si>
  <si>
    <t>"atrium 2"1</t>
  </si>
  <si>
    <t>Pol2</t>
  </si>
  <si>
    <t>Pol3</t>
  </si>
  <si>
    <t>Vodotěsný konektor DBO (vel. L) | Pro vodiče 0,8-2,5 mm² dvoudílné (žlutomodrá kabelová spojka),  středně velké tělo, pro spojení 2-6 vodičů, náhrada za DBY.</t>
  </si>
  <si>
    <t>"atrium 1"2</t>
  </si>
  <si>
    <t>"atrium 2"2</t>
  </si>
  <si>
    <t>Pol4</t>
  </si>
  <si>
    <t>CYKY-O 2x1,5 (CYKY 2Dx1,5) | Dvoužilový zemní kabel vhodný například pro 1 elektromagnetický ventil nebo čidlo, balení ve smotku 100 m, cena uvedena za 1 m.</t>
  </si>
  <si>
    <t>"atrium 1"5</t>
  </si>
  <si>
    <t>"atrium 2"5</t>
  </si>
  <si>
    <t>Pol5</t>
  </si>
  <si>
    <t>Stíněný kabel TCEPKPFLE 1X4X0,6 | Stíněný zemní kabel, odolný UV, vhodný pro připojení senzorů (vodoměrů, tlakových senzorů). Metráž.</t>
  </si>
  <si>
    <t>bm</t>
  </si>
  <si>
    <t>Pol6</t>
  </si>
  <si>
    <t>Lišty a drobná elektroinstalace</t>
  </si>
  <si>
    <t>soubor</t>
  </si>
  <si>
    <t>Mikrozávlaha</t>
  </si>
  <si>
    <t>Pol7</t>
  </si>
  <si>
    <t>"atrium 1"150</t>
  </si>
  <si>
    <t>"atrium 2"150</t>
  </si>
  <si>
    <t>Pol8</t>
  </si>
  <si>
    <t>"atrium 1"3</t>
  </si>
  <si>
    <t>"atrium 2"3</t>
  </si>
  <si>
    <t>Pol9</t>
  </si>
  <si>
    <t>Pol10</t>
  </si>
  <si>
    <t>Zemní úchyt PDL pro kapk. potrubí 16 mm - černý - NEW | Zemní úchy 16 mm, jednostranný, dlouhý 18 cm, s vyšší fixační schopností, nežli ostatní běžné úchyty délky 14-15 cm INOVOVANÝ DESIGN 2022</t>
  </si>
  <si>
    <t>"atrium 1"100</t>
  </si>
  <si>
    <t>"atrium 2"100</t>
  </si>
  <si>
    <t>Pol11</t>
  </si>
  <si>
    <t>"atrium 1"15</t>
  </si>
  <si>
    <t>"atrium 2"15</t>
  </si>
  <si>
    <t>Pol12</t>
  </si>
  <si>
    <t>Pol13</t>
  </si>
  <si>
    <t>Pol14</t>
  </si>
  <si>
    <t>Pol15</t>
  </si>
  <si>
    <t>Soubor tvarovek pro napojení přípojných míst</t>
  </si>
  <si>
    <t>D3</t>
  </si>
  <si>
    <t>Hlavní sestava - napojení na vodní zdroj</t>
  </si>
  <si>
    <t>Pol16</t>
  </si>
  <si>
    <t>DG přechod s vnějším kovovým závitem | PP-R tvarovka, 32x1", vnější kovový závit, PN 20</t>
  </si>
  <si>
    <t>Pol17</t>
  </si>
  <si>
    <t>Mosazná šroubení přímá | 1" přímé s plochým klingeritovým těsněním - rozebíratelné, PN 10</t>
  </si>
  <si>
    <t>Pol18</t>
  </si>
  <si>
    <t>Kulový ventil FF s pákou - dlouhý závit | 1", vnitřní závity, dlouhý závit, červená páka, PN16</t>
  </si>
  <si>
    <t>Pol19</t>
  </si>
  <si>
    <t>Pol20</t>
  </si>
  <si>
    <t>Zpětná klapka - s mosaznou záklopkou | 1" pružinová celomosazná, PN 16</t>
  </si>
  <si>
    <t>Pol21</t>
  </si>
  <si>
    <t>Mosazné závitové redukce | 1" x 3/4", vnější / vnitřní závit</t>
  </si>
  <si>
    <t>Pol22</t>
  </si>
  <si>
    <t>Pol23</t>
  </si>
  <si>
    <t>Pol24</t>
  </si>
  <si>
    <t>Mosazné závitové dvojniply | 1", vnější závity</t>
  </si>
  <si>
    <t>Pol25</t>
  </si>
  <si>
    <t>Mosazné závitové redukované T-kusy | 1"x1/2"x1", vnitřní závity</t>
  </si>
  <si>
    <t>Pol26</t>
  </si>
  <si>
    <t>Kulový ventil MM s pákou/motýlkem - standardní závit | 1/2", vnější závity, standardní závit, červená páka, PN16</t>
  </si>
  <si>
    <t>Pol27</t>
  </si>
  <si>
    <t>"atrium 1"4</t>
  </si>
  <si>
    <t>"atrium 2"4</t>
  </si>
  <si>
    <t>D4</t>
  </si>
  <si>
    <t>Různé</t>
  </si>
  <si>
    <t>Pol28</t>
  </si>
  <si>
    <t>Pol29</t>
  </si>
  <si>
    <t>Velmi pevná teflonová těsnící páska, 12 mm, 12 m | 12 mm x 12 m x 0,075 mm, kvalitní a léty osvědčená pevná páska vhodná pro těsnění všech plastových závitů, (bílý nebo modrý obal)</t>
  </si>
  <si>
    <t>D5</t>
  </si>
  <si>
    <t>Ostatní pracovní činnosti</t>
  </si>
  <si>
    <t>Pol30</t>
  </si>
  <si>
    <t>Montáž Hlavní sestavy a pokládka kapkovaccí hadice</t>
  </si>
  <si>
    <t>Pol31</t>
  </si>
  <si>
    <t>Zemní práce, uložení zeminy, zásyp, odpovídající hutnění</t>
  </si>
  <si>
    <t>Pol32</t>
  </si>
  <si>
    <t>Provedení a zapojení elektroinstalace (ovládací jednotka, senzor deště, impulzní vodoměr), naprogramování závlahového systému a zaškolení obsluhy</t>
  </si>
  <si>
    <t>D6</t>
  </si>
  <si>
    <t>Ei přípravy</t>
  </si>
  <si>
    <t>pol41</t>
  </si>
  <si>
    <t>D+M prostupy a průvrty konstrukcemi ( tl kce do 250 mm, profil průvrtu do 20 mm )</t>
  </si>
  <si>
    <t>-2061706887</t>
  </si>
  <si>
    <t>"atrium 1"6</t>
  </si>
  <si>
    <t>pol42</t>
  </si>
  <si>
    <t>D+M zatěsnění a ucpávky prostupů</t>
  </si>
  <si>
    <t>1602160525</t>
  </si>
  <si>
    <t>pol43</t>
  </si>
  <si>
    <t>D+M lišta plastová uzavřená s víkem kotvená do betoknové konstrukce</t>
  </si>
  <si>
    <t>214289489</t>
  </si>
  <si>
    <t>"atrium 1"30</t>
  </si>
  <si>
    <t>"atrium 2"20</t>
  </si>
  <si>
    <t>pol44</t>
  </si>
  <si>
    <t>D+M protažení kabelů lištami</t>
  </si>
  <si>
    <t>-1954951461</t>
  </si>
  <si>
    <t>pol45</t>
  </si>
  <si>
    <t>D+M přívodní a propojovací kabel CYKY do 3x2,5</t>
  </si>
  <si>
    <t>-1979663766</t>
  </si>
  <si>
    <t>pol46</t>
  </si>
  <si>
    <t>D+M potřebné rozšíření a doplnění rozdvaděče s dodáním jističů</t>
  </si>
  <si>
    <t>1268574577</t>
  </si>
  <si>
    <t>pol47</t>
  </si>
  <si>
    <t>Zednické přípomoci vč potřebného materiálu ( zednické přípravy a začištění  pro EI )</t>
  </si>
  <si>
    <t>2047104032</t>
  </si>
  <si>
    <t>"atrium 1"10</t>
  </si>
  <si>
    <t>"atrium 2"8</t>
  </si>
  <si>
    <t>D7</t>
  </si>
  <si>
    <t>ZTI přípravy</t>
  </si>
  <si>
    <t>pol48</t>
  </si>
  <si>
    <t>D+M prostupy a průvrty konstrukcemi ( tl kce do 250 mm, profil průvrtu do 45 mm )</t>
  </si>
  <si>
    <t>-426651064</t>
  </si>
  <si>
    <t>pol49</t>
  </si>
  <si>
    <t>1715430086</t>
  </si>
  <si>
    <t>pol50</t>
  </si>
  <si>
    <t>D+M krycí lišty plastové pro skryté vedení vody kotvené do betonové konstrukce</t>
  </si>
  <si>
    <t>1975449055</t>
  </si>
  <si>
    <t>"atrium 1"27</t>
  </si>
  <si>
    <t>"atrium 2"16</t>
  </si>
  <si>
    <t>pol51</t>
  </si>
  <si>
    <t>D+M protažení potrubí do lišt</t>
  </si>
  <si>
    <t>-1652782093</t>
  </si>
  <si>
    <t>pol52</t>
  </si>
  <si>
    <t>D+M přívodní a propojovací potrubí PPR DN32</t>
  </si>
  <si>
    <t>117677392</t>
  </si>
  <si>
    <t>pol53</t>
  </si>
  <si>
    <t>D+M potřebné spojky redukce a tvarovky pro potrubí DN 32</t>
  </si>
  <si>
    <t>-1885953039</t>
  </si>
  <si>
    <t>pol54</t>
  </si>
  <si>
    <t>D+M potřebné kohoty a ventily pro potrubí DN 33</t>
  </si>
  <si>
    <t>1234359968</t>
  </si>
  <si>
    <t>pol55</t>
  </si>
  <si>
    <t>D+M izolace potrubí DN 32 tl stěny izolace 10 mm</t>
  </si>
  <si>
    <t>-1198702871</t>
  </si>
  <si>
    <t>pol56</t>
  </si>
  <si>
    <t>D+M napojení na distribuční soustavu</t>
  </si>
  <si>
    <t>683191812</t>
  </si>
  <si>
    <t>pol57</t>
  </si>
  <si>
    <t>Zednické přípomoci vč potřebného materiálu ( zednické přípravy a začištění pro ZTI )</t>
  </si>
  <si>
    <t>-1958387857</t>
  </si>
  <si>
    <t>MČ Praha 12, Generála Šišky 2375/6, Praha 4,Modřany</t>
  </si>
  <si>
    <t xml:space="preserve">WiFi, 4 sekce, exteriérová | Profesionální internetová ovládací jednotka PRO-HPC, ovládaní přes webové rozhraní (prohlížeč, smartphone), 4 sekce, rozšiřitelná až na 23 sekcí resp. na 32 s dekodérovým modulem (+1 hl. ventil), interní </t>
  </si>
  <si>
    <t>Čidlo srážek s okamžitou aktivací | Senzor srážek s funkcí Quick Response (okamžitá aktivace - 2-5 min), zpětná deaktivace do 4 hod., regulace rychlosti vysychání, ALU konzole, 24 V nebo 9 V .</t>
  </si>
  <si>
    <t>Závlaha 16 mm - 2,1 l/h, spon 33 cm (50 m) | Kapkovací potrubí 16 mm, balení 50 m - spon 33 cm, jednoduchý cylindrický kapkovač 2,1 l/h s kompenzací tlaku, nadzemní aplikace, cena uvedena za 1 m, hnědá barva</t>
  </si>
  <si>
    <t>Závitové DG přechody s vnitřním závitem | 25x3/4" - Mechanická tvarovka pro spojování potrubí z nízkohustotního polyethylenu PE-LD a středněhustotního polyethylenu PE-MD, vnitřní závit, zelená</t>
  </si>
  <si>
    <t>QJ 16 - závitový T kus (vnější závit) - PP | Nástrčná tvarovka s převlečnou matkou pro připojení pružného potrubí QJ16, nebo PE potrubí, 16x3/4", vnější závit, černá, PP, PN4</t>
  </si>
  <si>
    <t>QJ 16 - koleno 90° - PP | Nástrčná tvarovka s převlečnou matkou pro připojení pružného potrubí QJ16, nebo potrubí PE, 16x16 mm, černá, PP, PN4</t>
  </si>
  <si>
    <t>QJ 16 - T kus - PP | Nástrčná tvarovka s převlečnou matkou pro připojení pružného potrubí QJ16, nebo potrubí PE, 16x16x16 mm, černá, PP, PN4</t>
  </si>
  <si>
    <t>QJ 16 - zátka - PP | Nástrčná tvarovka s převlečnou matkou pro připojení pružného potrubí  QJ16, nebo potrubí PE, 16 mm, černá, PP, PN4</t>
  </si>
  <si>
    <t>QJ 16 - spojka přímá - PP | Nástrčná tvarovka s převlečnou matkou pro připojení pružného potrubí QJ16, nebo potrubí PE, 16x16 mm, černá, PP, PN4</t>
  </si>
  <si>
    <t xml:space="preserve"> Filtr 1" (DN25), filtrační vložka 155 mesh, PN 16, vestavěný nastavitelný REDUKČNÍ VENTIL, odkalovací ventil, Q(max)= 1,2 l/s</t>
  </si>
  <si>
    <t>Vodoměr s impulzním výstupem, 3/4" | Vodoměr s impulzním výstupem. Pro ovládací jednotky Hunter Hydrawise. Připojení 3/4", vnější závit těla vodoměru 1", detekce průsaků, monitorování průtoku.</t>
  </si>
  <si>
    <t>14 bar | Elektromagnetický ventil s cívkou 24 V AC a regulací průtoku. Rozsah pracovních tlaků 1,5 - 14 bar, vhodný pro hlavní sestavy automatického závlahového systému.</t>
  </si>
  <si>
    <t>Adaptér pro kompresor s vnitřním závitem 1/2" | Adaptér pro kompresory - vsuvka s vnitřním závitem 1/2", PN 35, doporučený tlak pro zazimování 4 -6 bar,  přes přechod s vnějším závitem</t>
  </si>
  <si>
    <t>Těsnící provázek  délka 80 m | Pro těsnění závitů, 80 m (až 200 1/2"závitů)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</si>
</sst>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workbookViewId="0">
      <selection activeCell="AC17" sqref="AC1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93" t="s">
        <v>5</v>
      </c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05" t="s">
        <v>14</v>
      </c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R5" s="19"/>
      <c r="BE5" s="202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06" t="s">
        <v>17</v>
      </c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R6" s="19"/>
      <c r="BE6" s="203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03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03"/>
      <c r="BS8" s="16" t="s">
        <v>6</v>
      </c>
    </row>
    <row r="9" spans="1:74" ht="14.45" customHeight="1">
      <c r="B9" s="19"/>
      <c r="AR9" s="19"/>
      <c r="BE9" s="203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26</v>
      </c>
      <c r="AR10" s="19"/>
      <c r="BE10" s="203"/>
      <c r="BS10" s="16" t="s">
        <v>6</v>
      </c>
    </row>
    <row r="11" spans="1:74" ht="18.399999999999999" customHeight="1">
      <c r="B11" s="19"/>
      <c r="E11" s="24" t="s">
        <v>1660</v>
      </c>
      <c r="AK11" s="26" t="s">
        <v>27</v>
      </c>
      <c r="AN11" s="24" t="s">
        <v>1</v>
      </c>
      <c r="AR11" s="19"/>
      <c r="BE11" s="203"/>
      <c r="BS11" s="16" t="s">
        <v>6</v>
      </c>
    </row>
    <row r="12" spans="1:74" ht="6.95" customHeight="1">
      <c r="B12" s="19"/>
      <c r="AR12" s="19"/>
      <c r="BE12" s="203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03"/>
      <c r="BS13" s="16" t="s">
        <v>6</v>
      </c>
    </row>
    <row r="14" spans="1:74" ht="12.75">
      <c r="B14" s="19"/>
      <c r="E14" s="207" t="s">
        <v>29</v>
      </c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6" t="s">
        <v>27</v>
      </c>
      <c r="AN14" s="28" t="s">
        <v>29</v>
      </c>
      <c r="AR14" s="19"/>
      <c r="BE14" s="203"/>
      <c r="BS14" s="16" t="s">
        <v>6</v>
      </c>
    </row>
    <row r="15" spans="1:74" ht="6.95" customHeight="1">
      <c r="B15" s="19"/>
      <c r="AR15" s="19"/>
      <c r="BE15" s="203"/>
      <c r="BS15" s="16" t="s">
        <v>3</v>
      </c>
    </row>
    <row r="16" spans="1:74" ht="12" customHeight="1">
      <c r="B16" s="19"/>
      <c r="D16" s="26" t="s">
        <v>30</v>
      </c>
      <c r="AK16" s="26" t="s">
        <v>25</v>
      </c>
      <c r="AN16" s="24" t="s">
        <v>31</v>
      </c>
      <c r="AR16" s="19"/>
      <c r="BE16" s="203"/>
      <c r="BS16" s="16" t="s">
        <v>3</v>
      </c>
    </row>
    <row r="17" spans="2:71" ht="18.399999999999999" customHeight="1">
      <c r="B17" s="19"/>
      <c r="E17" s="24" t="s">
        <v>32</v>
      </c>
      <c r="AK17" s="26" t="s">
        <v>27</v>
      </c>
      <c r="AN17" s="24" t="s">
        <v>1</v>
      </c>
      <c r="AR17" s="19"/>
      <c r="BE17" s="203"/>
      <c r="BS17" s="16" t="s">
        <v>33</v>
      </c>
    </row>
    <row r="18" spans="2:71" ht="6.95" customHeight="1">
      <c r="B18" s="19"/>
      <c r="AR18" s="19"/>
      <c r="BE18" s="203"/>
      <c r="BS18" s="16" t="s">
        <v>6</v>
      </c>
    </row>
    <row r="19" spans="2:71" ht="12" customHeight="1">
      <c r="B19" s="19"/>
      <c r="D19" s="26" t="s">
        <v>34</v>
      </c>
      <c r="AK19" s="26" t="s">
        <v>25</v>
      </c>
      <c r="AN19" s="24" t="s">
        <v>1</v>
      </c>
      <c r="AR19" s="19"/>
      <c r="BE19" s="203"/>
      <c r="BS19" s="16" t="s">
        <v>6</v>
      </c>
    </row>
    <row r="20" spans="2:71" ht="18.399999999999999" customHeight="1">
      <c r="B20" s="19"/>
      <c r="E20" s="24" t="s">
        <v>35</v>
      </c>
      <c r="AK20" s="26" t="s">
        <v>27</v>
      </c>
      <c r="AN20" s="24" t="s">
        <v>1</v>
      </c>
      <c r="AR20" s="19"/>
      <c r="BE20" s="203"/>
      <c r="BS20" s="16" t="s">
        <v>33</v>
      </c>
    </row>
    <row r="21" spans="2:71" ht="6.95" customHeight="1">
      <c r="B21" s="19"/>
      <c r="AR21" s="19"/>
      <c r="BE21" s="203"/>
    </row>
    <row r="22" spans="2:71" ht="12" customHeight="1">
      <c r="B22" s="19"/>
      <c r="D22" s="26" t="s">
        <v>36</v>
      </c>
      <c r="AR22" s="19"/>
      <c r="BE22" s="203"/>
    </row>
    <row r="23" spans="2:71" ht="95.25" customHeight="1">
      <c r="B23" s="19"/>
      <c r="E23" s="209" t="s">
        <v>37</v>
      </c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R23" s="19"/>
      <c r="BE23" s="203"/>
    </row>
    <row r="24" spans="2:71" ht="6.95" customHeight="1">
      <c r="B24" s="19"/>
      <c r="AR24" s="19"/>
      <c r="BE24" s="203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03"/>
    </row>
    <row r="26" spans="2:71" s="1" customFormat="1" ht="25.9" customHeight="1">
      <c r="B26" s="31"/>
      <c r="D26" s="32" t="s">
        <v>38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0">
        <f>ROUND(AG94,2)</f>
        <v>0</v>
      </c>
      <c r="AL26" s="211"/>
      <c r="AM26" s="211"/>
      <c r="AN26" s="211"/>
      <c r="AO26" s="211"/>
      <c r="AR26" s="31"/>
      <c r="BE26" s="203"/>
    </row>
    <row r="27" spans="2:71" s="1" customFormat="1" ht="6.95" customHeight="1">
      <c r="B27" s="31"/>
      <c r="AR27" s="31"/>
      <c r="BE27" s="203"/>
    </row>
    <row r="28" spans="2:71" s="1" customFormat="1" ht="12.75">
      <c r="B28" s="31"/>
      <c r="L28" s="212" t="s">
        <v>39</v>
      </c>
      <c r="M28" s="212"/>
      <c r="N28" s="212"/>
      <c r="O28" s="212"/>
      <c r="P28" s="212"/>
      <c r="W28" s="212" t="s">
        <v>40</v>
      </c>
      <c r="X28" s="212"/>
      <c r="Y28" s="212"/>
      <c r="Z28" s="212"/>
      <c r="AA28" s="212"/>
      <c r="AB28" s="212"/>
      <c r="AC28" s="212"/>
      <c r="AD28" s="212"/>
      <c r="AE28" s="212"/>
      <c r="AK28" s="212" t="s">
        <v>41</v>
      </c>
      <c r="AL28" s="212"/>
      <c r="AM28" s="212"/>
      <c r="AN28" s="212"/>
      <c r="AO28" s="212"/>
      <c r="AR28" s="31"/>
      <c r="BE28" s="203"/>
    </row>
    <row r="29" spans="2:71" s="2" customFormat="1" ht="14.45" customHeight="1">
      <c r="B29" s="35"/>
      <c r="D29" s="26" t="s">
        <v>42</v>
      </c>
      <c r="F29" s="26" t="s">
        <v>43</v>
      </c>
      <c r="L29" s="197">
        <v>0.21</v>
      </c>
      <c r="M29" s="196"/>
      <c r="N29" s="196"/>
      <c r="O29" s="196"/>
      <c r="P29" s="196"/>
      <c r="W29" s="195">
        <f>ROUND(AZ94, 2)</f>
        <v>0</v>
      </c>
      <c r="X29" s="196"/>
      <c r="Y29" s="196"/>
      <c r="Z29" s="196"/>
      <c r="AA29" s="196"/>
      <c r="AB29" s="196"/>
      <c r="AC29" s="196"/>
      <c r="AD29" s="196"/>
      <c r="AE29" s="196"/>
      <c r="AK29" s="195">
        <f>ROUND(AV94, 2)</f>
        <v>0</v>
      </c>
      <c r="AL29" s="196"/>
      <c r="AM29" s="196"/>
      <c r="AN29" s="196"/>
      <c r="AO29" s="196"/>
      <c r="AR29" s="35"/>
      <c r="BE29" s="204"/>
    </row>
    <row r="30" spans="2:71" s="2" customFormat="1" ht="14.45" customHeight="1">
      <c r="B30" s="35"/>
      <c r="F30" s="26" t="s">
        <v>44</v>
      </c>
      <c r="L30" s="197">
        <v>0.12</v>
      </c>
      <c r="M30" s="196"/>
      <c r="N30" s="196"/>
      <c r="O30" s="196"/>
      <c r="P30" s="196"/>
      <c r="W30" s="195">
        <f>ROUND(BA94, 2)</f>
        <v>0</v>
      </c>
      <c r="X30" s="196"/>
      <c r="Y30" s="196"/>
      <c r="Z30" s="196"/>
      <c r="AA30" s="196"/>
      <c r="AB30" s="196"/>
      <c r="AC30" s="196"/>
      <c r="AD30" s="196"/>
      <c r="AE30" s="196"/>
      <c r="AK30" s="195">
        <f>ROUND(AW94, 2)</f>
        <v>0</v>
      </c>
      <c r="AL30" s="196"/>
      <c r="AM30" s="196"/>
      <c r="AN30" s="196"/>
      <c r="AO30" s="196"/>
      <c r="AR30" s="35"/>
      <c r="BE30" s="204"/>
    </row>
    <row r="31" spans="2:71" s="2" customFormat="1" ht="14.45" hidden="1" customHeight="1">
      <c r="B31" s="35"/>
      <c r="F31" s="26" t="s">
        <v>45</v>
      </c>
      <c r="L31" s="197">
        <v>0.21</v>
      </c>
      <c r="M31" s="196"/>
      <c r="N31" s="196"/>
      <c r="O31" s="196"/>
      <c r="P31" s="196"/>
      <c r="W31" s="195">
        <f>ROUND(BB94, 2)</f>
        <v>0</v>
      </c>
      <c r="X31" s="196"/>
      <c r="Y31" s="196"/>
      <c r="Z31" s="196"/>
      <c r="AA31" s="196"/>
      <c r="AB31" s="196"/>
      <c r="AC31" s="196"/>
      <c r="AD31" s="196"/>
      <c r="AE31" s="196"/>
      <c r="AK31" s="195">
        <v>0</v>
      </c>
      <c r="AL31" s="196"/>
      <c r="AM31" s="196"/>
      <c r="AN31" s="196"/>
      <c r="AO31" s="196"/>
      <c r="AR31" s="35"/>
      <c r="BE31" s="204"/>
    </row>
    <row r="32" spans="2:71" s="2" customFormat="1" ht="14.45" hidden="1" customHeight="1">
      <c r="B32" s="35"/>
      <c r="F32" s="26" t="s">
        <v>46</v>
      </c>
      <c r="L32" s="197">
        <v>0.12</v>
      </c>
      <c r="M32" s="196"/>
      <c r="N32" s="196"/>
      <c r="O32" s="196"/>
      <c r="P32" s="196"/>
      <c r="W32" s="195">
        <f>ROUND(BC94, 2)</f>
        <v>0</v>
      </c>
      <c r="X32" s="196"/>
      <c r="Y32" s="196"/>
      <c r="Z32" s="196"/>
      <c r="AA32" s="196"/>
      <c r="AB32" s="196"/>
      <c r="AC32" s="196"/>
      <c r="AD32" s="196"/>
      <c r="AE32" s="196"/>
      <c r="AK32" s="195">
        <v>0</v>
      </c>
      <c r="AL32" s="196"/>
      <c r="AM32" s="196"/>
      <c r="AN32" s="196"/>
      <c r="AO32" s="196"/>
      <c r="AR32" s="35"/>
      <c r="BE32" s="204"/>
    </row>
    <row r="33" spans="2:57" s="2" customFormat="1" ht="14.45" hidden="1" customHeight="1">
      <c r="B33" s="35"/>
      <c r="F33" s="26" t="s">
        <v>47</v>
      </c>
      <c r="L33" s="197">
        <v>0</v>
      </c>
      <c r="M33" s="196"/>
      <c r="N33" s="196"/>
      <c r="O33" s="196"/>
      <c r="P33" s="196"/>
      <c r="W33" s="195">
        <f>ROUND(BD94, 2)</f>
        <v>0</v>
      </c>
      <c r="X33" s="196"/>
      <c r="Y33" s="196"/>
      <c r="Z33" s="196"/>
      <c r="AA33" s="196"/>
      <c r="AB33" s="196"/>
      <c r="AC33" s="196"/>
      <c r="AD33" s="196"/>
      <c r="AE33" s="196"/>
      <c r="AK33" s="195">
        <v>0</v>
      </c>
      <c r="AL33" s="196"/>
      <c r="AM33" s="196"/>
      <c r="AN33" s="196"/>
      <c r="AO33" s="196"/>
      <c r="AR33" s="35"/>
      <c r="BE33" s="204"/>
    </row>
    <row r="34" spans="2:57" s="1" customFormat="1" ht="6.95" customHeight="1">
      <c r="B34" s="31"/>
      <c r="AR34" s="31"/>
      <c r="BE34" s="203"/>
    </row>
    <row r="35" spans="2:57" s="1" customFormat="1" ht="25.9" customHeight="1">
      <c r="B35" s="31"/>
      <c r="C35" s="36"/>
      <c r="D35" s="37" t="s">
        <v>48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49</v>
      </c>
      <c r="U35" s="38"/>
      <c r="V35" s="38"/>
      <c r="W35" s="38"/>
      <c r="X35" s="201" t="s">
        <v>50</v>
      </c>
      <c r="Y35" s="199"/>
      <c r="Z35" s="199"/>
      <c r="AA35" s="199"/>
      <c r="AB35" s="199"/>
      <c r="AC35" s="38"/>
      <c r="AD35" s="38"/>
      <c r="AE35" s="38"/>
      <c r="AF35" s="38"/>
      <c r="AG35" s="38"/>
      <c r="AH35" s="38"/>
      <c r="AI35" s="38"/>
      <c r="AJ35" s="38"/>
      <c r="AK35" s="198">
        <f>SUM(AK26:AK33)</f>
        <v>0</v>
      </c>
      <c r="AL35" s="199"/>
      <c r="AM35" s="199"/>
      <c r="AN35" s="199"/>
      <c r="AO35" s="200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51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52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53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54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53</v>
      </c>
      <c r="AI60" s="33"/>
      <c r="AJ60" s="33"/>
      <c r="AK60" s="33"/>
      <c r="AL60" s="33"/>
      <c r="AM60" s="42" t="s">
        <v>54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55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56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53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54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53</v>
      </c>
      <c r="AI75" s="33"/>
      <c r="AJ75" s="33"/>
      <c r="AK75" s="33"/>
      <c r="AL75" s="33"/>
      <c r="AM75" s="42" t="s">
        <v>54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57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20241231</v>
      </c>
      <c r="AR84" s="47"/>
    </row>
    <row r="85" spans="1:91" s="4" customFormat="1" ht="36.950000000000003" customHeight="1">
      <c r="B85" s="48"/>
      <c r="C85" s="49" t="s">
        <v>16</v>
      </c>
      <c r="L85" s="223" t="str">
        <f>K6</f>
        <v>Revitalizace objektu MŠ JAHŮDKA v Praze 12</v>
      </c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>Krouzova 10, č.p. 3036, 143 00 Praha 12</v>
      </c>
      <c r="AI87" s="26" t="s">
        <v>22</v>
      </c>
      <c r="AM87" s="225" t="str">
        <f>IF(AN8= "","",AN8)</f>
        <v>31. 12. 2024</v>
      </c>
      <c r="AN87" s="225"/>
      <c r="AR87" s="31"/>
    </row>
    <row r="88" spans="1:91" s="1" customFormat="1" ht="6.95" customHeight="1">
      <c r="B88" s="31"/>
      <c r="AR88" s="31"/>
    </row>
    <row r="89" spans="1:91" s="1" customFormat="1" ht="40.15" customHeight="1">
      <c r="B89" s="31"/>
      <c r="C89" s="26" t="s">
        <v>24</v>
      </c>
      <c r="L89" s="3" t="str">
        <f>IF(E11= "","",E11)</f>
        <v>MČ Praha 12, Generála Šišky 2375/6, Praha 4,Modřany</v>
      </c>
      <c r="AI89" s="26" t="s">
        <v>30</v>
      </c>
      <c r="AM89" s="226" t="str">
        <f>IF(E17="","",E17)</f>
        <v>Ing.arch. Jan Mudra,Holoubkov 81,338 01 Holoubkov</v>
      </c>
      <c r="AN89" s="227"/>
      <c r="AO89" s="227"/>
      <c r="AP89" s="227"/>
      <c r="AR89" s="31"/>
      <c r="AS89" s="228" t="s">
        <v>58</v>
      </c>
      <c r="AT89" s="229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28</v>
      </c>
      <c r="L90" s="3" t="str">
        <f>IF(E14= "Vyplň údaj","",E14)</f>
        <v/>
      </c>
      <c r="AI90" s="26" t="s">
        <v>34</v>
      </c>
      <c r="AM90" s="226" t="str">
        <f>IF(E20="","",E20)</f>
        <v xml:space="preserve"> </v>
      </c>
      <c r="AN90" s="227"/>
      <c r="AO90" s="227"/>
      <c r="AP90" s="227"/>
      <c r="AR90" s="31"/>
      <c r="AS90" s="230"/>
      <c r="AT90" s="231"/>
      <c r="BD90" s="55"/>
    </row>
    <row r="91" spans="1:91" s="1" customFormat="1" ht="10.9" customHeight="1">
      <c r="B91" s="31"/>
      <c r="AR91" s="31"/>
      <c r="AS91" s="230"/>
      <c r="AT91" s="231"/>
      <c r="BD91" s="55"/>
    </row>
    <row r="92" spans="1:91" s="1" customFormat="1" ht="29.25" customHeight="1">
      <c r="B92" s="31"/>
      <c r="C92" s="216" t="s">
        <v>59</v>
      </c>
      <c r="D92" s="217"/>
      <c r="E92" s="217"/>
      <c r="F92" s="217"/>
      <c r="G92" s="217"/>
      <c r="H92" s="56"/>
      <c r="I92" s="219" t="s">
        <v>60</v>
      </c>
      <c r="J92" s="217"/>
      <c r="K92" s="217"/>
      <c r="L92" s="217"/>
      <c r="M92" s="217"/>
      <c r="N92" s="217"/>
      <c r="O92" s="217"/>
      <c r="P92" s="217"/>
      <c r="Q92" s="217"/>
      <c r="R92" s="217"/>
      <c r="S92" s="217"/>
      <c r="T92" s="217"/>
      <c r="U92" s="217"/>
      <c r="V92" s="217"/>
      <c r="W92" s="217"/>
      <c r="X92" s="217"/>
      <c r="Y92" s="217"/>
      <c r="Z92" s="217"/>
      <c r="AA92" s="217"/>
      <c r="AB92" s="217"/>
      <c r="AC92" s="217"/>
      <c r="AD92" s="217"/>
      <c r="AE92" s="217"/>
      <c r="AF92" s="217"/>
      <c r="AG92" s="218" t="s">
        <v>61</v>
      </c>
      <c r="AH92" s="217"/>
      <c r="AI92" s="217"/>
      <c r="AJ92" s="217"/>
      <c r="AK92" s="217"/>
      <c r="AL92" s="217"/>
      <c r="AM92" s="217"/>
      <c r="AN92" s="219" t="s">
        <v>62</v>
      </c>
      <c r="AO92" s="217"/>
      <c r="AP92" s="220"/>
      <c r="AQ92" s="57" t="s">
        <v>63</v>
      </c>
      <c r="AR92" s="31"/>
      <c r="AS92" s="58" t="s">
        <v>64</v>
      </c>
      <c r="AT92" s="59" t="s">
        <v>65</v>
      </c>
      <c r="AU92" s="59" t="s">
        <v>66</v>
      </c>
      <c r="AV92" s="59" t="s">
        <v>67</v>
      </c>
      <c r="AW92" s="59" t="s">
        <v>68</v>
      </c>
      <c r="AX92" s="59" t="s">
        <v>69</v>
      </c>
      <c r="AY92" s="59" t="s">
        <v>70</v>
      </c>
      <c r="AZ92" s="59" t="s">
        <v>71</v>
      </c>
      <c r="BA92" s="59" t="s">
        <v>72</v>
      </c>
      <c r="BB92" s="59" t="s">
        <v>73</v>
      </c>
      <c r="BC92" s="59" t="s">
        <v>74</v>
      </c>
      <c r="BD92" s="60" t="s">
        <v>75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76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21">
        <f>ROUND(SUM(AG95:AG99),2)</f>
        <v>0</v>
      </c>
      <c r="AH94" s="221"/>
      <c r="AI94" s="221"/>
      <c r="AJ94" s="221"/>
      <c r="AK94" s="221"/>
      <c r="AL94" s="221"/>
      <c r="AM94" s="221"/>
      <c r="AN94" s="222">
        <f t="shared" ref="AN94:AN99" si="0">SUM(AG94,AT94)</f>
        <v>0</v>
      </c>
      <c r="AO94" s="222"/>
      <c r="AP94" s="222"/>
      <c r="AQ94" s="66" t="s">
        <v>1</v>
      </c>
      <c r="AR94" s="62"/>
      <c r="AS94" s="67">
        <f>ROUND(SUM(AS95:AS99),2)</f>
        <v>0</v>
      </c>
      <c r="AT94" s="68">
        <f t="shared" ref="AT94:AT99" si="1">ROUND(SUM(AV94:AW94),2)</f>
        <v>0</v>
      </c>
      <c r="AU94" s="69">
        <f>ROUND(SUM(AU95:AU99),5)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ROUND(SUM(AZ95:AZ99),2)</f>
        <v>0</v>
      </c>
      <c r="BA94" s="68">
        <f>ROUND(SUM(BA95:BA99),2)</f>
        <v>0</v>
      </c>
      <c r="BB94" s="68">
        <f>ROUND(SUM(BB95:BB99),2)</f>
        <v>0</v>
      </c>
      <c r="BC94" s="68">
        <f>ROUND(SUM(BC95:BC99),2)</f>
        <v>0</v>
      </c>
      <c r="BD94" s="70">
        <f>ROUND(SUM(BD95:BD99),2)</f>
        <v>0</v>
      </c>
      <c r="BS94" s="71" t="s">
        <v>77</v>
      </c>
      <c r="BT94" s="71" t="s">
        <v>78</v>
      </c>
      <c r="BU94" s="72" t="s">
        <v>79</v>
      </c>
      <c r="BV94" s="71" t="s">
        <v>80</v>
      </c>
      <c r="BW94" s="71" t="s">
        <v>4</v>
      </c>
      <c r="BX94" s="71" t="s">
        <v>81</v>
      </c>
      <c r="CL94" s="71" t="s">
        <v>1</v>
      </c>
    </row>
    <row r="95" spans="1:91" s="6" customFormat="1" ht="16.5" customHeight="1">
      <c r="A95" s="73" t="s">
        <v>82</v>
      </c>
      <c r="B95" s="74"/>
      <c r="C95" s="75"/>
      <c r="D95" s="215" t="s">
        <v>83</v>
      </c>
      <c r="E95" s="215"/>
      <c r="F95" s="215"/>
      <c r="G95" s="215"/>
      <c r="H95" s="215"/>
      <c r="I95" s="76"/>
      <c r="J95" s="215" t="s">
        <v>84</v>
      </c>
      <c r="K95" s="215"/>
      <c r="L95" s="215"/>
      <c r="M95" s="215"/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13">
        <f>'00 - Vedlejší Rozpočtové ...'!J30</f>
        <v>0</v>
      </c>
      <c r="AH95" s="214"/>
      <c r="AI95" s="214"/>
      <c r="AJ95" s="214"/>
      <c r="AK95" s="214"/>
      <c r="AL95" s="214"/>
      <c r="AM95" s="214"/>
      <c r="AN95" s="213">
        <f t="shared" si="0"/>
        <v>0</v>
      </c>
      <c r="AO95" s="214"/>
      <c r="AP95" s="214"/>
      <c r="AQ95" s="77" t="s">
        <v>85</v>
      </c>
      <c r="AR95" s="74"/>
      <c r="AS95" s="78">
        <v>0</v>
      </c>
      <c r="AT95" s="79">
        <f t="shared" si="1"/>
        <v>0</v>
      </c>
      <c r="AU95" s="80">
        <f>'00 - Vedlejší Rozpočtové ...'!P123</f>
        <v>0</v>
      </c>
      <c r="AV95" s="79">
        <f>'00 - Vedlejší Rozpočtové ...'!J33</f>
        <v>0</v>
      </c>
      <c r="AW95" s="79">
        <f>'00 - Vedlejší Rozpočtové ...'!J34</f>
        <v>0</v>
      </c>
      <c r="AX95" s="79">
        <f>'00 - Vedlejší Rozpočtové ...'!J35</f>
        <v>0</v>
      </c>
      <c r="AY95" s="79">
        <f>'00 - Vedlejší Rozpočtové ...'!J36</f>
        <v>0</v>
      </c>
      <c r="AZ95" s="79">
        <f>'00 - Vedlejší Rozpočtové ...'!F33</f>
        <v>0</v>
      </c>
      <c r="BA95" s="79">
        <f>'00 - Vedlejší Rozpočtové ...'!F34</f>
        <v>0</v>
      </c>
      <c r="BB95" s="79">
        <f>'00 - Vedlejší Rozpočtové ...'!F35</f>
        <v>0</v>
      </c>
      <c r="BC95" s="79">
        <f>'00 - Vedlejší Rozpočtové ...'!F36</f>
        <v>0</v>
      </c>
      <c r="BD95" s="81">
        <f>'00 - Vedlejší Rozpočtové ...'!F37</f>
        <v>0</v>
      </c>
      <c r="BT95" s="82" t="s">
        <v>86</v>
      </c>
      <c r="BV95" s="82" t="s">
        <v>80</v>
      </c>
      <c r="BW95" s="82" t="s">
        <v>87</v>
      </c>
      <c r="BX95" s="82" t="s">
        <v>4</v>
      </c>
      <c r="CL95" s="82" t="s">
        <v>1</v>
      </c>
      <c r="CM95" s="82" t="s">
        <v>88</v>
      </c>
    </row>
    <row r="96" spans="1:91" s="6" customFormat="1" ht="16.5" customHeight="1">
      <c r="A96" s="73" t="s">
        <v>82</v>
      </c>
      <c r="B96" s="74"/>
      <c r="C96" s="75"/>
      <c r="D96" s="215" t="s">
        <v>89</v>
      </c>
      <c r="E96" s="215"/>
      <c r="F96" s="215"/>
      <c r="G96" s="215"/>
      <c r="H96" s="215"/>
      <c r="I96" s="76"/>
      <c r="J96" s="215" t="s">
        <v>90</v>
      </c>
      <c r="K96" s="215"/>
      <c r="L96" s="215"/>
      <c r="M96" s="215"/>
      <c r="N96" s="215"/>
      <c r="O96" s="215"/>
      <c r="P96" s="215"/>
      <c r="Q96" s="215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215"/>
      <c r="AF96" s="215"/>
      <c r="AG96" s="213">
        <f>'01 - Stavební část'!J30</f>
        <v>0</v>
      </c>
      <c r="AH96" s="214"/>
      <c r="AI96" s="214"/>
      <c r="AJ96" s="214"/>
      <c r="AK96" s="214"/>
      <c r="AL96" s="214"/>
      <c r="AM96" s="214"/>
      <c r="AN96" s="213">
        <f t="shared" si="0"/>
        <v>0</v>
      </c>
      <c r="AO96" s="214"/>
      <c r="AP96" s="214"/>
      <c r="AQ96" s="77" t="s">
        <v>85</v>
      </c>
      <c r="AR96" s="74"/>
      <c r="AS96" s="78">
        <v>0</v>
      </c>
      <c r="AT96" s="79">
        <f t="shared" si="1"/>
        <v>0</v>
      </c>
      <c r="AU96" s="80">
        <f>'01 - Stavební část'!P138</f>
        <v>0</v>
      </c>
      <c r="AV96" s="79">
        <f>'01 - Stavební část'!J33</f>
        <v>0</v>
      </c>
      <c r="AW96" s="79">
        <f>'01 - Stavební část'!J34</f>
        <v>0</v>
      </c>
      <c r="AX96" s="79">
        <f>'01 - Stavební část'!J35</f>
        <v>0</v>
      </c>
      <c r="AY96" s="79">
        <f>'01 - Stavební část'!J36</f>
        <v>0</v>
      </c>
      <c r="AZ96" s="79">
        <f>'01 - Stavební část'!F33</f>
        <v>0</v>
      </c>
      <c r="BA96" s="79">
        <f>'01 - Stavební část'!F34</f>
        <v>0</v>
      </c>
      <c r="BB96" s="79">
        <f>'01 - Stavební část'!F35</f>
        <v>0</v>
      </c>
      <c r="BC96" s="79">
        <f>'01 - Stavební část'!F36</f>
        <v>0</v>
      </c>
      <c r="BD96" s="81">
        <f>'01 - Stavební část'!F37</f>
        <v>0</v>
      </c>
      <c r="BT96" s="82" t="s">
        <v>86</v>
      </c>
      <c r="BV96" s="82" t="s">
        <v>80</v>
      </c>
      <c r="BW96" s="82" t="s">
        <v>91</v>
      </c>
      <c r="BX96" s="82" t="s">
        <v>4</v>
      </c>
      <c r="CL96" s="82" t="s">
        <v>1</v>
      </c>
      <c r="CM96" s="82" t="s">
        <v>88</v>
      </c>
    </row>
    <row r="97" spans="1:91" s="6" customFormat="1" ht="16.5" customHeight="1">
      <c r="A97" s="73" t="s">
        <v>82</v>
      </c>
      <c r="B97" s="74"/>
      <c r="C97" s="75"/>
      <c r="D97" s="215" t="s">
        <v>92</v>
      </c>
      <c r="E97" s="215"/>
      <c r="F97" s="215"/>
      <c r="G97" s="215"/>
      <c r="H97" s="215"/>
      <c r="I97" s="76"/>
      <c r="J97" s="215" t="s">
        <v>93</v>
      </c>
      <c r="K97" s="215"/>
      <c r="L97" s="215"/>
      <c r="M97" s="215"/>
      <c r="N97" s="215"/>
      <c r="O97" s="215"/>
      <c r="P97" s="215"/>
      <c r="Q97" s="215"/>
      <c r="R97" s="215"/>
      <c r="S97" s="215"/>
      <c r="T97" s="215"/>
      <c r="U97" s="215"/>
      <c r="V97" s="215"/>
      <c r="W97" s="215"/>
      <c r="X97" s="215"/>
      <c r="Y97" s="215"/>
      <c r="Z97" s="215"/>
      <c r="AA97" s="215"/>
      <c r="AB97" s="215"/>
      <c r="AC97" s="215"/>
      <c r="AD97" s="215"/>
      <c r="AE97" s="215"/>
      <c r="AF97" s="215"/>
      <c r="AG97" s="213">
        <f>'02 - VZT'!J30</f>
        <v>0</v>
      </c>
      <c r="AH97" s="214"/>
      <c r="AI97" s="214"/>
      <c r="AJ97" s="214"/>
      <c r="AK97" s="214"/>
      <c r="AL97" s="214"/>
      <c r="AM97" s="214"/>
      <c r="AN97" s="213">
        <f t="shared" si="0"/>
        <v>0</v>
      </c>
      <c r="AO97" s="214"/>
      <c r="AP97" s="214"/>
      <c r="AQ97" s="77" t="s">
        <v>85</v>
      </c>
      <c r="AR97" s="74"/>
      <c r="AS97" s="78">
        <v>0</v>
      </c>
      <c r="AT97" s="79">
        <f t="shared" si="1"/>
        <v>0</v>
      </c>
      <c r="AU97" s="80">
        <f>'02 - VZT'!P119</f>
        <v>0</v>
      </c>
      <c r="AV97" s="79">
        <f>'02 - VZT'!J33</f>
        <v>0</v>
      </c>
      <c r="AW97" s="79">
        <f>'02 - VZT'!J34</f>
        <v>0</v>
      </c>
      <c r="AX97" s="79">
        <f>'02 - VZT'!J35</f>
        <v>0</v>
      </c>
      <c r="AY97" s="79">
        <f>'02 - VZT'!J36</f>
        <v>0</v>
      </c>
      <c r="AZ97" s="79">
        <f>'02 - VZT'!F33</f>
        <v>0</v>
      </c>
      <c r="BA97" s="79">
        <f>'02 - VZT'!F34</f>
        <v>0</v>
      </c>
      <c r="BB97" s="79">
        <f>'02 - VZT'!F35</f>
        <v>0</v>
      </c>
      <c r="BC97" s="79">
        <f>'02 - VZT'!F36</f>
        <v>0</v>
      </c>
      <c r="BD97" s="81">
        <f>'02 - VZT'!F37</f>
        <v>0</v>
      </c>
      <c r="BT97" s="82" t="s">
        <v>86</v>
      </c>
      <c r="BV97" s="82" t="s">
        <v>80</v>
      </c>
      <c r="BW97" s="82" t="s">
        <v>94</v>
      </c>
      <c r="BX97" s="82" t="s">
        <v>4</v>
      </c>
      <c r="CL97" s="82" t="s">
        <v>1</v>
      </c>
      <c r="CM97" s="82" t="s">
        <v>88</v>
      </c>
    </row>
    <row r="98" spans="1:91" s="6" customFormat="1" ht="16.5" customHeight="1">
      <c r="A98" s="73" t="s">
        <v>82</v>
      </c>
      <c r="B98" s="74"/>
      <c r="C98" s="75"/>
      <c r="D98" s="215" t="s">
        <v>95</v>
      </c>
      <c r="E98" s="215"/>
      <c r="F98" s="215"/>
      <c r="G98" s="215"/>
      <c r="H98" s="215"/>
      <c r="I98" s="76"/>
      <c r="J98" s="215" t="s">
        <v>96</v>
      </c>
      <c r="K98" s="215"/>
      <c r="L98" s="215"/>
      <c r="M98" s="215"/>
      <c r="N98" s="215"/>
      <c r="O98" s="215"/>
      <c r="P98" s="215"/>
      <c r="Q98" s="215"/>
      <c r="R98" s="215"/>
      <c r="S98" s="215"/>
      <c r="T98" s="215"/>
      <c r="U98" s="215"/>
      <c r="V98" s="215"/>
      <c r="W98" s="215"/>
      <c r="X98" s="215"/>
      <c r="Y98" s="215"/>
      <c r="Z98" s="215"/>
      <c r="AA98" s="215"/>
      <c r="AB98" s="215"/>
      <c r="AC98" s="215"/>
      <c r="AD98" s="215"/>
      <c r="AE98" s="215"/>
      <c r="AF98" s="215"/>
      <c r="AG98" s="213">
        <f>'03 - Dendrologické řešení'!J30</f>
        <v>0</v>
      </c>
      <c r="AH98" s="214"/>
      <c r="AI98" s="214"/>
      <c r="AJ98" s="214"/>
      <c r="AK98" s="214"/>
      <c r="AL98" s="214"/>
      <c r="AM98" s="214"/>
      <c r="AN98" s="213">
        <f t="shared" si="0"/>
        <v>0</v>
      </c>
      <c r="AO98" s="214"/>
      <c r="AP98" s="214"/>
      <c r="AQ98" s="77" t="s">
        <v>85</v>
      </c>
      <c r="AR98" s="74"/>
      <c r="AS98" s="78">
        <v>0</v>
      </c>
      <c r="AT98" s="79">
        <f t="shared" si="1"/>
        <v>0</v>
      </c>
      <c r="AU98" s="80">
        <f>'03 - Dendrologické řešení'!P118</f>
        <v>0</v>
      </c>
      <c r="AV98" s="79">
        <f>'03 - Dendrologické řešení'!J33</f>
        <v>0</v>
      </c>
      <c r="AW98" s="79">
        <f>'03 - Dendrologické řešení'!J34</f>
        <v>0</v>
      </c>
      <c r="AX98" s="79">
        <f>'03 - Dendrologické řešení'!J35</f>
        <v>0</v>
      </c>
      <c r="AY98" s="79">
        <f>'03 - Dendrologické řešení'!J36</f>
        <v>0</v>
      </c>
      <c r="AZ98" s="79">
        <f>'03 - Dendrologické řešení'!F33</f>
        <v>0</v>
      </c>
      <c r="BA98" s="79">
        <f>'03 - Dendrologické řešení'!F34</f>
        <v>0</v>
      </c>
      <c r="BB98" s="79">
        <f>'03 - Dendrologické řešení'!F35</f>
        <v>0</v>
      </c>
      <c r="BC98" s="79">
        <f>'03 - Dendrologické řešení'!F36</f>
        <v>0</v>
      </c>
      <c r="BD98" s="81">
        <f>'03 - Dendrologické řešení'!F37</f>
        <v>0</v>
      </c>
      <c r="BT98" s="82" t="s">
        <v>86</v>
      </c>
      <c r="BV98" s="82" t="s">
        <v>80</v>
      </c>
      <c r="BW98" s="82" t="s">
        <v>97</v>
      </c>
      <c r="BX98" s="82" t="s">
        <v>4</v>
      </c>
      <c r="CL98" s="82" t="s">
        <v>1</v>
      </c>
      <c r="CM98" s="82" t="s">
        <v>88</v>
      </c>
    </row>
    <row r="99" spans="1:91" s="6" customFormat="1" ht="16.5" customHeight="1">
      <c r="A99" s="73" t="s">
        <v>82</v>
      </c>
      <c r="B99" s="74"/>
      <c r="C99" s="75"/>
      <c r="D99" s="215" t="s">
        <v>98</v>
      </c>
      <c r="E99" s="215"/>
      <c r="F99" s="215"/>
      <c r="G99" s="215"/>
      <c r="H99" s="215"/>
      <c r="I99" s="76"/>
      <c r="J99" s="215" t="s">
        <v>99</v>
      </c>
      <c r="K99" s="215"/>
      <c r="L99" s="215"/>
      <c r="M99" s="215"/>
      <c r="N99" s="215"/>
      <c r="O99" s="215"/>
      <c r="P99" s="215"/>
      <c r="Q99" s="215"/>
      <c r="R99" s="215"/>
      <c r="S99" s="215"/>
      <c r="T99" s="215"/>
      <c r="U99" s="215"/>
      <c r="V99" s="215"/>
      <c r="W99" s="215"/>
      <c r="X99" s="215"/>
      <c r="Y99" s="215"/>
      <c r="Z99" s="215"/>
      <c r="AA99" s="215"/>
      <c r="AB99" s="215"/>
      <c r="AC99" s="215"/>
      <c r="AD99" s="215"/>
      <c r="AE99" s="215"/>
      <c r="AF99" s="215"/>
      <c r="AG99" s="213">
        <f>'04 - Zavlažovací systém'!J30</f>
        <v>0</v>
      </c>
      <c r="AH99" s="214"/>
      <c r="AI99" s="214"/>
      <c r="AJ99" s="214"/>
      <c r="AK99" s="214"/>
      <c r="AL99" s="214"/>
      <c r="AM99" s="214"/>
      <c r="AN99" s="213">
        <f t="shared" si="0"/>
        <v>0</v>
      </c>
      <c r="AO99" s="214"/>
      <c r="AP99" s="214"/>
      <c r="AQ99" s="77" t="s">
        <v>85</v>
      </c>
      <c r="AR99" s="74"/>
      <c r="AS99" s="83">
        <v>0</v>
      </c>
      <c r="AT99" s="84">
        <f t="shared" si="1"/>
        <v>0</v>
      </c>
      <c r="AU99" s="85">
        <f>'04 - Zavlažovací systém'!P123</f>
        <v>0</v>
      </c>
      <c r="AV99" s="84">
        <f>'04 - Zavlažovací systém'!J33</f>
        <v>0</v>
      </c>
      <c r="AW99" s="84">
        <f>'04 - Zavlažovací systém'!J34</f>
        <v>0</v>
      </c>
      <c r="AX99" s="84">
        <f>'04 - Zavlažovací systém'!J35</f>
        <v>0</v>
      </c>
      <c r="AY99" s="84">
        <f>'04 - Zavlažovací systém'!J36</f>
        <v>0</v>
      </c>
      <c r="AZ99" s="84">
        <f>'04 - Zavlažovací systém'!F33</f>
        <v>0</v>
      </c>
      <c r="BA99" s="84">
        <f>'04 - Zavlažovací systém'!F34</f>
        <v>0</v>
      </c>
      <c r="BB99" s="84">
        <f>'04 - Zavlažovací systém'!F35</f>
        <v>0</v>
      </c>
      <c r="BC99" s="84">
        <f>'04 - Zavlažovací systém'!F36</f>
        <v>0</v>
      </c>
      <c r="BD99" s="86">
        <f>'04 - Zavlažovací systém'!F37</f>
        <v>0</v>
      </c>
      <c r="BT99" s="82" t="s">
        <v>86</v>
      </c>
      <c r="BV99" s="82" t="s">
        <v>80</v>
      </c>
      <c r="BW99" s="82" t="s">
        <v>100</v>
      </c>
      <c r="BX99" s="82" t="s">
        <v>4</v>
      </c>
      <c r="CL99" s="82" t="s">
        <v>1</v>
      </c>
      <c r="CM99" s="82" t="s">
        <v>88</v>
      </c>
    </row>
    <row r="100" spans="1:91" s="1" customFormat="1" ht="30" customHeight="1">
      <c r="B100" s="31"/>
      <c r="AR100" s="31"/>
    </row>
    <row r="101" spans="1:91" s="1" customFormat="1" ht="6.95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31"/>
    </row>
  </sheetData>
  <mergeCells count="58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D96:H96"/>
    <mergeCell ref="AG96:AM96"/>
    <mergeCell ref="AN96:AP96"/>
    <mergeCell ref="AN97:AP97"/>
    <mergeCell ref="D97:H97"/>
    <mergeCell ref="J97:AF97"/>
    <mergeCell ref="AG97:AM97"/>
    <mergeCell ref="D98:H98"/>
    <mergeCell ref="J98:AF98"/>
    <mergeCell ref="AN99:AP99"/>
    <mergeCell ref="AG99:AM99"/>
    <mergeCell ref="D99:H99"/>
    <mergeCell ref="J99:AF99"/>
    <mergeCell ref="AK30:AO30"/>
    <mergeCell ref="L30:P30"/>
    <mergeCell ref="W30:AE30"/>
    <mergeCell ref="L31:P31"/>
    <mergeCell ref="AN98:AP98"/>
    <mergeCell ref="AG98:AM98"/>
    <mergeCell ref="J96:AF96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00 - Vedlejší Rozpočtové ...'!C2" display="/" xr:uid="{00000000-0004-0000-0000-000000000000}"/>
    <hyperlink ref="A96" location="'01 - Stavební část'!C2" display="/" xr:uid="{00000000-0004-0000-0000-000001000000}"/>
    <hyperlink ref="A97" location="'02 - VZT'!C2" display="/" xr:uid="{00000000-0004-0000-0000-000002000000}"/>
    <hyperlink ref="A98" location="'03 - Dendrologické řešení'!C2" display="/" xr:uid="{00000000-0004-0000-0000-000003000000}"/>
    <hyperlink ref="A99" location="'04 - Zavlažovací systém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3"/>
  <sheetViews>
    <sheetView showGridLines="0" workbookViewId="0">
      <selection activeCell="G10" sqref="G1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3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6" t="s">
        <v>87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88</v>
      </c>
    </row>
    <row r="4" spans="2:46" ht="24.95" customHeight="1">
      <c r="B4" s="19"/>
      <c r="D4" s="20" t="s">
        <v>101</v>
      </c>
      <c r="L4" s="19"/>
      <c r="M4" s="87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3" t="str">
        <f>'Rekapitulace stavby'!K6</f>
        <v>Revitalizace objektu MŠ JAHŮDKA v Praze 12</v>
      </c>
      <c r="F7" s="234"/>
      <c r="G7" s="234"/>
      <c r="H7" s="234"/>
      <c r="L7" s="19"/>
    </row>
    <row r="8" spans="2:46" s="1" customFormat="1" ht="12" customHeight="1">
      <c r="B8" s="31"/>
      <c r="D8" s="26" t="s">
        <v>102</v>
      </c>
      <c r="L8" s="31"/>
    </row>
    <row r="9" spans="2:46" s="1" customFormat="1" ht="16.5" customHeight="1">
      <c r="B9" s="31"/>
      <c r="E9" s="223" t="s">
        <v>103</v>
      </c>
      <c r="F9" s="232"/>
      <c r="G9" s="232"/>
      <c r="H9" s="23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31. 12. 2024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46" s="1" customFormat="1" ht="18" customHeight="1">
      <c r="B15" s="31"/>
      <c r="E15" s="24" t="s">
        <v>1660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5" t="str">
        <f>'Rekapitulace stavby'!E14</f>
        <v>Vyplň údaj</v>
      </c>
      <c r="F18" s="205"/>
      <c r="G18" s="205"/>
      <c r="H18" s="205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31</v>
      </c>
      <c r="L20" s="31"/>
    </row>
    <row r="21" spans="2:12" s="1" customFormat="1" ht="18" customHeight="1">
      <c r="B21" s="31"/>
      <c r="E21" s="24" t="s">
        <v>32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34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36</v>
      </c>
      <c r="L26" s="31"/>
    </row>
    <row r="27" spans="2:12" s="7" customFormat="1" ht="155.25" customHeight="1">
      <c r="B27" s="88"/>
      <c r="E27" s="209" t="s">
        <v>104</v>
      </c>
      <c r="F27" s="209"/>
      <c r="G27" s="209"/>
      <c r="H27" s="209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38</v>
      </c>
      <c r="J30" s="65">
        <f>ROUND(J123,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40</v>
      </c>
      <c r="I32" s="34" t="s">
        <v>39</v>
      </c>
      <c r="J32" s="34" t="s">
        <v>41</v>
      </c>
      <c r="L32" s="31"/>
    </row>
    <row r="33" spans="2:12" s="1" customFormat="1" ht="14.45" customHeight="1">
      <c r="B33" s="31"/>
      <c r="D33" s="54" t="s">
        <v>42</v>
      </c>
      <c r="E33" s="26" t="s">
        <v>43</v>
      </c>
      <c r="F33" s="90">
        <f>ROUND((SUM(BE123:BE152)),  2)</f>
        <v>0</v>
      </c>
      <c r="I33" s="91">
        <v>0.21</v>
      </c>
      <c r="J33" s="90">
        <f>ROUND(((SUM(BE123:BE152))*I33),  2)</f>
        <v>0</v>
      </c>
      <c r="L33" s="31"/>
    </row>
    <row r="34" spans="2:12" s="1" customFormat="1" ht="14.45" customHeight="1">
      <c r="B34" s="31"/>
      <c r="E34" s="26" t="s">
        <v>44</v>
      </c>
      <c r="F34" s="90">
        <f>ROUND((SUM(BF123:BF152)),  2)</f>
        <v>0</v>
      </c>
      <c r="I34" s="91">
        <v>0.12</v>
      </c>
      <c r="J34" s="90">
        <f>ROUND(((SUM(BF123:BF152))*I34),  2)</f>
        <v>0</v>
      </c>
      <c r="L34" s="31"/>
    </row>
    <row r="35" spans="2:12" s="1" customFormat="1" ht="14.45" hidden="1" customHeight="1">
      <c r="B35" s="31"/>
      <c r="E35" s="26" t="s">
        <v>45</v>
      </c>
      <c r="F35" s="90">
        <f>ROUND((SUM(BG123:BG152)),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46</v>
      </c>
      <c r="F36" s="90">
        <f>ROUND((SUM(BH123:BH152)),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47</v>
      </c>
      <c r="F37" s="90">
        <f>ROUND((SUM(BI123:BI152)),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48</v>
      </c>
      <c r="E39" s="56"/>
      <c r="F39" s="56"/>
      <c r="G39" s="94" t="s">
        <v>49</v>
      </c>
      <c r="H39" s="95" t="s">
        <v>50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53</v>
      </c>
      <c r="E61" s="33"/>
      <c r="F61" s="98" t="s">
        <v>54</v>
      </c>
      <c r="G61" s="42" t="s">
        <v>53</v>
      </c>
      <c r="H61" s="33"/>
      <c r="I61" s="33"/>
      <c r="J61" s="99" t="s">
        <v>54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55</v>
      </c>
      <c r="E65" s="41"/>
      <c r="F65" s="41"/>
      <c r="G65" s="40" t="s">
        <v>56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53</v>
      </c>
      <c r="E76" s="33"/>
      <c r="F76" s="98" t="s">
        <v>54</v>
      </c>
      <c r="G76" s="42" t="s">
        <v>53</v>
      </c>
      <c r="H76" s="33"/>
      <c r="I76" s="33"/>
      <c r="J76" s="99" t="s">
        <v>54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105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3" t="str">
        <f>E7</f>
        <v>Revitalizace objektu MŠ JAHŮDKA v Praze 12</v>
      </c>
      <c r="F85" s="234"/>
      <c r="G85" s="234"/>
      <c r="H85" s="234"/>
      <c r="L85" s="31"/>
    </row>
    <row r="86" spans="2:47" s="1" customFormat="1" ht="12" customHeight="1">
      <c r="B86" s="31"/>
      <c r="C86" s="26" t="s">
        <v>102</v>
      </c>
      <c r="L86" s="31"/>
    </row>
    <row r="87" spans="2:47" s="1" customFormat="1" ht="16.5" customHeight="1">
      <c r="B87" s="31"/>
      <c r="E87" s="223" t="str">
        <f>E9</f>
        <v>00 - Vedlejší Rozpočtové Náklady ( VRN )</v>
      </c>
      <c r="F87" s="232"/>
      <c r="G87" s="232"/>
      <c r="H87" s="23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Krouzova 10, č.p. 3036, 143 00 Praha 12</v>
      </c>
      <c r="I89" s="26" t="s">
        <v>22</v>
      </c>
      <c r="J89" s="51" t="str">
        <f>IF(J12="","",J12)</f>
        <v>31. 12. 2024</v>
      </c>
      <c r="L89" s="31"/>
    </row>
    <row r="90" spans="2:47" s="1" customFormat="1" ht="6.95" customHeight="1">
      <c r="B90" s="31"/>
      <c r="L90" s="31"/>
    </row>
    <row r="91" spans="2:47" s="1" customFormat="1" ht="40.15" customHeight="1">
      <c r="B91" s="31"/>
      <c r="C91" s="26" t="s">
        <v>24</v>
      </c>
      <c r="F91" s="24" t="str">
        <f>E15</f>
        <v>MČ Praha 12, Generála Šišky 2375/6, Praha 4,Modřany</v>
      </c>
      <c r="I91" s="26" t="s">
        <v>30</v>
      </c>
      <c r="J91" s="29" t="str">
        <f>E21</f>
        <v>Ing.arch. Jan Mudra,Holoubkov 81,338 01 Holoubkov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26" t="s">
        <v>34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106</v>
      </c>
      <c r="D94" s="92"/>
      <c r="E94" s="92"/>
      <c r="F94" s="92"/>
      <c r="G94" s="92"/>
      <c r="H94" s="92"/>
      <c r="I94" s="92"/>
      <c r="J94" s="101" t="s">
        <v>107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108</v>
      </c>
      <c r="J96" s="65">
        <f>J123</f>
        <v>0</v>
      </c>
      <c r="L96" s="31"/>
      <c r="AU96" s="16" t="s">
        <v>109</v>
      </c>
    </row>
    <row r="97" spans="2:12" s="8" customFormat="1" ht="24.95" customHeight="1">
      <c r="B97" s="103"/>
      <c r="D97" s="104" t="s">
        <v>110</v>
      </c>
      <c r="E97" s="105"/>
      <c r="F97" s="105"/>
      <c r="G97" s="105"/>
      <c r="H97" s="105"/>
      <c r="I97" s="105"/>
      <c r="J97" s="106">
        <f>J124</f>
        <v>0</v>
      </c>
      <c r="L97" s="103"/>
    </row>
    <row r="98" spans="2:12" s="9" customFormat="1" ht="19.899999999999999" customHeight="1">
      <c r="B98" s="107"/>
      <c r="D98" s="108" t="s">
        <v>111</v>
      </c>
      <c r="E98" s="109"/>
      <c r="F98" s="109"/>
      <c r="G98" s="109"/>
      <c r="H98" s="109"/>
      <c r="I98" s="109"/>
      <c r="J98" s="110">
        <f>J125</f>
        <v>0</v>
      </c>
      <c r="L98" s="107"/>
    </row>
    <row r="99" spans="2:12" s="9" customFormat="1" ht="19.899999999999999" customHeight="1">
      <c r="B99" s="107"/>
      <c r="D99" s="108" t="s">
        <v>112</v>
      </c>
      <c r="E99" s="109"/>
      <c r="F99" s="109"/>
      <c r="G99" s="109"/>
      <c r="H99" s="109"/>
      <c r="I99" s="109"/>
      <c r="J99" s="110">
        <f>J130</f>
        <v>0</v>
      </c>
      <c r="L99" s="107"/>
    </row>
    <row r="100" spans="2:12" s="9" customFormat="1" ht="19.899999999999999" customHeight="1">
      <c r="B100" s="107"/>
      <c r="D100" s="108" t="s">
        <v>113</v>
      </c>
      <c r="E100" s="109"/>
      <c r="F100" s="109"/>
      <c r="G100" s="109"/>
      <c r="H100" s="109"/>
      <c r="I100" s="109"/>
      <c r="J100" s="110">
        <f>J135</f>
        <v>0</v>
      </c>
      <c r="L100" s="107"/>
    </row>
    <row r="101" spans="2:12" s="9" customFormat="1" ht="19.899999999999999" customHeight="1">
      <c r="B101" s="107"/>
      <c r="D101" s="108" t="s">
        <v>114</v>
      </c>
      <c r="E101" s="109"/>
      <c r="F101" s="109"/>
      <c r="G101" s="109"/>
      <c r="H101" s="109"/>
      <c r="I101" s="109"/>
      <c r="J101" s="110">
        <f>J140</f>
        <v>0</v>
      </c>
      <c r="L101" s="107"/>
    </row>
    <row r="102" spans="2:12" s="9" customFormat="1" ht="19.899999999999999" customHeight="1">
      <c r="B102" s="107"/>
      <c r="D102" s="108" t="s">
        <v>115</v>
      </c>
      <c r="E102" s="109"/>
      <c r="F102" s="109"/>
      <c r="G102" s="109"/>
      <c r="H102" s="109"/>
      <c r="I102" s="109"/>
      <c r="J102" s="110">
        <f>J144</f>
        <v>0</v>
      </c>
      <c r="L102" s="107"/>
    </row>
    <row r="103" spans="2:12" s="9" customFormat="1" ht="19.899999999999999" customHeight="1">
      <c r="B103" s="107"/>
      <c r="D103" s="108" t="s">
        <v>116</v>
      </c>
      <c r="E103" s="109"/>
      <c r="F103" s="109"/>
      <c r="G103" s="109"/>
      <c r="H103" s="109"/>
      <c r="I103" s="109"/>
      <c r="J103" s="110">
        <f>J146</f>
        <v>0</v>
      </c>
      <c r="L103" s="107"/>
    </row>
    <row r="104" spans="2:12" s="1" customFormat="1" ht="21.75" customHeight="1">
      <c r="B104" s="31"/>
      <c r="L104" s="31"/>
    </row>
    <row r="105" spans="2:12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1"/>
    </row>
    <row r="109" spans="2:12" s="1" customFormat="1" ht="6.95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31"/>
    </row>
    <row r="110" spans="2:12" s="1" customFormat="1" ht="24.95" customHeight="1">
      <c r="B110" s="31"/>
      <c r="C110" s="20" t="s">
        <v>117</v>
      </c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16</v>
      </c>
      <c r="L112" s="31"/>
    </row>
    <row r="113" spans="2:65" s="1" customFormat="1" ht="16.5" customHeight="1">
      <c r="B113" s="31"/>
      <c r="E113" s="233" t="str">
        <f>E7</f>
        <v>Revitalizace objektu MŠ JAHŮDKA v Praze 12</v>
      </c>
      <c r="F113" s="234"/>
      <c r="G113" s="234"/>
      <c r="H113" s="234"/>
      <c r="L113" s="31"/>
    </row>
    <row r="114" spans="2:65" s="1" customFormat="1" ht="12" customHeight="1">
      <c r="B114" s="31"/>
      <c r="C114" s="26" t="s">
        <v>102</v>
      </c>
      <c r="L114" s="31"/>
    </row>
    <row r="115" spans="2:65" s="1" customFormat="1" ht="16.5" customHeight="1">
      <c r="B115" s="31"/>
      <c r="E115" s="223" t="str">
        <f>E9</f>
        <v>00 - Vedlejší Rozpočtové Náklady ( VRN )</v>
      </c>
      <c r="F115" s="232"/>
      <c r="G115" s="232"/>
      <c r="H115" s="232"/>
      <c r="L115" s="31"/>
    </row>
    <row r="116" spans="2:65" s="1" customFormat="1" ht="6.95" customHeight="1">
      <c r="B116" s="31"/>
      <c r="L116" s="31"/>
    </row>
    <row r="117" spans="2:65" s="1" customFormat="1" ht="12" customHeight="1">
      <c r="B117" s="31"/>
      <c r="C117" s="26" t="s">
        <v>20</v>
      </c>
      <c r="F117" s="24" t="str">
        <f>F12</f>
        <v>Krouzova 10, č.p. 3036, 143 00 Praha 12</v>
      </c>
      <c r="I117" s="26" t="s">
        <v>22</v>
      </c>
      <c r="J117" s="51" t="str">
        <f>IF(J12="","",J12)</f>
        <v>31. 12. 2024</v>
      </c>
      <c r="L117" s="31"/>
    </row>
    <row r="118" spans="2:65" s="1" customFormat="1" ht="6.95" customHeight="1">
      <c r="B118" s="31"/>
      <c r="L118" s="31"/>
    </row>
    <row r="119" spans="2:65" s="1" customFormat="1" ht="40.15" customHeight="1">
      <c r="B119" s="31"/>
      <c r="C119" s="26" t="s">
        <v>24</v>
      </c>
      <c r="F119" s="24" t="str">
        <f>E15</f>
        <v>MČ Praha 12, Generála Šišky 2375/6, Praha 4,Modřany</v>
      </c>
      <c r="I119" s="26" t="s">
        <v>30</v>
      </c>
      <c r="J119" s="29" t="str">
        <f>E21</f>
        <v>Ing.arch. Jan Mudra,Holoubkov 81,338 01 Holoubkov</v>
      </c>
      <c r="L119" s="31"/>
    </row>
    <row r="120" spans="2:65" s="1" customFormat="1" ht="15.2" customHeight="1">
      <c r="B120" s="31"/>
      <c r="C120" s="26" t="s">
        <v>28</v>
      </c>
      <c r="F120" s="24" t="str">
        <f>IF(E18="","",E18)</f>
        <v>Vyplň údaj</v>
      </c>
      <c r="I120" s="26" t="s">
        <v>34</v>
      </c>
      <c r="J120" s="29" t="str">
        <f>E24</f>
        <v xml:space="preserve"> </v>
      </c>
      <c r="L120" s="31"/>
    </row>
    <row r="121" spans="2:65" s="1" customFormat="1" ht="10.35" customHeight="1">
      <c r="B121" s="31"/>
      <c r="L121" s="31"/>
    </row>
    <row r="122" spans="2:65" s="10" customFormat="1" ht="29.25" customHeight="1">
      <c r="B122" s="111"/>
      <c r="C122" s="112" t="s">
        <v>118</v>
      </c>
      <c r="D122" s="113" t="s">
        <v>63</v>
      </c>
      <c r="E122" s="113" t="s">
        <v>59</v>
      </c>
      <c r="F122" s="113" t="s">
        <v>60</v>
      </c>
      <c r="G122" s="113" t="s">
        <v>119</v>
      </c>
      <c r="H122" s="113" t="s">
        <v>120</v>
      </c>
      <c r="I122" s="113" t="s">
        <v>121</v>
      </c>
      <c r="J122" s="114" t="s">
        <v>107</v>
      </c>
      <c r="K122" s="115" t="s">
        <v>122</v>
      </c>
      <c r="L122" s="111"/>
      <c r="M122" s="58" t="s">
        <v>1</v>
      </c>
      <c r="N122" s="59" t="s">
        <v>42</v>
      </c>
      <c r="O122" s="59" t="s">
        <v>123</v>
      </c>
      <c r="P122" s="59" t="s">
        <v>124</v>
      </c>
      <c r="Q122" s="59" t="s">
        <v>125</v>
      </c>
      <c r="R122" s="59" t="s">
        <v>126</v>
      </c>
      <c r="S122" s="59" t="s">
        <v>127</v>
      </c>
      <c r="T122" s="60" t="s">
        <v>128</v>
      </c>
    </row>
    <row r="123" spans="2:65" s="1" customFormat="1" ht="22.9" customHeight="1">
      <c r="B123" s="31"/>
      <c r="C123" s="63" t="s">
        <v>129</v>
      </c>
      <c r="J123" s="116">
        <f>BK123</f>
        <v>0</v>
      </c>
      <c r="L123" s="31"/>
      <c r="M123" s="61"/>
      <c r="N123" s="52"/>
      <c r="O123" s="52"/>
      <c r="P123" s="117">
        <f>P124</f>
        <v>0</v>
      </c>
      <c r="Q123" s="52"/>
      <c r="R123" s="117">
        <f>R124</f>
        <v>0</v>
      </c>
      <c r="S123" s="52"/>
      <c r="T123" s="118">
        <f>T124</f>
        <v>0</v>
      </c>
      <c r="AT123" s="16" t="s">
        <v>77</v>
      </c>
      <c r="AU123" s="16" t="s">
        <v>109</v>
      </c>
      <c r="BK123" s="119">
        <f>BK124</f>
        <v>0</v>
      </c>
    </row>
    <row r="124" spans="2:65" s="11" customFormat="1" ht="25.9" customHeight="1">
      <c r="B124" s="120"/>
      <c r="D124" s="121" t="s">
        <v>77</v>
      </c>
      <c r="E124" s="122" t="s">
        <v>130</v>
      </c>
      <c r="F124" s="122" t="s">
        <v>131</v>
      </c>
      <c r="I124" s="123"/>
      <c r="J124" s="124">
        <f>BK124</f>
        <v>0</v>
      </c>
      <c r="L124" s="120"/>
      <c r="M124" s="125"/>
      <c r="P124" s="126">
        <f>P125+P130+P135+P140+P144+P146</f>
        <v>0</v>
      </c>
      <c r="R124" s="126">
        <f>R125+R130+R135+R140+R144+R146</f>
        <v>0</v>
      </c>
      <c r="T124" s="127">
        <f>T125+T130+T135+T140+T144+T146</f>
        <v>0</v>
      </c>
      <c r="AR124" s="121" t="s">
        <v>86</v>
      </c>
      <c r="AT124" s="128" t="s">
        <v>77</v>
      </c>
      <c r="AU124" s="128" t="s">
        <v>78</v>
      </c>
      <c r="AY124" s="121" t="s">
        <v>132</v>
      </c>
      <c r="BK124" s="129">
        <f>BK125+BK130+BK135+BK140+BK144+BK146</f>
        <v>0</v>
      </c>
    </row>
    <row r="125" spans="2:65" s="11" customFormat="1" ht="22.9" customHeight="1">
      <c r="B125" s="120"/>
      <c r="D125" s="121" t="s">
        <v>77</v>
      </c>
      <c r="E125" s="130" t="s">
        <v>133</v>
      </c>
      <c r="F125" s="130" t="s">
        <v>134</v>
      </c>
      <c r="I125" s="123"/>
      <c r="J125" s="131">
        <f>BK125</f>
        <v>0</v>
      </c>
      <c r="L125" s="120"/>
      <c r="M125" s="125"/>
      <c r="P125" s="126">
        <f>SUM(P126:P129)</f>
        <v>0</v>
      </c>
      <c r="R125" s="126">
        <f>SUM(R126:R129)</f>
        <v>0</v>
      </c>
      <c r="T125" s="127">
        <f>SUM(T126:T129)</f>
        <v>0</v>
      </c>
      <c r="AR125" s="121" t="s">
        <v>86</v>
      </c>
      <c r="AT125" s="128" t="s">
        <v>77</v>
      </c>
      <c r="AU125" s="128" t="s">
        <v>86</v>
      </c>
      <c r="AY125" s="121" t="s">
        <v>132</v>
      </c>
      <c r="BK125" s="129">
        <f>SUM(BK126:BK129)</f>
        <v>0</v>
      </c>
    </row>
    <row r="126" spans="2:65" s="1" customFormat="1" ht="16.5" customHeight="1">
      <c r="B126" s="132"/>
      <c r="C126" s="133" t="s">
        <v>86</v>
      </c>
      <c r="D126" s="133" t="s">
        <v>135</v>
      </c>
      <c r="E126" s="134" t="s">
        <v>136</v>
      </c>
      <c r="F126" s="135" t="s">
        <v>137</v>
      </c>
      <c r="G126" s="136" t="s">
        <v>138</v>
      </c>
      <c r="H126" s="137">
        <v>1</v>
      </c>
      <c r="I126" s="138"/>
      <c r="J126" s="139">
        <f>ROUND(I126*H126,2)</f>
        <v>0</v>
      </c>
      <c r="K126" s="140"/>
      <c r="L126" s="31"/>
      <c r="M126" s="141" t="s">
        <v>1</v>
      </c>
      <c r="N126" s="142" t="s">
        <v>43</v>
      </c>
      <c r="P126" s="143">
        <f>O126*H126</f>
        <v>0</v>
      </c>
      <c r="Q126" s="143">
        <v>0</v>
      </c>
      <c r="R126" s="143">
        <f>Q126*H126</f>
        <v>0</v>
      </c>
      <c r="S126" s="143">
        <v>0</v>
      </c>
      <c r="T126" s="144">
        <f>S126*H126</f>
        <v>0</v>
      </c>
      <c r="AR126" s="145" t="s">
        <v>139</v>
      </c>
      <c r="AT126" s="145" t="s">
        <v>135</v>
      </c>
      <c r="AU126" s="145" t="s">
        <v>88</v>
      </c>
      <c r="AY126" s="16" t="s">
        <v>132</v>
      </c>
      <c r="BE126" s="146">
        <f>IF(N126="základní",J126,0)</f>
        <v>0</v>
      </c>
      <c r="BF126" s="146">
        <f>IF(N126="snížená",J126,0)</f>
        <v>0</v>
      </c>
      <c r="BG126" s="146">
        <f>IF(N126="zákl. přenesená",J126,0)</f>
        <v>0</v>
      </c>
      <c r="BH126" s="146">
        <f>IF(N126="sníž. přenesená",J126,0)</f>
        <v>0</v>
      </c>
      <c r="BI126" s="146">
        <f>IF(N126="nulová",J126,0)</f>
        <v>0</v>
      </c>
      <c r="BJ126" s="16" t="s">
        <v>86</v>
      </c>
      <c r="BK126" s="146">
        <f>ROUND(I126*H126,2)</f>
        <v>0</v>
      </c>
      <c r="BL126" s="16" t="s">
        <v>139</v>
      </c>
      <c r="BM126" s="145" t="s">
        <v>140</v>
      </c>
    </row>
    <row r="127" spans="2:65" s="1" customFormat="1" ht="19.5">
      <c r="B127" s="31"/>
      <c r="D127" s="147" t="s">
        <v>141</v>
      </c>
      <c r="F127" s="148" t="s">
        <v>142</v>
      </c>
      <c r="I127" s="149"/>
      <c r="L127" s="31"/>
      <c r="M127" s="150"/>
      <c r="T127" s="55"/>
      <c r="AT127" s="16" t="s">
        <v>141</v>
      </c>
      <c r="AU127" s="16" t="s">
        <v>88</v>
      </c>
    </row>
    <row r="128" spans="2:65" s="1" customFormat="1" ht="16.5" customHeight="1">
      <c r="B128" s="132"/>
      <c r="C128" s="133" t="s">
        <v>88</v>
      </c>
      <c r="D128" s="133" t="s">
        <v>135</v>
      </c>
      <c r="E128" s="134" t="s">
        <v>143</v>
      </c>
      <c r="F128" s="135" t="s">
        <v>144</v>
      </c>
      <c r="G128" s="136" t="s">
        <v>138</v>
      </c>
      <c r="H128" s="137">
        <v>1</v>
      </c>
      <c r="I128" s="138"/>
      <c r="J128" s="139">
        <f>ROUND(I128*H128,2)</f>
        <v>0</v>
      </c>
      <c r="K128" s="140"/>
      <c r="L128" s="31"/>
      <c r="M128" s="141" t="s">
        <v>1</v>
      </c>
      <c r="N128" s="142" t="s">
        <v>43</v>
      </c>
      <c r="P128" s="143">
        <f>O128*H128</f>
        <v>0</v>
      </c>
      <c r="Q128" s="143">
        <v>0</v>
      </c>
      <c r="R128" s="143">
        <f>Q128*H128</f>
        <v>0</v>
      </c>
      <c r="S128" s="143">
        <v>0</v>
      </c>
      <c r="T128" s="144">
        <f>S128*H128</f>
        <v>0</v>
      </c>
      <c r="AR128" s="145" t="s">
        <v>139</v>
      </c>
      <c r="AT128" s="145" t="s">
        <v>135</v>
      </c>
      <c r="AU128" s="145" t="s">
        <v>88</v>
      </c>
      <c r="AY128" s="16" t="s">
        <v>132</v>
      </c>
      <c r="BE128" s="146">
        <f>IF(N128="základní",J128,0)</f>
        <v>0</v>
      </c>
      <c r="BF128" s="146">
        <f>IF(N128="snížená",J128,0)</f>
        <v>0</v>
      </c>
      <c r="BG128" s="146">
        <f>IF(N128="zákl. přenesená",J128,0)</f>
        <v>0</v>
      </c>
      <c r="BH128" s="146">
        <f>IF(N128="sníž. přenesená",J128,0)</f>
        <v>0</v>
      </c>
      <c r="BI128" s="146">
        <f>IF(N128="nulová",J128,0)</f>
        <v>0</v>
      </c>
      <c r="BJ128" s="16" t="s">
        <v>86</v>
      </c>
      <c r="BK128" s="146">
        <f>ROUND(I128*H128,2)</f>
        <v>0</v>
      </c>
      <c r="BL128" s="16" t="s">
        <v>139</v>
      </c>
      <c r="BM128" s="145" t="s">
        <v>145</v>
      </c>
    </row>
    <row r="129" spans="2:65" s="1" customFormat="1" ht="16.5" customHeight="1">
      <c r="B129" s="132"/>
      <c r="C129" s="133" t="s">
        <v>146</v>
      </c>
      <c r="D129" s="133" t="s">
        <v>135</v>
      </c>
      <c r="E129" s="134" t="s">
        <v>147</v>
      </c>
      <c r="F129" s="135" t="s">
        <v>148</v>
      </c>
      <c r="G129" s="136" t="s">
        <v>138</v>
      </c>
      <c r="H129" s="137">
        <v>1</v>
      </c>
      <c r="I129" s="138"/>
      <c r="J129" s="139">
        <f>ROUND(I129*H129,2)</f>
        <v>0</v>
      </c>
      <c r="K129" s="140"/>
      <c r="L129" s="31"/>
      <c r="M129" s="141" t="s">
        <v>1</v>
      </c>
      <c r="N129" s="142" t="s">
        <v>43</v>
      </c>
      <c r="P129" s="143">
        <f>O129*H129</f>
        <v>0</v>
      </c>
      <c r="Q129" s="143">
        <v>0</v>
      </c>
      <c r="R129" s="143">
        <f>Q129*H129</f>
        <v>0</v>
      </c>
      <c r="S129" s="143">
        <v>0</v>
      </c>
      <c r="T129" s="144">
        <f>S129*H129</f>
        <v>0</v>
      </c>
      <c r="AR129" s="145" t="s">
        <v>139</v>
      </c>
      <c r="AT129" s="145" t="s">
        <v>135</v>
      </c>
      <c r="AU129" s="145" t="s">
        <v>88</v>
      </c>
      <c r="AY129" s="16" t="s">
        <v>132</v>
      </c>
      <c r="BE129" s="146">
        <f>IF(N129="základní",J129,0)</f>
        <v>0</v>
      </c>
      <c r="BF129" s="146">
        <f>IF(N129="snížená",J129,0)</f>
        <v>0</v>
      </c>
      <c r="BG129" s="146">
        <f>IF(N129="zákl. přenesená",J129,0)</f>
        <v>0</v>
      </c>
      <c r="BH129" s="146">
        <f>IF(N129="sníž. přenesená",J129,0)</f>
        <v>0</v>
      </c>
      <c r="BI129" s="146">
        <f>IF(N129="nulová",J129,0)</f>
        <v>0</v>
      </c>
      <c r="BJ129" s="16" t="s">
        <v>86</v>
      </c>
      <c r="BK129" s="146">
        <f>ROUND(I129*H129,2)</f>
        <v>0</v>
      </c>
      <c r="BL129" s="16" t="s">
        <v>139</v>
      </c>
      <c r="BM129" s="145" t="s">
        <v>149</v>
      </c>
    </row>
    <row r="130" spans="2:65" s="11" customFormat="1" ht="22.9" customHeight="1">
      <c r="B130" s="120"/>
      <c r="D130" s="121" t="s">
        <v>77</v>
      </c>
      <c r="E130" s="130" t="s">
        <v>150</v>
      </c>
      <c r="F130" s="130" t="s">
        <v>151</v>
      </c>
      <c r="I130" s="123"/>
      <c r="J130" s="131">
        <f>BK130</f>
        <v>0</v>
      </c>
      <c r="L130" s="120"/>
      <c r="M130" s="125"/>
      <c r="P130" s="126">
        <f>SUM(P131:P134)</f>
        <v>0</v>
      </c>
      <c r="R130" s="126">
        <f>SUM(R131:R134)</f>
        <v>0</v>
      </c>
      <c r="T130" s="127">
        <f>SUM(T131:T134)</f>
        <v>0</v>
      </c>
      <c r="AR130" s="121" t="s">
        <v>152</v>
      </c>
      <c r="AT130" s="128" t="s">
        <v>77</v>
      </c>
      <c r="AU130" s="128" t="s">
        <v>86</v>
      </c>
      <c r="AY130" s="121" t="s">
        <v>132</v>
      </c>
      <c r="BK130" s="129">
        <f>SUM(BK131:BK134)</f>
        <v>0</v>
      </c>
    </row>
    <row r="131" spans="2:65" s="1" customFormat="1" ht="16.5" customHeight="1">
      <c r="B131" s="132"/>
      <c r="C131" s="133" t="s">
        <v>153</v>
      </c>
      <c r="D131" s="133" t="s">
        <v>135</v>
      </c>
      <c r="E131" s="134" t="s">
        <v>154</v>
      </c>
      <c r="F131" s="135" t="s">
        <v>151</v>
      </c>
      <c r="G131" s="136" t="s">
        <v>155</v>
      </c>
      <c r="H131" s="151"/>
      <c r="I131" s="138"/>
      <c r="J131" s="139">
        <f>ROUND(I131*H131,2)</f>
        <v>0</v>
      </c>
      <c r="K131" s="140"/>
      <c r="L131" s="31"/>
      <c r="M131" s="141" t="s">
        <v>1</v>
      </c>
      <c r="N131" s="142" t="s">
        <v>43</v>
      </c>
      <c r="P131" s="143">
        <f>O131*H131</f>
        <v>0</v>
      </c>
      <c r="Q131" s="143">
        <v>0</v>
      </c>
      <c r="R131" s="143">
        <f>Q131*H131</f>
        <v>0</v>
      </c>
      <c r="S131" s="143">
        <v>0</v>
      </c>
      <c r="T131" s="144">
        <f>S131*H131</f>
        <v>0</v>
      </c>
      <c r="AR131" s="145" t="s">
        <v>153</v>
      </c>
      <c r="AT131" s="145" t="s">
        <v>135</v>
      </c>
      <c r="AU131" s="145" t="s">
        <v>88</v>
      </c>
      <c r="AY131" s="16" t="s">
        <v>132</v>
      </c>
      <c r="BE131" s="146">
        <f>IF(N131="základní",J131,0)</f>
        <v>0</v>
      </c>
      <c r="BF131" s="146">
        <f>IF(N131="snížená",J131,0)</f>
        <v>0</v>
      </c>
      <c r="BG131" s="146">
        <f>IF(N131="zákl. přenesená",J131,0)</f>
        <v>0</v>
      </c>
      <c r="BH131" s="146">
        <f>IF(N131="sníž. přenesená",J131,0)</f>
        <v>0</v>
      </c>
      <c r="BI131" s="146">
        <f>IF(N131="nulová",J131,0)</f>
        <v>0</v>
      </c>
      <c r="BJ131" s="16" t="s">
        <v>86</v>
      </c>
      <c r="BK131" s="146">
        <f>ROUND(I131*H131,2)</f>
        <v>0</v>
      </c>
      <c r="BL131" s="16" t="s">
        <v>153</v>
      </c>
      <c r="BM131" s="145" t="s">
        <v>156</v>
      </c>
    </row>
    <row r="132" spans="2:65" s="1" customFormat="1" ht="136.5">
      <c r="B132" s="31"/>
      <c r="D132" s="147" t="s">
        <v>141</v>
      </c>
      <c r="F132" s="148" t="s">
        <v>157</v>
      </c>
      <c r="I132" s="149"/>
      <c r="L132" s="31"/>
      <c r="M132" s="150"/>
      <c r="T132" s="55"/>
      <c r="AT132" s="16" t="s">
        <v>141</v>
      </c>
      <c r="AU132" s="16" t="s">
        <v>88</v>
      </c>
    </row>
    <row r="133" spans="2:65" s="1" customFormat="1" ht="16.5" customHeight="1">
      <c r="B133" s="132"/>
      <c r="C133" s="133" t="s">
        <v>152</v>
      </c>
      <c r="D133" s="133" t="s">
        <v>135</v>
      </c>
      <c r="E133" s="134" t="s">
        <v>158</v>
      </c>
      <c r="F133" s="135" t="s">
        <v>159</v>
      </c>
      <c r="G133" s="136" t="s">
        <v>138</v>
      </c>
      <c r="H133" s="137">
        <v>1</v>
      </c>
      <c r="I133" s="138"/>
      <c r="J133" s="139">
        <f>ROUND(I133*H133,2)</f>
        <v>0</v>
      </c>
      <c r="K133" s="140"/>
      <c r="L133" s="31"/>
      <c r="M133" s="141" t="s">
        <v>1</v>
      </c>
      <c r="N133" s="142" t="s">
        <v>43</v>
      </c>
      <c r="P133" s="143">
        <f>O133*H133</f>
        <v>0</v>
      </c>
      <c r="Q133" s="143">
        <v>0</v>
      </c>
      <c r="R133" s="143">
        <f>Q133*H133</f>
        <v>0</v>
      </c>
      <c r="S133" s="143">
        <v>0</v>
      </c>
      <c r="T133" s="144">
        <f>S133*H133</f>
        <v>0</v>
      </c>
      <c r="AR133" s="145" t="s">
        <v>139</v>
      </c>
      <c r="AT133" s="145" t="s">
        <v>135</v>
      </c>
      <c r="AU133" s="145" t="s">
        <v>88</v>
      </c>
      <c r="AY133" s="16" t="s">
        <v>132</v>
      </c>
      <c r="BE133" s="146">
        <f>IF(N133="základní",J133,0)</f>
        <v>0</v>
      </c>
      <c r="BF133" s="146">
        <f>IF(N133="snížená",J133,0)</f>
        <v>0</v>
      </c>
      <c r="BG133" s="146">
        <f>IF(N133="zákl. přenesená",J133,0)</f>
        <v>0</v>
      </c>
      <c r="BH133" s="146">
        <f>IF(N133="sníž. přenesená",J133,0)</f>
        <v>0</v>
      </c>
      <c r="BI133" s="146">
        <f>IF(N133="nulová",J133,0)</f>
        <v>0</v>
      </c>
      <c r="BJ133" s="16" t="s">
        <v>86</v>
      </c>
      <c r="BK133" s="146">
        <f>ROUND(I133*H133,2)</f>
        <v>0</v>
      </c>
      <c r="BL133" s="16" t="s">
        <v>139</v>
      </c>
      <c r="BM133" s="145" t="s">
        <v>160</v>
      </c>
    </row>
    <row r="134" spans="2:65" s="1" customFormat="1" ht="16.5" customHeight="1">
      <c r="B134" s="132"/>
      <c r="C134" s="133" t="s">
        <v>161</v>
      </c>
      <c r="D134" s="133" t="s">
        <v>135</v>
      </c>
      <c r="E134" s="134" t="s">
        <v>162</v>
      </c>
      <c r="F134" s="135" t="s">
        <v>163</v>
      </c>
      <c r="G134" s="136" t="s">
        <v>138</v>
      </c>
      <c r="H134" s="137">
        <v>1</v>
      </c>
      <c r="I134" s="138"/>
      <c r="J134" s="139">
        <f>ROUND(I134*H134,2)</f>
        <v>0</v>
      </c>
      <c r="K134" s="140"/>
      <c r="L134" s="31"/>
      <c r="M134" s="141" t="s">
        <v>1</v>
      </c>
      <c r="N134" s="142" t="s">
        <v>43</v>
      </c>
      <c r="P134" s="143">
        <f>O134*H134</f>
        <v>0</v>
      </c>
      <c r="Q134" s="143">
        <v>0</v>
      </c>
      <c r="R134" s="143">
        <f>Q134*H134</f>
        <v>0</v>
      </c>
      <c r="S134" s="143">
        <v>0</v>
      </c>
      <c r="T134" s="144">
        <f>S134*H134</f>
        <v>0</v>
      </c>
      <c r="AR134" s="145" t="s">
        <v>139</v>
      </c>
      <c r="AT134" s="145" t="s">
        <v>135</v>
      </c>
      <c r="AU134" s="145" t="s">
        <v>88</v>
      </c>
      <c r="AY134" s="16" t="s">
        <v>132</v>
      </c>
      <c r="BE134" s="146">
        <f>IF(N134="základní",J134,0)</f>
        <v>0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6" t="s">
        <v>86</v>
      </c>
      <c r="BK134" s="146">
        <f>ROUND(I134*H134,2)</f>
        <v>0</v>
      </c>
      <c r="BL134" s="16" t="s">
        <v>139</v>
      </c>
      <c r="BM134" s="145" t="s">
        <v>164</v>
      </c>
    </row>
    <row r="135" spans="2:65" s="11" customFormat="1" ht="22.9" customHeight="1">
      <c r="B135" s="120"/>
      <c r="D135" s="121" t="s">
        <v>77</v>
      </c>
      <c r="E135" s="130" t="s">
        <v>165</v>
      </c>
      <c r="F135" s="130" t="s">
        <v>166</v>
      </c>
      <c r="I135" s="123"/>
      <c r="J135" s="131">
        <f>BK135</f>
        <v>0</v>
      </c>
      <c r="L135" s="120"/>
      <c r="M135" s="125"/>
      <c r="P135" s="126">
        <f>SUM(P136:P139)</f>
        <v>0</v>
      </c>
      <c r="R135" s="126">
        <f>SUM(R136:R139)</f>
        <v>0</v>
      </c>
      <c r="T135" s="127">
        <f>SUM(T136:T139)</f>
        <v>0</v>
      </c>
      <c r="AR135" s="121" t="s">
        <v>152</v>
      </c>
      <c r="AT135" s="128" t="s">
        <v>77</v>
      </c>
      <c r="AU135" s="128" t="s">
        <v>86</v>
      </c>
      <c r="AY135" s="121" t="s">
        <v>132</v>
      </c>
      <c r="BK135" s="129">
        <f>SUM(BK136:BK139)</f>
        <v>0</v>
      </c>
    </row>
    <row r="136" spans="2:65" s="1" customFormat="1" ht="16.5" customHeight="1">
      <c r="B136" s="132"/>
      <c r="C136" s="133" t="s">
        <v>167</v>
      </c>
      <c r="D136" s="133" t="s">
        <v>135</v>
      </c>
      <c r="E136" s="134" t="s">
        <v>168</v>
      </c>
      <c r="F136" s="135" t="s">
        <v>169</v>
      </c>
      <c r="G136" s="136" t="s">
        <v>138</v>
      </c>
      <c r="H136" s="137">
        <v>1</v>
      </c>
      <c r="I136" s="138"/>
      <c r="J136" s="139">
        <f>ROUND(I136*H136,2)</f>
        <v>0</v>
      </c>
      <c r="K136" s="140"/>
      <c r="L136" s="31"/>
      <c r="M136" s="141" t="s">
        <v>1</v>
      </c>
      <c r="N136" s="142" t="s">
        <v>43</v>
      </c>
      <c r="P136" s="143">
        <f>O136*H136</f>
        <v>0</v>
      </c>
      <c r="Q136" s="143">
        <v>0</v>
      </c>
      <c r="R136" s="143">
        <f>Q136*H136</f>
        <v>0</v>
      </c>
      <c r="S136" s="143">
        <v>0</v>
      </c>
      <c r="T136" s="144">
        <f>S136*H136</f>
        <v>0</v>
      </c>
      <c r="AR136" s="145" t="s">
        <v>153</v>
      </c>
      <c r="AT136" s="145" t="s">
        <v>135</v>
      </c>
      <c r="AU136" s="145" t="s">
        <v>88</v>
      </c>
      <c r="AY136" s="16" t="s">
        <v>132</v>
      </c>
      <c r="BE136" s="146">
        <f>IF(N136="základní",J136,0)</f>
        <v>0</v>
      </c>
      <c r="BF136" s="146">
        <f>IF(N136="snížená",J136,0)</f>
        <v>0</v>
      </c>
      <c r="BG136" s="146">
        <f>IF(N136="zákl. přenesená",J136,0)</f>
        <v>0</v>
      </c>
      <c r="BH136" s="146">
        <f>IF(N136="sníž. přenesená",J136,0)</f>
        <v>0</v>
      </c>
      <c r="BI136" s="146">
        <f>IF(N136="nulová",J136,0)</f>
        <v>0</v>
      </c>
      <c r="BJ136" s="16" t="s">
        <v>86</v>
      </c>
      <c r="BK136" s="146">
        <f>ROUND(I136*H136,2)</f>
        <v>0</v>
      </c>
      <c r="BL136" s="16" t="s">
        <v>153</v>
      </c>
      <c r="BM136" s="145" t="s">
        <v>170</v>
      </c>
    </row>
    <row r="137" spans="2:65" s="1" customFormat="1" ht="19.5">
      <c r="B137" s="31"/>
      <c r="D137" s="147" t="s">
        <v>141</v>
      </c>
      <c r="F137" s="148" t="s">
        <v>171</v>
      </c>
      <c r="I137" s="149"/>
      <c r="L137" s="31"/>
      <c r="M137" s="150"/>
      <c r="T137" s="55"/>
      <c r="AT137" s="16" t="s">
        <v>141</v>
      </c>
      <c r="AU137" s="16" t="s">
        <v>88</v>
      </c>
    </row>
    <row r="138" spans="2:65" s="1" customFormat="1" ht="16.5" customHeight="1">
      <c r="B138" s="132"/>
      <c r="C138" s="133" t="s">
        <v>172</v>
      </c>
      <c r="D138" s="133" t="s">
        <v>135</v>
      </c>
      <c r="E138" s="134" t="s">
        <v>173</v>
      </c>
      <c r="F138" s="135" t="s">
        <v>174</v>
      </c>
      <c r="G138" s="136" t="s">
        <v>138</v>
      </c>
      <c r="H138" s="137">
        <v>1</v>
      </c>
      <c r="I138" s="138"/>
      <c r="J138" s="139">
        <f>ROUND(I138*H138,2)</f>
        <v>0</v>
      </c>
      <c r="K138" s="140"/>
      <c r="L138" s="31"/>
      <c r="M138" s="141" t="s">
        <v>1</v>
      </c>
      <c r="N138" s="142" t="s">
        <v>43</v>
      </c>
      <c r="P138" s="143">
        <f>O138*H138</f>
        <v>0</v>
      </c>
      <c r="Q138" s="143">
        <v>0</v>
      </c>
      <c r="R138" s="143">
        <f>Q138*H138</f>
        <v>0</v>
      </c>
      <c r="S138" s="143">
        <v>0</v>
      </c>
      <c r="T138" s="144">
        <f>S138*H138</f>
        <v>0</v>
      </c>
      <c r="AR138" s="145" t="s">
        <v>153</v>
      </c>
      <c r="AT138" s="145" t="s">
        <v>135</v>
      </c>
      <c r="AU138" s="145" t="s">
        <v>88</v>
      </c>
      <c r="AY138" s="16" t="s">
        <v>132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6" t="s">
        <v>86</v>
      </c>
      <c r="BK138" s="146">
        <f>ROUND(I138*H138,2)</f>
        <v>0</v>
      </c>
      <c r="BL138" s="16" t="s">
        <v>153</v>
      </c>
      <c r="BM138" s="145" t="s">
        <v>175</v>
      </c>
    </row>
    <row r="139" spans="2:65" s="1" customFormat="1" ht="19.5">
      <c r="B139" s="31"/>
      <c r="D139" s="147" t="s">
        <v>141</v>
      </c>
      <c r="F139" s="148" t="s">
        <v>176</v>
      </c>
      <c r="I139" s="149"/>
      <c r="L139" s="31"/>
      <c r="M139" s="150"/>
      <c r="T139" s="55"/>
      <c r="AT139" s="16" t="s">
        <v>141</v>
      </c>
      <c r="AU139" s="16" t="s">
        <v>88</v>
      </c>
    </row>
    <row r="140" spans="2:65" s="11" customFormat="1" ht="22.9" customHeight="1">
      <c r="B140" s="120"/>
      <c r="D140" s="121" t="s">
        <v>77</v>
      </c>
      <c r="E140" s="130" t="s">
        <v>177</v>
      </c>
      <c r="F140" s="130" t="s">
        <v>178</v>
      </c>
      <c r="I140" s="123"/>
      <c r="J140" s="131">
        <f>BK140</f>
        <v>0</v>
      </c>
      <c r="L140" s="120"/>
      <c r="M140" s="125"/>
      <c r="P140" s="126">
        <f>SUM(P141:P143)</f>
        <v>0</v>
      </c>
      <c r="R140" s="126">
        <f>SUM(R141:R143)</f>
        <v>0</v>
      </c>
      <c r="T140" s="127">
        <f>SUM(T141:T143)</f>
        <v>0</v>
      </c>
      <c r="AR140" s="121" t="s">
        <v>152</v>
      </c>
      <c r="AT140" s="128" t="s">
        <v>77</v>
      </c>
      <c r="AU140" s="128" t="s">
        <v>86</v>
      </c>
      <c r="AY140" s="121" t="s">
        <v>132</v>
      </c>
      <c r="BK140" s="129">
        <f>SUM(BK141:BK143)</f>
        <v>0</v>
      </c>
    </row>
    <row r="141" spans="2:65" s="1" customFormat="1" ht="16.5" customHeight="1">
      <c r="B141" s="132"/>
      <c r="C141" s="133" t="s">
        <v>179</v>
      </c>
      <c r="D141" s="133" t="s">
        <v>135</v>
      </c>
      <c r="E141" s="134" t="s">
        <v>180</v>
      </c>
      <c r="F141" s="135" t="s">
        <v>181</v>
      </c>
      <c r="G141" s="136" t="s">
        <v>138</v>
      </c>
      <c r="H141" s="137">
        <v>1</v>
      </c>
      <c r="I141" s="138"/>
      <c r="J141" s="139">
        <f>ROUND(I141*H141,2)</f>
        <v>0</v>
      </c>
      <c r="K141" s="140"/>
      <c r="L141" s="31"/>
      <c r="M141" s="141" t="s">
        <v>1</v>
      </c>
      <c r="N141" s="142" t="s">
        <v>43</v>
      </c>
      <c r="P141" s="143">
        <f>O141*H141</f>
        <v>0</v>
      </c>
      <c r="Q141" s="143">
        <v>0</v>
      </c>
      <c r="R141" s="143">
        <f>Q141*H141</f>
        <v>0</v>
      </c>
      <c r="S141" s="143">
        <v>0</v>
      </c>
      <c r="T141" s="144">
        <f>S141*H141</f>
        <v>0</v>
      </c>
      <c r="AR141" s="145" t="s">
        <v>139</v>
      </c>
      <c r="AT141" s="145" t="s">
        <v>135</v>
      </c>
      <c r="AU141" s="145" t="s">
        <v>88</v>
      </c>
      <c r="AY141" s="16" t="s">
        <v>132</v>
      </c>
      <c r="BE141" s="146">
        <f>IF(N141="základní",J141,0)</f>
        <v>0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6" t="s">
        <v>86</v>
      </c>
      <c r="BK141" s="146">
        <f>ROUND(I141*H141,2)</f>
        <v>0</v>
      </c>
      <c r="BL141" s="16" t="s">
        <v>139</v>
      </c>
      <c r="BM141" s="145" t="s">
        <v>182</v>
      </c>
    </row>
    <row r="142" spans="2:65" s="1" customFormat="1" ht="16.5" customHeight="1">
      <c r="B142" s="132"/>
      <c r="C142" s="133" t="s">
        <v>183</v>
      </c>
      <c r="D142" s="133" t="s">
        <v>135</v>
      </c>
      <c r="E142" s="134" t="s">
        <v>184</v>
      </c>
      <c r="F142" s="135" t="s">
        <v>185</v>
      </c>
      <c r="G142" s="136" t="s">
        <v>155</v>
      </c>
      <c r="H142" s="151"/>
      <c r="I142" s="138"/>
      <c r="J142" s="139">
        <f>ROUND(I142*H142,2)</f>
        <v>0</v>
      </c>
      <c r="K142" s="140"/>
      <c r="L142" s="31"/>
      <c r="M142" s="141" t="s">
        <v>1</v>
      </c>
      <c r="N142" s="142" t="s">
        <v>43</v>
      </c>
      <c r="P142" s="143">
        <f>O142*H142</f>
        <v>0</v>
      </c>
      <c r="Q142" s="143">
        <v>0</v>
      </c>
      <c r="R142" s="143">
        <f>Q142*H142</f>
        <v>0</v>
      </c>
      <c r="S142" s="143">
        <v>0</v>
      </c>
      <c r="T142" s="144">
        <f>S142*H142</f>
        <v>0</v>
      </c>
      <c r="AR142" s="145" t="s">
        <v>139</v>
      </c>
      <c r="AT142" s="145" t="s">
        <v>135</v>
      </c>
      <c r="AU142" s="145" t="s">
        <v>88</v>
      </c>
      <c r="AY142" s="16" t="s">
        <v>132</v>
      </c>
      <c r="BE142" s="146">
        <f>IF(N142="základní",J142,0)</f>
        <v>0</v>
      </c>
      <c r="BF142" s="146">
        <f>IF(N142="snížená",J142,0)</f>
        <v>0</v>
      </c>
      <c r="BG142" s="146">
        <f>IF(N142="zákl. přenesená",J142,0)</f>
        <v>0</v>
      </c>
      <c r="BH142" s="146">
        <f>IF(N142="sníž. přenesená",J142,0)</f>
        <v>0</v>
      </c>
      <c r="BI142" s="146">
        <f>IF(N142="nulová",J142,0)</f>
        <v>0</v>
      </c>
      <c r="BJ142" s="16" t="s">
        <v>86</v>
      </c>
      <c r="BK142" s="146">
        <f>ROUND(I142*H142,2)</f>
        <v>0</v>
      </c>
      <c r="BL142" s="16" t="s">
        <v>139</v>
      </c>
      <c r="BM142" s="145" t="s">
        <v>186</v>
      </c>
    </row>
    <row r="143" spans="2:65" s="1" customFormat="1" ht="19.5">
      <c r="B143" s="31"/>
      <c r="D143" s="147" t="s">
        <v>141</v>
      </c>
      <c r="F143" s="148" t="s">
        <v>187</v>
      </c>
      <c r="I143" s="149"/>
      <c r="L143" s="31"/>
      <c r="M143" s="150"/>
      <c r="T143" s="55"/>
      <c r="AT143" s="16" t="s">
        <v>141</v>
      </c>
      <c r="AU143" s="16" t="s">
        <v>88</v>
      </c>
    </row>
    <row r="144" spans="2:65" s="11" customFormat="1" ht="22.9" customHeight="1">
      <c r="B144" s="120"/>
      <c r="D144" s="121" t="s">
        <v>77</v>
      </c>
      <c r="E144" s="130" t="s">
        <v>188</v>
      </c>
      <c r="F144" s="130" t="s">
        <v>189</v>
      </c>
      <c r="I144" s="123"/>
      <c r="J144" s="131">
        <f>BK144</f>
        <v>0</v>
      </c>
      <c r="L144" s="120"/>
      <c r="M144" s="125"/>
      <c r="P144" s="126">
        <f>P145</f>
        <v>0</v>
      </c>
      <c r="R144" s="126">
        <f>R145</f>
        <v>0</v>
      </c>
      <c r="T144" s="127">
        <f>T145</f>
        <v>0</v>
      </c>
      <c r="AR144" s="121" t="s">
        <v>152</v>
      </c>
      <c r="AT144" s="128" t="s">
        <v>77</v>
      </c>
      <c r="AU144" s="128" t="s">
        <v>86</v>
      </c>
      <c r="AY144" s="121" t="s">
        <v>132</v>
      </c>
      <c r="BK144" s="129">
        <f>BK145</f>
        <v>0</v>
      </c>
    </row>
    <row r="145" spans="2:65" s="1" customFormat="1" ht="24.2" customHeight="1">
      <c r="B145" s="132"/>
      <c r="C145" s="133" t="s">
        <v>190</v>
      </c>
      <c r="D145" s="133" t="s">
        <v>135</v>
      </c>
      <c r="E145" s="134" t="s">
        <v>191</v>
      </c>
      <c r="F145" s="135" t="s">
        <v>192</v>
      </c>
      <c r="G145" s="136" t="s">
        <v>138</v>
      </c>
      <c r="H145" s="137">
        <v>1</v>
      </c>
      <c r="I145" s="138"/>
      <c r="J145" s="139">
        <f>ROUND(I145*H145,2)</f>
        <v>0</v>
      </c>
      <c r="K145" s="140"/>
      <c r="L145" s="31"/>
      <c r="M145" s="141" t="s">
        <v>1</v>
      </c>
      <c r="N145" s="142" t="s">
        <v>43</v>
      </c>
      <c r="P145" s="143">
        <f>O145*H145</f>
        <v>0</v>
      </c>
      <c r="Q145" s="143">
        <v>0</v>
      </c>
      <c r="R145" s="143">
        <f>Q145*H145</f>
        <v>0</v>
      </c>
      <c r="S145" s="143">
        <v>0</v>
      </c>
      <c r="T145" s="144">
        <f>S145*H145</f>
        <v>0</v>
      </c>
      <c r="AR145" s="145" t="s">
        <v>139</v>
      </c>
      <c r="AT145" s="145" t="s">
        <v>135</v>
      </c>
      <c r="AU145" s="145" t="s">
        <v>88</v>
      </c>
      <c r="AY145" s="16" t="s">
        <v>132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6" t="s">
        <v>86</v>
      </c>
      <c r="BK145" s="146">
        <f>ROUND(I145*H145,2)</f>
        <v>0</v>
      </c>
      <c r="BL145" s="16" t="s">
        <v>139</v>
      </c>
      <c r="BM145" s="145" t="s">
        <v>193</v>
      </c>
    </row>
    <row r="146" spans="2:65" s="11" customFormat="1" ht="22.9" customHeight="1">
      <c r="B146" s="120"/>
      <c r="D146" s="121" t="s">
        <v>77</v>
      </c>
      <c r="E146" s="130" t="s">
        <v>194</v>
      </c>
      <c r="F146" s="130" t="s">
        <v>195</v>
      </c>
      <c r="I146" s="123"/>
      <c r="J146" s="131">
        <f>BK146</f>
        <v>0</v>
      </c>
      <c r="L146" s="120"/>
      <c r="M146" s="125"/>
      <c r="P146" s="126">
        <f>SUM(P147:P152)</f>
        <v>0</v>
      </c>
      <c r="R146" s="126">
        <f>SUM(R147:R152)</f>
        <v>0</v>
      </c>
      <c r="T146" s="127">
        <f>SUM(T147:T152)</f>
        <v>0</v>
      </c>
      <c r="AR146" s="121" t="s">
        <v>152</v>
      </c>
      <c r="AT146" s="128" t="s">
        <v>77</v>
      </c>
      <c r="AU146" s="128" t="s">
        <v>86</v>
      </c>
      <c r="AY146" s="121" t="s">
        <v>132</v>
      </c>
      <c r="BK146" s="129">
        <f>SUM(BK147:BK152)</f>
        <v>0</v>
      </c>
    </row>
    <row r="147" spans="2:65" s="1" customFormat="1" ht="16.5" customHeight="1">
      <c r="B147" s="132"/>
      <c r="C147" s="133" t="s">
        <v>8</v>
      </c>
      <c r="D147" s="133" t="s">
        <v>135</v>
      </c>
      <c r="E147" s="134" t="s">
        <v>196</v>
      </c>
      <c r="F147" s="135" t="s">
        <v>197</v>
      </c>
      <c r="G147" s="136" t="s">
        <v>138</v>
      </c>
      <c r="H147" s="137">
        <v>1</v>
      </c>
      <c r="I147" s="138"/>
      <c r="J147" s="139">
        <f>ROUND(I147*H147,2)</f>
        <v>0</v>
      </c>
      <c r="K147" s="140"/>
      <c r="L147" s="31"/>
      <c r="M147" s="141" t="s">
        <v>1</v>
      </c>
      <c r="N147" s="142" t="s">
        <v>43</v>
      </c>
      <c r="P147" s="143">
        <f>O147*H147</f>
        <v>0</v>
      </c>
      <c r="Q147" s="143">
        <v>0</v>
      </c>
      <c r="R147" s="143">
        <f>Q147*H147</f>
        <v>0</v>
      </c>
      <c r="S147" s="143">
        <v>0</v>
      </c>
      <c r="T147" s="144">
        <f>S147*H147</f>
        <v>0</v>
      </c>
      <c r="AR147" s="145" t="s">
        <v>153</v>
      </c>
      <c r="AT147" s="145" t="s">
        <v>135</v>
      </c>
      <c r="AU147" s="145" t="s">
        <v>88</v>
      </c>
      <c r="AY147" s="16" t="s">
        <v>132</v>
      </c>
      <c r="BE147" s="146">
        <f>IF(N147="základní",J147,0)</f>
        <v>0</v>
      </c>
      <c r="BF147" s="146">
        <f>IF(N147="snížená",J147,0)</f>
        <v>0</v>
      </c>
      <c r="BG147" s="146">
        <f>IF(N147="zákl. přenesená",J147,0)</f>
        <v>0</v>
      </c>
      <c r="BH147" s="146">
        <f>IF(N147="sníž. přenesená",J147,0)</f>
        <v>0</v>
      </c>
      <c r="BI147" s="146">
        <f>IF(N147="nulová",J147,0)</f>
        <v>0</v>
      </c>
      <c r="BJ147" s="16" t="s">
        <v>86</v>
      </c>
      <c r="BK147" s="146">
        <f>ROUND(I147*H147,2)</f>
        <v>0</v>
      </c>
      <c r="BL147" s="16" t="s">
        <v>153</v>
      </c>
      <c r="BM147" s="145" t="s">
        <v>198</v>
      </c>
    </row>
    <row r="148" spans="2:65" s="1" customFormat="1" ht="19.5">
      <c r="B148" s="31"/>
      <c r="D148" s="147" t="s">
        <v>141</v>
      </c>
      <c r="F148" s="148" t="s">
        <v>199</v>
      </c>
      <c r="I148" s="149"/>
      <c r="L148" s="31"/>
      <c r="M148" s="150"/>
      <c r="T148" s="55"/>
      <c r="AT148" s="16" t="s">
        <v>141</v>
      </c>
      <c r="AU148" s="16" t="s">
        <v>88</v>
      </c>
    </row>
    <row r="149" spans="2:65" s="1" customFormat="1" ht="16.5" customHeight="1">
      <c r="B149" s="132"/>
      <c r="C149" s="133" t="s">
        <v>200</v>
      </c>
      <c r="D149" s="133" t="s">
        <v>135</v>
      </c>
      <c r="E149" s="134" t="s">
        <v>201</v>
      </c>
      <c r="F149" s="135" t="s">
        <v>202</v>
      </c>
      <c r="G149" s="136" t="s">
        <v>155</v>
      </c>
      <c r="H149" s="151"/>
      <c r="I149" s="138"/>
      <c r="J149" s="139">
        <f>ROUND(I149*H149,2)</f>
        <v>0</v>
      </c>
      <c r="K149" s="140"/>
      <c r="L149" s="31"/>
      <c r="M149" s="141" t="s">
        <v>1</v>
      </c>
      <c r="N149" s="142" t="s">
        <v>43</v>
      </c>
      <c r="P149" s="143">
        <f>O149*H149</f>
        <v>0</v>
      </c>
      <c r="Q149" s="143">
        <v>0</v>
      </c>
      <c r="R149" s="143">
        <f>Q149*H149</f>
        <v>0</v>
      </c>
      <c r="S149" s="143">
        <v>0</v>
      </c>
      <c r="T149" s="144">
        <f>S149*H149</f>
        <v>0</v>
      </c>
      <c r="AR149" s="145" t="s">
        <v>153</v>
      </c>
      <c r="AT149" s="145" t="s">
        <v>135</v>
      </c>
      <c r="AU149" s="145" t="s">
        <v>88</v>
      </c>
      <c r="AY149" s="16" t="s">
        <v>132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6" t="s">
        <v>86</v>
      </c>
      <c r="BK149" s="146">
        <f>ROUND(I149*H149,2)</f>
        <v>0</v>
      </c>
      <c r="BL149" s="16" t="s">
        <v>153</v>
      </c>
      <c r="BM149" s="145" t="s">
        <v>203</v>
      </c>
    </row>
    <row r="150" spans="2:65" s="1" customFormat="1" ht="19.5">
      <c r="B150" s="31"/>
      <c r="D150" s="147" t="s">
        <v>141</v>
      </c>
      <c r="F150" s="148" t="s">
        <v>204</v>
      </c>
      <c r="I150" s="149"/>
      <c r="L150" s="31"/>
      <c r="M150" s="150"/>
      <c r="T150" s="55"/>
      <c r="AT150" s="16" t="s">
        <v>141</v>
      </c>
      <c r="AU150" s="16" t="s">
        <v>88</v>
      </c>
    </row>
    <row r="151" spans="2:65" s="1" customFormat="1" ht="16.5" customHeight="1">
      <c r="B151" s="132"/>
      <c r="C151" s="133" t="s">
        <v>205</v>
      </c>
      <c r="D151" s="133" t="s">
        <v>135</v>
      </c>
      <c r="E151" s="134" t="s">
        <v>206</v>
      </c>
      <c r="F151" s="135" t="s">
        <v>207</v>
      </c>
      <c r="G151" s="136" t="s">
        <v>155</v>
      </c>
      <c r="H151" s="151"/>
      <c r="I151" s="138"/>
      <c r="J151" s="139">
        <f>ROUND(I151*H151,2)</f>
        <v>0</v>
      </c>
      <c r="K151" s="140"/>
      <c r="L151" s="31"/>
      <c r="M151" s="141" t="s">
        <v>1</v>
      </c>
      <c r="N151" s="142" t="s">
        <v>43</v>
      </c>
      <c r="P151" s="143">
        <f>O151*H151</f>
        <v>0</v>
      </c>
      <c r="Q151" s="143">
        <v>0</v>
      </c>
      <c r="R151" s="143">
        <f>Q151*H151</f>
        <v>0</v>
      </c>
      <c r="S151" s="143">
        <v>0</v>
      </c>
      <c r="T151" s="144">
        <f>S151*H151</f>
        <v>0</v>
      </c>
      <c r="AR151" s="145" t="s">
        <v>153</v>
      </c>
      <c r="AT151" s="145" t="s">
        <v>135</v>
      </c>
      <c r="AU151" s="145" t="s">
        <v>88</v>
      </c>
      <c r="AY151" s="16" t="s">
        <v>132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6" t="s">
        <v>86</v>
      </c>
      <c r="BK151" s="146">
        <f>ROUND(I151*H151,2)</f>
        <v>0</v>
      </c>
      <c r="BL151" s="16" t="s">
        <v>153</v>
      </c>
      <c r="BM151" s="145" t="s">
        <v>208</v>
      </c>
    </row>
    <row r="152" spans="2:65" s="1" customFormat="1" ht="19.5">
      <c r="B152" s="31"/>
      <c r="D152" s="147" t="s">
        <v>141</v>
      </c>
      <c r="F152" s="148" t="s">
        <v>209</v>
      </c>
      <c r="I152" s="149"/>
      <c r="L152" s="31"/>
      <c r="M152" s="152"/>
      <c r="N152" s="153"/>
      <c r="O152" s="153"/>
      <c r="P152" s="153"/>
      <c r="Q152" s="153"/>
      <c r="R152" s="153"/>
      <c r="S152" s="153"/>
      <c r="T152" s="154"/>
      <c r="AT152" s="16" t="s">
        <v>141</v>
      </c>
      <c r="AU152" s="16" t="s">
        <v>88</v>
      </c>
    </row>
    <row r="153" spans="2:65" s="1" customFormat="1" ht="6.95" customHeight="1">
      <c r="B153" s="43"/>
      <c r="C153" s="44"/>
      <c r="D153" s="44"/>
      <c r="E153" s="44"/>
      <c r="F153" s="44"/>
      <c r="G153" s="44"/>
      <c r="H153" s="44"/>
      <c r="I153" s="44"/>
      <c r="J153" s="44"/>
      <c r="K153" s="44"/>
      <c r="L153" s="31"/>
    </row>
  </sheetData>
  <autoFilter ref="C122:K152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900"/>
  <sheetViews>
    <sheetView showGridLines="0" topLeftCell="A871" workbookViewId="0">
      <selection activeCell="E7" sqref="E7:H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3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6" t="s">
        <v>91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88</v>
      </c>
    </row>
    <row r="4" spans="2:46" ht="24.95" customHeight="1">
      <c r="B4" s="19"/>
      <c r="D4" s="20" t="s">
        <v>101</v>
      </c>
      <c r="L4" s="19"/>
      <c r="M4" s="87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3" t="str">
        <f>'Rekapitulace stavby'!K6</f>
        <v>Revitalizace objektu MŠ JAHŮDKA v Praze 12</v>
      </c>
      <c r="F7" s="234"/>
      <c r="G7" s="234"/>
      <c r="H7" s="234"/>
      <c r="L7" s="19"/>
    </row>
    <row r="8" spans="2:46" s="1" customFormat="1" ht="12" customHeight="1">
      <c r="B8" s="31"/>
      <c r="D8" s="26" t="s">
        <v>102</v>
      </c>
      <c r="L8" s="31"/>
    </row>
    <row r="9" spans="2:46" s="1" customFormat="1" ht="16.5" customHeight="1">
      <c r="B9" s="31"/>
      <c r="E9" s="223" t="s">
        <v>210</v>
      </c>
      <c r="F9" s="232"/>
      <c r="G9" s="232"/>
      <c r="H9" s="23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31. 12. 2024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46" s="1" customFormat="1" ht="18" customHeight="1">
      <c r="B15" s="31"/>
      <c r="E15" s="24" t="s">
        <v>1660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5" t="str">
        <f>'Rekapitulace stavby'!E14</f>
        <v>Vyplň údaj</v>
      </c>
      <c r="F18" s="205"/>
      <c r="G18" s="205"/>
      <c r="H18" s="205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31</v>
      </c>
      <c r="L20" s="31"/>
    </row>
    <row r="21" spans="2:12" s="1" customFormat="1" ht="18" customHeight="1">
      <c r="B21" s="31"/>
      <c r="E21" s="24" t="s">
        <v>32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34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36</v>
      </c>
      <c r="L26" s="31"/>
    </row>
    <row r="27" spans="2:12" s="7" customFormat="1" ht="155.25" customHeight="1">
      <c r="B27" s="88"/>
      <c r="E27" s="209" t="s">
        <v>104</v>
      </c>
      <c r="F27" s="209"/>
      <c r="G27" s="209"/>
      <c r="H27" s="209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38</v>
      </c>
      <c r="J30" s="65">
        <f>ROUND(J138,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40</v>
      </c>
      <c r="I32" s="34" t="s">
        <v>39</v>
      </c>
      <c r="J32" s="34" t="s">
        <v>41</v>
      </c>
      <c r="L32" s="31"/>
    </row>
    <row r="33" spans="2:12" s="1" customFormat="1" ht="14.45" customHeight="1">
      <c r="B33" s="31"/>
      <c r="D33" s="54" t="s">
        <v>42</v>
      </c>
      <c r="E33" s="26" t="s">
        <v>43</v>
      </c>
      <c r="F33" s="90">
        <f>ROUND((SUM(BE138:BE899)),  2)</f>
        <v>0</v>
      </c>
      <c r="I33" s="91">
        <v>0.21</v>
      </c>
      <c r="J33" s="90">
        <f>ROUND(((SUM(BE138:BE899))*I33),  2)</f>
        <v>0</v>
      </c>
      <c r="L33" s="31"/>
    </row>
    <row r="34" spans="2:12" s="1" customFormat="1" ht="14.45" customHeight="1">
      <c r="B34" s="31"/>
      <c r="E34" s="26" t="s">
        <v>44</v>
      </c>
      <c r="F34" s="90">
        <f>ROUND((SUM(BF138:BF899)),  2)</f>
        <v>0</v>
      </c>
      <c r="I34" s="91">
        <v>0.12</v>
      </c>
      <c r="J34" s="90">
        <f>ROUND(((SUM(BF138:BF899))*I34),  2)</f>
        <v>0</v>
      </c>
      <c r="L34" s="31"/>
    </row>
    <row r="35" spans="2:12" s="1" customFormat="1" ht="14.45" hidden="1" customHeight="1">
      <c r="B35" s="31"/>
      <c r="E35" s="26" t="s">
        <v>45</v>
      </c>
      <c r="F35" s="90">
        <f>ROUND((SUM(BG138:BG899)),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46</v>
      </c>
      <c r="F36" s="90">
        <f>ROUND((SUM(BH138:BH899)),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47</v>
      </c>
      <c r="F37" s="90">
        <f>ROUND((SUM(BI138:BI899)),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48</v>
      </c>
      <c r="E39" s="56"/>
      <c r="F39" s="56"/>
      <c r="G39" s="94" t="s">
        <v>49</v>
      </c>
      <c r="H39" s="95" t="s">
        <v>50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53</v>
      </c>
      <c r="E61" s="33"/>
      <c r="F61" s="98" t="s">
        <v>54</v>
      </c>
      <c r="G61" s="42" t="s">
        <v>53</v>
      </c>
      <c r="H61" s="33"/>
      <c r="I61" s="33"/>
      <c r="J61" s="99" t="s">
        <v>54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55</v>
      </c>
      <c r="E65" s="41"/>
      <c r="F65" s="41"/>
      <c r="G65" s="40" t="s">
        <v>56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53</v>
      </c>
      <c r="E76" s="33"/>
      <c r="F76" s="98" t="s">
        <v>54</v>
      </c>
      <c r="G76" s="42" t="s">
        <v>53</v>
      </c>
      <c r="H76" s="33"/>
      <c r="I76" s="33"/>
      <c r="J76" s="99" t="s">
        <v>54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105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3" t="str">
        <f>E7</f>
        <v>Revitalizace objektu MŠ JAHŮDKA v Praze 12</v>
      </c>
      <c r="F85" s="234"/>
      <c r="G85" s="234"/>
      <c r="H85" s="234"/>
      <c r="L85" s="31"/>
    </row>
    <row r="86" spans="2:47" s="1" customFormat="1" ht="12" customHeight="1">
      <c r="B86" s="31"/>
      <c r="C86" s="26" t="s">
        <v>102</v>
      </c>
      <c r="L86" s="31"/>
    </row>
    <row r="87" spans="2:47" s="1" customFormat="1" ht="16.5" customHeight="1">
      <c r="B87" s="31"/>
      <c r="E87" s="223" t="str">
        <f>E9</f>
        <v>01 - Stavební část</v>
      </c>
      <c r="F87" s="232"/>
      <c r="G87" s="232"/>
      <c r="H87" s="23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Krouzova 10, č.p. 3036, 143 00 Praha 12</v>
      </c>
      <c r="I89" s="26" t="s">
        <v>22</v>
      </c>
      <c r="J89" s="51" t="str">
        <f>IF(J12="","",J12)</f>
        <v>31. 12. 2024</v>
      </c>
      <c r="L89" s="31"/>
    </row>
    <row r="90" spans="2:47" s="1" customFormat="1" ht="6.95" customHeight="1">
      <c r="B90" s="31"/>
      <c r="L90" s="31"/>
    </row>
    <row r="91" spans="2:47" s="1" customFormat="1" ht="40.15" customHeight="1">
      <c r="B91" s="31"/>
      <c r="C91" s="26" t="s">
        <v>24</v>
      </c>
      <c r="F91" s="24" t="str">
        <f>E15</f>
        <v>MČ Praha 12, Generála Šišky 2375/6, Praha 4,Modřany</v>
      </c>
      <c r="I91" s="26" t="s">
        <v>30</v>
      </c>
      <c r="J91" s="29" t="str">
        <f>E21</f>
        <v>Ing.arch. Jan Mudra,Holoubkov 81,338 01 Holoubkov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26" t="s">
        <v>34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106</v>
      </c>
      <c r="D94" s="92"/>
      <c r="E94" s="92"/>
      <c r="F94" s="92"/>
      <c r="G94" s="92"/>
      <c r="H94" s="92"/>
      <c r="I94" s="92"/>
      <c r="J94" s="101" t="s">
        <v>107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108</v>
      </c>
      <c r="J96" s="65">
        <f>J138</f>
        <v>0</v>
      </c>
      <c r="L96" s="31"/>
      <c r="AU96" s="16" t="s">
        <v>109</v>
      </c>
    </row>
    <row r="97" spans="2:12" s="8" customFormat="1" ht="24.95" customHeight="1">
      <c r="B97" s="103"/>
      <c r="D97" s="104" t="s">
        <v>211</v>
      </c>
      <c r="E97" s="105"/>
      <c r="F97" s="105"/>
      <c r="G97" s="105"/>
      <c r="H97" s="105"/>
      <c r="I97" s="105"/>
      <c r="J97" s="106">
        <f>J139</f>
        <v>0</v>
      </c>
      <c r="L97" s="103"/>
    </row>
    <row r="98" spans="2:12" s="9" customFormat="1" ht="19.899999999999999" customHeight="1">
      <c r="B98" s="107"/>
      <c r="D98" s="108" t="s">
        <v>212</v>
      </c>
      <c r="E98" s="109"/>
      <c r="F98" s="109"/>
      <c r="G98" s="109"/>
      <c r="H98" s="109"/>
      <c r="I98" s="109"/>
      <c r="J98" s="110">
        <f>J140</f>
        <v>0</v>
      </c>
      <c r="L98" s="107"/>
    </row>
    <row r="99" spans="2:12" s="9" customFormat="1" ht="19.899999999999999" customHeight="1">
      <c r="B99" s="107"/>
      <c r="D99" s="108" t="s">
        <v>213</v>
      </c>
      <c r="E99" s="109"/>
      <c r="F99" s="109"/>
      <c r="G99" s="109"/>
      <c r="H99" s="109"/>
      <c r="I99" s="109"/>
      <c r="J99" s="110">
        <f>J197</f>
        <v>0</v>
      </c>
      <c r="L99" s="107"/>
    </row>
    <row r="100" spans="2:12" s="9" customFormat="1" ht="19.899999999999999" customHeight="1">
      <c r="B100" s="107"/>
      <c r="D100" s="108" t="s">
        <v>214</v>
      </c>
      <c r="E100" s="109"/>
      <c r="F100" s="109"/>
      <c r="G100" s="109"/>
      <c r="H100" s="109"/>
      <c r="I100" s="109"/>
      <c r="J100" s="110">
        <f>J233</f>
        <v>0</v>
      </c>
      <c r="L100" s="107"/>
    </row>
    <row r="101" spans="2:12" s="9" customFormat="1" ht="19.899999999999999" customHeight="1">
      <c r="B101" s="107"/>
      <c r="D101" s="108" t="s">
        <v>215</v>
      </c>
      <c r="E101" s="109"/>
      <c r="F101" s="109"/>
      <c r="G101" s="109"/>
      <c r="H101" s="109"/>
      <c r="I101" s="109"/>
      <c r="J101" s="110">
        <f>J253</f>
        <v>0</v>
      </c>
      <c r="L101" s="107"/>
    </row>
    <row r="102" spans="2:12" s="9" customFormat="1" ht="19.899999999999999" customHeight="1">
      <c r="B102" s="107"/>
      <c r="D102" s="108" t="s">
        <v>216</v>
      </c>
      <c r="E102" s="109"/>
      <c r="F102" s="109"/>
      <c r="G102" s="109"/>
      <c r="H102" s="109"/>
      <c r="I102" s="109"/>
      <c r="J102" s="110">
        <f>J269</f>
        <v>0</v>
      </c>
      <c r="L102" s="107"/>
    </row>
    <row r="103" spans="2:12" s="9" customFormat="1" ht="19.899999999999999" customHeight="1">
      <c r="B103" s="107"/>
      <c r="D103" s="108" t="s">
        <v>217</v>
      </c>
      <c r="E103" s="109"/>
      <c r="F103" s="109"/>
      <c r="G103" s="109"/>
      <c r="H103" s="109"/>
      <c r="I103" s="109"/>
      <c r="J103" s="110">
        <f>J461</f>
        <v>0</v>
      </c>
      <c r="L103" s="107"/>
    </row>
    <row r="104" spans="2:12" s="9" customFormat="1" ht="19.899999999999999" customHeight="1">
      <c r="B104" s="107"/>
      <c r="D104" s="108" t="s">
        <v>218</v>
      </c>
      <c r="E104" s="109"/>
      <c r="F104" s="109"/>
      <c r="G104" s="109"/>
      <c r="H104" s="109"/>
      <c r="I104" s="109"/>
      <c r="J104" s="110">
        <f>J482</f>
        <v>0</v>
      </c>
      <c r="L104" s="107"/>
    </row>
    <row r="105" spans="2:12" s="9" customFormat="1" ht="19.899999999999999" customHeight="1">
      <c r="B105" s="107"/>
      <c r="D105" s="108" t="s">
        <v>219</v>
      </c>
      <c r="E105" s="109"/>
      <c r="F105" s="109"/>
      <c r="G105" s="109"/>
      <c r="H105" s="109"/>
      <c r="I105" s="109"/>
      <c r="J105" s="110">
        <f>J609</f>
        <v>0</v>
      </c>
      <c r="L105" s="107"/>
    </row>
    <row r="106" spans="2:12" s="9" customFormat="1" ht="19.899999999999999" customHeight="1">
      <c r="B106" s="107"/>
      <c r="D106" s="108" t="s">
        <v>220</v>
      </c>
      <c r="E106" s="109"/>
      <c r="F106" s="109"/>
      <c r="G106" s="109"/>
      <c r="H106" s="109"/>
      <c r="I106" s="109"/>
      <c r="J106" s="110">
        <f>J623</f>
        <v>0</v>
      </c>
      <c r="L106" s="107"/>
    </row>
    <row r="107" spans="2:12" s="8" customFormat="1" ht="24.95" customHeight="1">
      <c r="B107" s="103"/>
      <c r="D107" s="104" t="s">
        <v>221</v>
      </c>
      <c r="E107" s="105"/>
      <c r="F107" s="105"/>
      <c r="G107" s="105"/>
      <c r="H107" s="105"/>
      <c r="I107" s="105"/>
      <c r="J107" s="106">
        <f>J625</f>
        <v>0</v>
      </c>
      <c r="L107" s="103"/>
    </row>
    <row r="108" spans="2:12" s="9" customFormat="1" ht="19.899999999999999" customHeight="1">
      <c r="B108" s="107"/>
      <c r="D108" s="108" t="s">
        <v>222</v>
      </c>
      <c r="E108" s="109"/>
      <c r="F108" s="109"/>
      <c r="G108" s="109"/>
      <c r="H108" s="109"/>
      <c r="I108" s="109"/>
      <c r="J108" s="110">
        <f>J626</f>
        <v>0</v>
      </c>
      <c r="L108" s="107"/>
    </row>
    <row r="109" spans="2:12" s="9" customFormat="1" ht="19.899999999999999" customHeight="1">
      <c r="B109" s="107"/>
      <c r="D109" s="108" t="s">
        <v>223</v>
      </c>
      <c r="E109" s="109"/>
      <c r="F109" s="109"/>
      <c r="G109" s="109"/>
      <c r="H109" s="109"/>
      <c r="I109" s="109"/>
      <c r="J109" s="110">
        <f>J649</f>
        <v>0</v>
      </c>
      <c r="L109" s="107"/>
    </row>
    <row r="110" spans="2:12" s="9" customFormat="1" ht="19.899999999999999" customHeight="1">
      <c r="B110" s="107"/>
      <c r="D110" s="108" t="s">
        <v>224</v>
      </c>
      <c r="E110" s="109"/>
      <c r="F110" s="109"/>
      <c r="G110" s="109"/>
      <c r="H110" s="109"/>
      <c r="I110" s="109"/>
      <c r="J110" s="110">
        <f>J656</f>
        <v>0</v>
      </c>
      <c r="L110" s="107"/>
    </row>
    <row r="111" spans="2:12" s="9" customFormat="1" ht="19.899999999999999" customHeight="1">
      <c r="B111" s="107"/>
      <c r="D111" s="108" t="s">
        <v>225</v>
      </c>
      <c r="E111" s="109"/>
      <c r="F111" s="109"/>
      <c r="G111" s="109"/>
      <c r="H111" s="109"/>
      <c r="I111" s="109"/>
      <c r="J111" s="110">
        <f>J677</f>
        <v>0</v>
      </c>
      <c r="L111" s="107"/>
    </row>
    <row r="112" spans="2:12" s="9" customFormat="1" ht="19.899999999999999" customHeight="1">
      <c r="B112" s="107"/>
      <c r="D112" s="108" t="s">
        <v>226</v>
      </c>
      <c r="E112" s="109"/>
      <c r="F112" s="109"/>
      <c r="G112" s="109"/>
      <c r="H112" s="109"/>
      <c r="I112" s="109"/>
      <c r="J112" s="110">
        <f>J680</f>
        <v>0</v>
      </c>
      <c r="L112" s="107"/>
    </row>
    <row r="113" spans="2:12" s="9" customFormat="1" ht="19.899999999999999" customHeight="1">
      <c r="B113" s="107"/>
      <c r="D113" s="108" t="s">
        <v>227</v>
      </c>
      <c r="E113" s="109"/>
      <c r="F113" s="109"/>
      <c r="G113" s="109"/>
      <c r="H113" s="109"/>
      <c r="I113" s="109"/>
      <c r="J113" s="110">
        <f>J711</f>
        <v>0</v>
      </c>
      <c r="L113" s="107"/>
    </row>
    <row r="114" spans="2:12" s="9" customFormat="1" ht="19.899999999999999" customHeight="1">
      <c r="B114" s="107"/>
      <c r="D114" s="108" t="s">
        <v>228</v>
      </c>
      <c r="E114" s="109"/>
      <c r="F114" s="109"/>
      <c r="G114" s="109"/>
      <c r="H114" s="109"/>
      <c r="I114" s="109"/>
      <c r="J114" s="110">
        <f>J730</f>
        <v>0</v>
      </c>
      <c r="L114" s="107"/>
    </row>
    <row r="115" spans="2:12" s="9" customFormat="1" ht="19.899999999999999" customHeight="1">
      <c r="B115" s="107"/>
      <c r="D115" s="108" t="s">
        <v>229</v>
      </c>
      <c r="E115" s="109"/>
      <c r="F115" s="109"/>
      <c r="G115" s="109"/>
      <c r="H115" s="109"/>
      <c r="I115" s="109"/>
      <c r="J115" s="110">
        <f>J761</f>
        <v>0</v>
      </c>
      <c r="L115" s="107"/>
    </row>
    <row r="116" spans="2:12" s="9" customFormat="1" ht="19.899999999999999" customHeight="1">
      <c r="B116" s="107"/>
      <c r="D116" s="108" t="s">
        <v>230</v>
      </c>
      <c r="E116" s="109"/>
      <c r="F116" s="109"/>
      <c r="G116" s="109"/>
      <c r="H116" s="109"/>
      <c r="I116" s="109"/>
      <c r="J116" s="110">
        <f>J825</f>
        <v>0</v>
      </c>
      <c r="L116" s="107"/>
    </row>
    <row r="117" spans="2:12" s="9" customFormat="1" ht="19.899999999999999" customHeight="1">
      <c r="B117" s="107"/>
      <c r="D117" s="108" t="s">
        <v>231</v>
      </c>
      <c r="E117" s="109"/>
      <c r="F117" s="109"/>
      <c r="G117" s="109"/>
      <c r="H117" s="109"/>
      <c r="I117" s="109"/>
      <c r="J117" s="110">
        <f>J851</f>
        <v>0</v>
      </c>
      <c r="L117" s="107"/>
    </row>
    <row r="118" spans="2:12" s="9" customFormat="1" ht="19.899999999999999" customHeight="1">
      <c r="B118" s="107"/>
      <c r="D118" s="108" t="s">
        <v>232</v>
      </c>
      <c r="E118" s="109"/>
      <c r="F118" s="109"/>
      <c r="G118" s="109"/>
      <c r="H118" s="109"/>
      <c r="I118" s="109"/>
      <c r="J118" s="110">
        <f>J861</f>
        <v>0</v>
      </c>
      <c r="L118" s="107"/>
    </row>
    <row r="119" spans="2:12" s="1" customFormat="1" ht="21.75" customHeight="1">
      <c r="B119" s="31"/>
      <c r="L119" s="31"/>
    </row>
    <row r="120" spans="2:12" s="1" customFormat="1" ht="6.95" customHeight="1">
      <c r="B120" s="43"/>
      <c r="C120" s="44"/>
      <c r="D120" s="44"/>
      <c r="E120" s="44"/>
      <c r="F120" s="44"/>
      <c r="G120" s="44"/>
      <c r="H120" s="44"/>
      <c r="I120" s="44"/>
      <c r="J120" s="44"/>
      <c r="K120" s="44"/>
      <c r="L120" s="31"/>
    </row>
    <row r="124" spans="2:12" s="1" customFormat="1" ht="6.95" customHeight="1">
      <c r="B124" s="45"/>
      <c r="C124" s="46"/>
      <c r="D124" s="46"/>
      <c r="E124" s="46"/>
      <c r="F124" s="46"/>
      <c r="G124" s="46"/>
      <c r="H124" s="46"/>
      <c r="I124" s="46"/>
      <c r="J124" s="46"/>
      <c r="K124" s="46"/>
      <c r="L124" s="31"/>
    </row>
    <row r="125" spans="2:12" s="1" customFormat="1" ht="24.95" customHeight="1">
      <c r="B125" s="31"/>
      <c r="C125" s="20" t="s">
        <v>117</v>
      </c>
      <c r="L125" s="31"/>
    </row>
    <row r="126" spans="2:12" s="1" customFormat="1" ht="6.95" customHeight="1">
      <c r="B126" s="31"/>
      <c r="L126" s="31"/>
    </row>
    <row r="127" spans="2:12" s="1" customFormat="1" ht="12" customHeight="1">
      <c r="B127" s="31"/>
      <c r="C127" s="26" t="s">
        <v>16</v>
      </c>
      <c r="L127" s="31"/>
    </row>
    <row r="128" spans="2:12" s="1" customFormat="1" ht="16.5" customHeight="1">
      <c r="B128" s="31"/>
      <c r="E128" s="233" t="str">
        <f>E7</f>
        <v>Revitalizace objektu MŠ JAHŮDKA v Praze 12</v>
      </c>
      <c r="F128" s="234"/>
      <c r="G128" s="234"/>
      <c r="H128" s="234"/>
      <c r="L128" s="31"/>
    </row>
    <row r="129" spans="2:65" s="1" customFormat="1" ht="12" customHeight="1">
      <c r="B129" s="31"/>
      <c r="C129" s="26" t="s">
        <v>102</v>
      </c>
      <c r="L129" s="31"/>
    </row>
    <row r="130" spans="2:65" s="1" customFormat="1" ht="16.5" customHeight="1">
      <c r="B130" s="31"/>
      <c r="E130" s="223" t="str">
        <f>E9</f>
        <v>01 - Stavební část</v>
      </c>
      <c r="F130" s="232"/>
      <c r="G130" s="232"/>
      <c r="H130" s="232"/>
      <c r="L130" s="31"/>
    </row>
    <row r="131" spans="2:65" s="1" customFormat="1" ht="6.95" customHeight="1">
      <c r="B131" s="31"/>
      <c r="L131" s="31"/>
    </row>
    <row r="132" spans="2:65" s="1" customFormat="1" ht="12" customHeight="1">
      <c r="B132" s="31"/>
      <c r="C132" s="26" t="s">
        <v>20</v>
      </c>
      <c r="F132" s="24" t="str">
        <f>F12</f>
        <v>Krouzova 10, č.p. 3036, 143 00 Praha 12</v>
      </c>
      <c r="I132" s="26" t="s">
        <v>22</v>
      </c>
      <c r="J132" s="51" t="str">
        <f>IF(J12="","",J12)</f>
        <v>31. 12. 2024</v>
      </c>
      <c r="L132" s="31"/>
    </row>
    <row r="133" spans="2:65" s="1" customFormat="1" ht="6.95" customHeight="1">
      <c r="B133" s="31"/>
      <c r="L133" s="31"/>
    </row>
    <row r="134" spans="2:65" s="1" customFormat="1" ht="40.15" customHeight="1">
      <c r="B134" s="31"/>
      <c r="C134" s="26" t="s">
        <v>24</v>
      </c>
      <c r="F134" s="24" t="str">
        <f>E15</f>
        <v>MČ Praha 12, Generála Šišky 2375/6, Praha 4,Modřany</v>
      </c>
      <c r="I134" s="26" t="s">
        <v>30</v>
      </c>
      <c r="J134" s="29" t="str">
        <f>E21</f>
        <v>Ing.arch. Jan Mudra,Holoubkov 81,338 01 Holoubkov</v>
      </c>
      <c r="L134" s="31"/>
    </row>
    <row r="135" spans="2:65" s="1" customFormat="1" ht="15.2" customHeight="1">
      <c r="B135" s="31"/>
      <c r="C135" s="26" t="s">
        <v>28</v>
      </c>
      <c r="F135" s="24" t="str">
        <f>IF(E18="","",E18)</f>
        <v>Vyplň údaj</v>
      </c>
      <c r="I135" s="26" t="s">
        <v>34</v>
      </c>
      <c r="J135" s="29" t="str">
        <f>E24</f>
        <v xml:space="preserve"> </v>
      </c>
      <c r="L135" s="31"/>
    </row>
    <row r="136" spans="2:65" s="1" customFormat="1" ht="10.35" customHeight="1">
      <c r="B136" s="31"/>
      <c r="L136" s="31"/>
    </row>
    <row r="137" spans="2:65" s="10" customFormat="1" ht="29.25" customHeight="1">
      <c r="B137" s="111"/>
      <c r="C137" s="112" t="s">
        <v>118</v>
      </c>
      <c r="D137" s="113" t="s">
        <v>63</v>
      </c>
      <c r="E137" s="113" t="s">
        <v>59</v>
      </c>
      <c r="F137" s="113" t="s">
        <v>60</v>
      </c>
      <c r="G137" s="113" t="s">
        <v>119</v>
      </c>
      <c r="H137" s="113" t="s">
        <v>120</v>
      </c>
      <c r="I137" s="113" t="s">
        <v>121</v>
      </c>
      <c r="J137" s="114" t="s">
        <v>107</v>
      </c>
      <c r="K137" s="115" t="s">
        <v>122</v>
      </c>
      <c r="L137" s="111"/>
      <c r="M137" s="58" t="s">
        <v>1</v>
      </c>
      <c r="N137" s="59" t="s">
        <v>42</v>
      </c>
      <c r="O137" s="59" t="s">
        <v>123</v>
      </c>
      <c r="P137" s="59" t="s">
        <v>124</v>
      </c>
      <c r="Q137" s="59" t="s">
        <v>125</v>
      </c>
      <c r="R137" s="59" t="s">
        <v>126</v>
      </c>
      <c r="S137" s="59" t="s">
        <v>127</v>
      </c>
      <c r="T137" s="60" t="s">
        <v>128</v>
      </c>
    </row>
    <row r="138" spans="2:65" s="1" customFormat="1" ht="22.9" customHeight="1">
      <c r="B138" s="31"/>
      <c r="C138" s="63" t="s">
        <v>129</v>
      </c>
      <c r="J138" s="116">
        <f>BK138</f>
        <v>0</v>
      </c>
      <c r="L138" s="31"/>
      <c r="M138" s="61"/>
      <c r="N138" s="52"/>
      <c r="O138" s="52"/>
      <c r="P138" s="117">
        <f>P139+P625</f>
        <v>0</v>
      </c>
      <c r="Q138" s="52"/>
      <c r="R138" s="117">
        <f>R139+R625</f>
        <v>658.88715999999999</v>
      </c>
      <c r="S138" s="52"/>
      <c r="T138" s="118">
        <f>T139+T625</f>
        <v>132.33265210000002</v>
      </c>
      <c r="AT138" s="16" t="s">
        <v>77</v>
      </c>
      <c r="AU138" s="16" t="s">
        <v>109</v>
      </c>
      <c r="BK138" s="119">
        <f>BK139+BK625</f>
        <v>0</v>
      </c>
    </row>
    <row r="139" spans="2:65" s="11" customFormat="1" ht="25.9" customHeight="1">
      <c r="B139" s="120"/>
      <c r="D139" s="121" t="s">
        <v>77</v>
      </c>
      <c r="E139" s="122" t="s">
        <v>233</v>
      </c>
      <c r="F139" s="122" t="s">
        <v>234</v>
      </c>
      <c r="I139" s="123"/>
      <c r="J139" s="124">
        <f>BK139</f>
        <v>0</v>
      </c>
      <c r="L139" s="120"/>
      <c r="M139" s="125"/>
      <c r="P139" s="126">
        <f>P140+P197+P233+P253+P269+P461+P482+P609+P623</f>
        <v>0</v>
      </c>
      <c r="R139" s="126">
        <f>R140+R197+R233+R253+R269+R461+R482+R609+R623</f>
        <v>652.90687733000004</v>
      </c>
      <c r="T139" s="127">
        <f>T140+T197+T233+T253+T269+T461+T482+T609+T623</f>
        <v>112.1162822</v>
      </c>
      <c r="AR139" s="121" t="s">
        <v>86</v>
      </c>
      <c r="AT139" s="128" t="s">
        <v>77</v>
      </c>
      <c r="AU139" s="128" t="s">
        <v>78</v>
      </c>
      <c r="AY139" s="121" t="s">
        <v>132</v>
      </c>
      <c r="BK139" s="129">
        <f>BK140+BK197+BK233+BK253+BK269+BK461+BK482+BK609+BK623</f>
        <v>0</v>
      </c>
    </row>
    <row r="140" spans="2:65" s="11" customFormat="1" ht="22.9" customHeight="1">
      <c r="B140" s="120"/>
      <c r="D140" s="121" t="s">
        <v>77</v>
      </c>
      <c r="E140" s="130" t="s">
        <v>86</v>
      </c>
      <c r="F140" s="130" t="s">
        <v>235</v>
      </c>
      <c r="I140" s="123"/>
      <c r="J140" s="131">
        <f>BK140</f>
        <v>0</v>
      </c>
      <c r="L140" s="120"/>
      <c r="M140" s="125"/>
      <c r="P140" s="126">
        <f>SUM(P141:P196)</f>
        <v>0</v>
      </c>
      <c r="R140" s="126">
        <f>SUM(R141:R196)</f>
        <v>5.4399999999999997E-2</v>
      </c>
      <c r="T140" s="127">
        <f>SUM(T141:T196)</f>
        <v>33.262124999999997</v>
      </c>
      <c r="AR140" s="121" t="s">
        <v>86</v>
      </c>
      <c r="AT140" s="128" t="s">
        <v>77</v>
      </c>
      <c r="AU140" s="128" t="s">
        <v>86</v>
      </c>
      <c r="AY140" s="121" t="s">
        <v>132</v>
      </c>
      <c r="BK140" s="129">
        <f>SUM(BK141:BK196)</f>
        <v>0</v>
      </c>
    </row>
    <row r="141" spans="2:65" s="1" customFormat="1" ht="24.2" customHeight="1">
      <c r="B141" s="132"/>
      <c r="C141" s="133" t="s">
        <v>86</v>
      </c>
      <c r="D141" s="133" t="s">
        <v>135</v>
      </c>
      <c r="E141" s="134" t="s">
        <v>236</v>
      </c>
      <c r="F141" s="135" t="s">
        <v>237</v>
      </c>
      <c r="G141" s="136" t="s">
        <v>238</v>
      </c>
      <c r="H141" s="137">
        <v>111.675</v>
      </c>
      <c r="I141" s="138"/>
      <c r="J141" s="139">
        <f>ROUND(I141*H141,2)</f>
        <v>0</v>
      </c>
      <c r="K141" s="140"/>
      <c r="L141" s="31"/>
      <c r="M141" s="141" t="s">
        <v>1</v>
      </c>
      <c r="N141" s="142" t="s">
        <v>43</v>
      </c>
      <c r="P141" s="143">
        <f>O141*H141</f>
        <v>0</v>
      </c>
      <c r="Q141" s="143">
        <v>0</v>
      </c>
      <c r="R141" s="143">
        <f>Q141*H141</f>
        <v>0</v>
      </c>
      <c r="S141" s="143">
        <v>0.255</v>
      </c>
      <c r="T141" s="144">
        <f>S141*H141</f>
        <v>28.477125000000001</v>
      </c>
      <c r="AR141" s="145" t="s">
        <v>153</v>
      </c>
      <c r="AT141" s="145" t="s">
        <v>135</v>
      </c>
      <c r="AU141" s="145" t="s">
        <v>88</v>
      </c>
      <c r="AY141" s="16" t="s">
        <v>132</v>
      </c>
      <c r="BE141" s="146">
        <f>IF(N141="základní",J141,0)</f>
        <v>0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6" t="s">
        <v>86</v>
      </c>
      <c r="BK141" s="146">
        <f>ROUND(I141*H141,2)</f>
        <v>0</v>
      </c>
      <c r="BL141" s="16" t="s">
        <v>153</v>
      </c>
      <c r="BM141" s="145" t="s">
        <v>239</v>
      </c>
    </row>
    <row r="142" spans="2:65" s="12" customFormat="1">
      <c r="B142" s="155"/>
      <c r="D142" s="147" t="s">
        <v>240</v>
      </c>
      <c r="E142" s="156" t="s">
        <v>1</v>
      </c>
      <c r="F142" s="157" t="s">
        <v>241</v>
      </c>
      <c r="H142" s="158">
        <v>66.849999999999994</v>
      </c>
      <c r="I142" s="159"/>
      <c r="L142" s="155"/>
      <c r="M142" s="160"/>
      <c r="T142" s="161"/>
      <c r="AT142" s="156" t="s">
        <v>240</v>
      </c>
      <c r="AU142" s="156" t="s">
        <v>88</v>
      </c>
      <c r="AV142" s="12" t="s">
        <v>88</v>
      </c>
      <c r="AW142" s="12" t="s">
        <v>33</v>
      </c>
      <c r="AX142" s="12" t="s">
        <v>78</v>
      </c>
      <c r="AY142" s="156" t="s">
        <v>132</v>
      </c>
    </row>
    <row r="143" spans="2:65" s="12" customFormat="1">
      <c r="B143" s="155"/>
      <c r="D143" s="147" t="s">
        <v>240</v>
      </c>
      <c r="E143" s="156" t="s">
        <v>1</v>
      </c>
      <c r="F143" s="157" t="s">
        <v>242</v>
      </c>
      <c r="H143" s="158">
        <v>25.425000000000001</v>
      </c>
      <c r="I143" s="159"/>
      <c r="L143" s="155"/>
      <c r="M143" s="160"/>
      <c r="T143" s="161"/>
      <c r="AT143" s="156" t="s">
        <v>240</v>
      </c>
      <c r="AU143" s="156" t="s">
        <v>88</v>
      </c>
      <c r="AV143" s="12" t="s">
        <v>88</v>
      </c>
      <c r="AW143" s="12" t="s">
        <v>33</v>
      </c>
      <c r="AX143" s="12" t="s">
        <v>78</v>
      </c>
      <c r="AY143" s="156" t="s">
        <v>132</v>
      </c>
    </row>
    <row r="144" spans="2:65" s="12" customFormat="1">
      <c r="B144" s="155"/>
      <c r="D144" s="147" t="s">
        <v>240</v>
      </c>
      <c r="E144" s="156" t="s">
        <v>1</v>
      </c>
      <c r="F144" s="157" t="s">
        <v>243</v>
      </c>
      <c r="H144" s="158">
        <v>19.399999999999999</v>
      </c>
      <c r="I144" s="159"/>
      <c r="L144" s="155"/>
      <c r="M144" s="160"/>
      <c r="T144" s="161"/>
      <c r="AT144" s="156" t="s">
        <v>240</v>
      </c>
      <c r="AU144" s="156" t="s">
        <v>88</v>
      </c>
      <c r="AV144" s="12" t="s">
        <v>88</v>
      </c>
      <c r="AW144" s="12" t="s">
        <v>33</v>
      </c>
      <c r="AX144" s="12" t="s">
        <v>78</v>
      </c>
      <c r="AY144" s="156" t="s">
        <v>132</v>
      </c>
    </row>
    <row r="145" spans="2:65" s="13" customFormat="1">
      <c r="B145" s="162"/>
      <c r="D145" s="147" t="s">
        <v>240</v>
      </c>
      <c r="E145" s="163" t="s">
        <v>1</v>
      </c>
      <c r="F145" s="164" t="s">
        <v>244</v>
      </c>
      <c r="H145" s="165">
        <v>111.675</v>
      </c>
      <c r="I145" s="166"/>
      <c r="L145" s="162"/>
      <c r="M145" s="167"/>
      <c r="T145" s="168"/>
      <c r="AT145" s="163" t="s">
        <v>240</v>
      </c>
      <c r="AU145" s="163" t="s">
        <v>88</v>
      </c>
      <c r="AV145" s="13" t="s">
        <v>153</v>
      </c>
      <c r="AW145" s="13" t="s">
        <v>33</v>
      </c>
      <c r="AX145" s="13" t="s">
        <v>86</v>
      </c>
      <c r="AY145" s="163" t="s">
        <v>132</v>
      </c>
    </row>
    <row r="146" spans="2:65" s="1" customFormat="1" ht="24.2" customHeight="1">
      <c r="B146" s="132"/>
      <c r="C146" s="133" t="s">
        <v>88</v>
      </c>
      <c r="D146" s="133" t="s">
        <v>135</v>
      </c>
      <c r="E146" s="134" t="s">
        <v>245</v>
      </c>
      <c r="F146" s="135" t="s">
        <v>246</v>
      </c>
      <c r="G146" s="136" t="s">
        <v>238</v>
      </c>
      <c r="H146" s="137">
        <v>21.75</v>
      </c>
      <c r="I146" s="138"/>
      <c r="J146" s="139">
        <f>ROUND(I146*H146,2)</f>
        <v>0</v>
      </c>
      <c r="K146" s="140"/>
      <c r="L146" s="31"/>
      <c r="M146" s="141" t="s">
        <v>1</v>
      </c>
      <c r="N146" s="142" t="s">
        <v>43</v>
      </c>
      <c r="P146" s="143">
        <f>O146*H146</f>
        <v>0</v>
      </c>
      <c r="Q146" s="143">
        <v>0</v>
      </c>
      <c r="R146" s="143">
        <f>Q146*H146</f>
        <v>0</v>
      </c>
      <c r="S146" s="143">
        <v>0.22</v>
      </c>
      <c r="T146" s="144">
        <f>S146*H146</f>
        <v>4.7850000000000001</v>
      </c>
      <c r="AR146" s="145" t="s">
        <v>153</v>
      </c>
      <c r="AT146" s="145" t="s">
        <v>135</v>
      </c>
      <c r="AU146" s="145" t="s">
        <v>88</v>
      </c>
      <c r="AY146" s="16" t="s">
        <v>132</v>
      </c>
      <c r="BE146" s="146">
        <f>IF(N146="základní",J146,0)</f>
        <v>0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6" t="s">
        <v>86</v>
      </c>
      <c r="BK146" s="146">
        <f>ROUND(I146*H146,2)</f>
        <v>0</v>
      </c>
      <c r="BL146" s="16" t="s">
        <v>153</v>
      </c>
      <c r="BM146" s="145" t="s">
        <v>247</v>
      </c>
    </row>
    <row r="147" spans="2:65" s="12" customFormat="1">
      <c r="B147" s="155"/>
      <c r="D147" s="147" t="s">
        <v>240</v>
      </c>
      <c r="E147" s="156" t="s">
        <v>1</v>
      </c>
      <c r="F147" s="157" t="s">
        <v>248</v>
      </c>
      <c r="H147" s="158">
        <v>21.75</v>
      </c>
      <c r="I147" s="159"/>
      <c r="L147" s="155"/>
      <c r="M147" s="160"/>
      <c r="T147" s="161"/>
      <c r="AT147" s="156" t="s">
        <v>240</v>
      </c>
      <c r="AU147" s="156" t="s">
        <v>88</v>
      </c>
      <c r="AV147" s="12" t="s">
        <v>88</v>
      </c>
      <c r="AW147" s="12" t="s">
        <v>33</v>
      </c>
      <c r="AX147" s="12" t="s">
        <v>86</v>
      </c>
      <c r="AY147" s="156" t="s">
        <v>132</v>
      </c>
    </row>
    <row r="148" spans="2:65" s="1" customFormat="1" ht="24.2" customHeight="1">
      <c r="B148" s="132"/>
      <c r="C148" s="133" t="s">
        <v>146</v>
      </c>
      <c r="D148" s="133" t="s">
        <v>135</v>
      </c>
      <c r="E148" s="134" t="s">
        <v>249</v>
      </c>
      <c r="F148" s="135" t="s">
        <v>250</v>
      </c>
      <c r="G148" s="136" t="s">
        <v>251</v>
      </c>
      <c r="H148" s="137">
        <v>13.042</v>
      </c>
      <c r="I148" s="138"/>
      <c r="J148" s="139">
        <f>ROUND(I148*H148,2)</f>
        <v>0</v>
      </c>
      <c r="K148" s="140"/>
      <c r="L148" s="31"/>
      <c r="M148" s="141" t="s">
        <v>1</v>
      </c>
      <c r="N148" s="142" t="s">
        <v>43</v>
      </c>
      <c r="P148" s="143">
        <f>O148*H148</f>
        <v>0</v>
      </c>
      <c r="Q148" s="143">
        <v>0</v>
      </c>
      <c r="R148" s="143">
        <f>Q148*H148</f>
        <v>0</v>
      </c>
      <c r="S148" s="143">
        <v>0</v>
      </c>
      <c r="T148" s="144">
        <f>S148*H148</f>
        <v>0</v>
      </c>
      <c r="AR148" s="145" t="s">
        <v>153</v>
      </c>
      <c r="AT148" s="145" t="s">
        <v>135</v>
      </c>
      <c r="AU148" s="145" t="s">
        <v>88</v>
      </c>
      <c r="AY148" s="16" t="s">
        <v>132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6" t="s">
        <v>86</v>
      </c>
      <c r="BK148" s="146">
        <f>ROUND(I148*H148,2)</f>
        <v>0</v>
      </c>
      <c r="BL148" s="16" t="s">
        <v>153</v>
      </c>
      <c r="BM148" s="145" t="s">
        <v>252</v>
      </c>
    </row>
    <row r="149" spans="2:65" s="12" customFormat="1">
      <c r="B149" s="155"/>
      <c r="D149" s="147" t="s">
        <v>240</v>
      </c>
      <c r="E149" s="156" t="s">
        <v>1</v>
      </c>
      <c r="F149" s="157" t="s">
        <v>253</v>
      </c>
      <c r="H149" s="158">
        <v>6.78</v>
      </c>
      <c r="I149" s="159"/>
      <c r="L149" s="155"/>
      <c r="M149" s="160"/>
      <c r="T149" s="161"/>
      <c r="AT149" s="156" t="s">
        <v>240</v>
      </c>
      <c r="AU149" s="156" t="s">
        <v>88</v>
      </c>
      <c r="AV149" s="12" t="s">
        <v>88</v>
      </c>
      <c r="AW149" s="12" t="s">
        <v>33</v>
      </c>
      <c r="AX149" s="12" t="s">
        <v>78</v>
      </c>
      <c r="AY149" s="156" t="s">
        <v>132</v>
      </c>
    </row>
    <row r="150" spans="2:65" s="12" customFormat="1">
      <c r="B150" s="155"/>
      <c r="D150" s="147" t="s">
        <v>240</v>
      </c>
      <c r="E150" s="156" t="s">
        <v>1</v>
      </c>
      <c r="F150" s="157" t="s">
        <v>254</v>
      </c>
      <c r="H150" s="158">
        <v>4.95</v>
      </c>
      <c r="I150" s="159"/>
      <c r="L150" s="155"/>
      <c r="M150" s="160"/>
      <c r="T150" s="161"/>
      <c r="AT150" s="156" t="s">
        <v>240</v>
      </c>
      <c r="AU150" s="156" t="s">
        <v>88</v>
      </c>
      <c r="AV150" s="12" t="s">
        <v>88</v>
      </c>
      <c r="AW150" s="12" t="s">
        <v>33</v>
      </c>
      <c r="AX150" s="12" t="s">
        <v>78</v>
      </c>
      <c r="AY150" s="156" t="s">
        <v>132</v>
      </c>
    </row>
    <row r="151" spans="2:65" s="12" customFormat="1">
      <c r="B151" s="155"/>
      <c r="D151" s="147" t="s">
        <v>240</v>
      </c>
      <c r="E151" s="156" t="s">
        <v>1</v>
      </c>
      <c r="F151" s="157" t="s">
        <v>255</v>
      </c>
      <c r="H151" s="158">
        <v>1.3120000000000001</v>
      </c>
      <c r="I151" s="159"/>
      <c r="L151" s="155"/>
      <c r="M151" s="160"/>
      <c r="T151" s="161"/>
      <c r="AT151" s="156" t="s">
        <v>240</v>
      </c>
      <c r="AU151" s="156" t="s">
        <v>88</v>
      </c>
      <c r="AV151" s="12" t="s">
        <v>88</v>
      </c>
      <c r="AW151" s="12" t="s">
        <v>33</v>
      </c>
      <c r="AX151" s="12" t="s">
        <v>78</v>
      </c>
      <c r="AY151" s="156" t="s">
        <v>132</v>
      </c>
    </row>
    <row r="152" spans="2:65" s="13" customFormat="1">
      <c r="B152" s="162"/>
      <c r="D152" s="147" t="s">
        <v>240</v>
      </c>
      <c r="E152" s="163" t="s">
        <v>1</v>
      </c>
      <c r="F152" s="164" t="s">
        <v>244</v>
      </c>
      <c r="H152" s="165">
        <v>13.042</v>
      </c>
      <c r="I152" s="166"/>
      <c r="L152" s="162"/>
      <c r="M152" s="167"/>
      <c r="T152" s="168"/>
      <c r="AT152" s="163" t="s">
        <v>240</v>
      </c>
      <c r="AU152" s="163" t="s">
        <v>88</v>
      </c>
      <c r="AV152" s="13" t="s">
        <v>153</v>
      </c>
      <c r="AW152" s="13" t="s">
        <v>33</v>
      </c>
      <c r="AX152" s="13" t="s">
        <v>86</v>
      </c>
      <c r="AY152" s="163" t="s">
        <v>132</v>
      </c>
    </row>
    <row r="153" spans="2:65" s="1" customFormat="1" ht="24.2" customHeight="1">
      <c r="B153" s="132"/>
      <c r="C153" s="133" t="s">
        <v>153</v>
      </c>
      <c r="D153" s="133" t="s">
        <v>135</v>
      </c>
      <c r="E153" s="134" t="s">
        <v>256</v>
      </c>
      <c r="F153" s="135" t="s">
        <v>257</v>
      </c>
      <c r="G153" s="136" t="s">
        <v>258</v>
      </c>
      <c r="H153" s="137">
        <v>38.4</v>
      </c>
      <c r="I153" s="138"/>
      <c r="J153" s="139">
        <f>ROUND(I153*H153,2)</f>
        <v>0</v>
      </c>
      <c r="K153" s="140"/>
      <c r="L153" s="31"/>
      <c r="M153" s="141" t="s">
        <v>1</v>
      </c>
      <c r="N153" s="142" t="s">
        <v>43</v>
      </c>
      <c r="P153" s="143">
        <f>O153*H153</f>
        <v>0</v>
      </c>
      <c r="Q153" s="143">
        <v>0</v>
      </c>
      <c r="R153" s="143">
        <f>Q153*H153</f>
        <v>0</v>
      </c>
      <c r="S153" s="143">
        <v>0</v>
      </c>
      <c r="T153" s="144">
        <f>S153*H153</f>
        <v>0</v>
      </c>
      <c r="AR153" s="145" t="s">
        <v>153</v>
      </c>
      <c r="AT153" s="145" t="s">
        <v>135</v>
      </c>
      <c r="AU153" s="145" t="s">
        <v>88</v>
      </c>
      <c r="AY153" s="16" t="s">
        <v>132</v>
      </c>
      <c r="BE153" s="146">
        <f>IF(N153="základní",J153,0)</f>
        <v>0</v>
      </c>
      <c r="BF153" s="146">
        <f>IF(N153="snížená",J153,0)</f>
        <v>0</v>
      </c>
      <c r="BG153" s="146">
        <f>IF(N153="zákl. přenesená",J153,0)</f>
        <v>0</v>
      </c>
      <c r="BH153" s="146">
        <f>IF(N153="sníž. přenesená",J153,0)</f>
        <v>0</v>
      </c>
      <c r="BI153" s="146">
        <f>IF(N153="nulová",J153,0)</f>
        <v>0</v>
      </c>
      <c r="BJ153" s="16" t="s">
        <v>86</v>
      </c>
      <c r="BK153" s="146">
        <f>ROUND(I153*H153,2)</f>
        <v>0</v>
      </c>
      <c r="BL153" s="16" t="s">
        <v>153</v>
      </c>
      <c r="BM153" s="145" t="s">
        <v>259</v>
      </c>
    </row>
    <row r="154" spans="2:65" s="12" customFormat="1">
      <c r="B154" s="155"/>
      <c r="D154" s="147" t="s">
        <v>240</v>
      </c>
      <c r="E154" s="156" t="s">
        <v>1</v>
      </c>
      <c r="F154" s="157" t="s">
        <v>260</v>
      </c>
      <c r="H154" s="158">
        <v>38.4</v>
      </c>
      <c r="I154" s="159"/>
      <c r="L154" s="155"/>
      <c r="M154" s="160"/>
      <c r="T154" s="161"/>
      <c r="AT154" s="156" t="s">
        <v>240</v>
      </c>
      <c r="AU154" s="156" t="s">
        <v>88</v>
      </c>
      <c r="AV154" s="12" t="s">
        <v>88</v>
      </c>
      <c r="AW154" s="12" t="s">
        <v>33</v>
      </c>
      <c r="AX154" s="12" t="s">
        <v>78</v>
      </c>
      <c r="AY154" s="156" t="s">
        <v>132</v>
      </c>
    </row>
    <row r="155" spans="2:65" s="13" customFormat="1">
      <c r="B155" s="162"/>
      <c r="D155" s="147" t="s">
        <v>240</v>
      </c>
      <c r="E155" s="163" t="s">
        <v>1</v>
      </c>
      <c r="F155" s="164" t="s">
        <v>244</v>
      </c>
      <c r="H155" s="165">
        <v>38.4</v>
      </c>
      <c r="I155" s="166"/>
      <c r="L155" s="162"/>
      <c r="M155" s="167"/>
      <c r="T155" s="168"/>
      <c r="AT155" s="163" t="s">
        <v>240</v>
      </c>
      <c r="AU155" s="163" t="s">
        <v>88</v>
      </c>
      <c r="AV155" s="13" t="s">
        <v>153</v>
      </c>
      <c r="AW155" s="13" t="s">
        <v>33</v>
      </c>
      <c r="AX155" s="13" t="s">
        <v>86</v>
      </c>
      <c r="AY155" s="163" t="s">
        <v>132</v>
      </c>
    </row>
    <row r="156" spans="2:65" s="1" customFormat="1" ht="24.2" customHeight="1">
      <c r="B156" s="132"/>
      <c r="C156" s="133" t="s">
        <v>152</v>
      </c>
      <c r="D156" s="133" t="s">
        <v>135</v>
      </c>
      <c r="E156" s="134" t="s">
        <v>261</v>
      </c>
      <c r="F156" s="135" t="s">
        <v>262</v>
      </c>
      <c r="G156" s="136" t="s">
        <v>251</v>
      </c>
      <c r="H156" s="137">
        <v>248.62700000000001</v>
      </c>
      <c r="I156" s="138"/>
      <c r="J156" s="139">
        <f>ROUND(I156*H156,2)</f>
        <v>0</v>
      </c>
      <c r="K156" s="140"/>
      <c r="L156" s="31"/>
      <c r="M156" s="141" t="s">
        <v>1</v>
      </c>
      <c r="N156" s="142" t="s">
        <v>43</v>
      </c>
      <c r="P156" s="143">
        <f>O156*H156</f>
        <v>0</v>
      </c>
      <c r="Q156" s="143">
        <v>0</v>
      </c>
      <c r="R156" s="143">
        <f>Q156*H156</f>
        <v>0</v>
      </c>
      <c r="S156" s="143">
        <v>0</v>
      </c>
      <c r="T156" s="144">
        <f>S156*H156</f>
        <v>0</v>
      </c>
      <c r="AR156" s="145" t="s">
        <v>153</v>
      </c>
      <c r="AT156" s="145" t="s">
        <v>135</v>
      </c>
      <c r="AU156" s="145" t="s">
        <v>88</v>
      </c>
      <c r="AY156" s="16" t="s">
        <v>132</v>
      </c>
      <c r="BE156" s="146">
        <f>IF(N156="základní",J156,0)</f>
        <v>0</v>
      </c>
      <c r="BF156" s="146">
        <f>IF(N156="snížená",J156,0)</f>
        <v>0</v>
      </c>
      <c r="BG156" s="146">
        <f>IF(N156="zákl. přenesená",J156,0)</f>
        <v>0</v>
      </c>
      <c r="BH156" s="146">
        <f>IF(N156="sníž. přenesená",J156,0)</f>
        <v>0</v>
      </c>
      <c r="BI156" s="146">
        <f>IF(N156="nulová",J156,0)</f>
        <v>0</v>
      </c>
      <c r="BJ156" s="16" t="s">
        <v>86</v>
      </c>
      <c r="BK156" s="146">
        <f>ROUND(I156*H156,2)</f>
        <v>0</v>
      </c>
      <c r="BL156" s="16" t="s">
        <v>153</v>
      </c>
      <c r="BM156" s="145" t="s">
        <v>263</v>
      </c>
    </row>
    <row r="157" spans="2:65" s="12" customFormat="1">
      <c r="B157" s="155"/>
      <c r="D157" s="147" t="s">
        <v>240</v>
      </c>
      <c r="E157" s="156" t="s">
        <v>1</v>
      </c>
      <c r="F157" s="157" t="s">
        <v>264</v>
      </c>
      <c r="H157" s="158">
        <v>247.12700000000001</v>
      </c>
      <c r="I157" s="159"/>
      <c r="L157" s="155"/>
      <c r="M157" s="160"/>
      <c r="T157" s="161"/>
      <c r="AT157" s="156" t="s">
        <v>240</v>
      </c>
      <c r="AU157" s="156" t="s">
        <v>88</v>
      </c>
      <c r="AV157" s="12" t="s">
        <v>88</v>
      </c>
      <c r="AW157" s="12" t="s">
        <v>33</v>
      </c>
      <c r="AX157" s="12" t="s">
        <v>78</v>
      </c>
      <c r="AY157" s="156" t="s">
        <v>132</v>
      </c>
    </row>
    <row r="158" spans="2:65" s="12" customFormat="1">
      <c r="B158" s="155"/>
      <c r="D158" s="147" t="s">
        <v>240</v>
      </c>
      <c r="E158" s="156" t="s">
        <v>1</v>
      </c>
      <c r="F158" s="157" t="s">
        <v>265</v>
      </c>
      <c r="H158" s="158">
        <v>1.5</v>
      </c>
      <c r="I158" s="159"/>
      <c r="L158" s="155"/>
      <c r="M158" s="160"/>
      <c r="T158" s="161"/>
      <c r="AT158" s="156" t="s">
        <v>240</v>
      </c>
      <c r="AU158" s="156" t="s">
        <v>88</v>
      </c>
      <c r="AV158" s="12" t="s">
        <v>88</v>
      </c>
      <c r="AW158" s="12" t="s">
        <v>33</v>
      </c>
      <c r="AX158" s="12" t="s">
        <v>78</v>
      </c>
      <c r="AY158" s="156" t="s">
        <v>132</v>
      </c>
    </row>
    <row r="159" spans="2:65" s="13" customFormat="1">
      <c r="B159" s="162"/>
      <c r="D159" s="147" t="s">
        <v>240</v>
      </c>
      <c r="E159" s="163" t="s">
        <v>1</v>
      </c>
      <c r="F159" s="164" t="s">
        <v>244</v>
      </c>
      <c r="H159" s="165">
        <v>248.62700000000001</v>
      </c>
      <c r="I159" s="166"/>
      <c r="L159" s="162"/>
      <c r="M159" s="167"/>
      <c r="T159" s="168"/>
      <c r="AT159" s="163" t="s">
        <v>240</v>
      </c>
      <c r="AU159" s="163" t="s">
        <v>88</v>
      </c>
      <c r="AV159" s="13" t="s">
        <v>153</v>
      </c>
      <c r="AW159" s="13" t="s">
        <v>33</v>
      </c>
      <c r="AX159" s="13" t="s">
        <v>86</v>
      </c>
      <c r="AY159" s="163" t="s">
        <v>132</v>
      </c>
    </row>
    <row r="160" spans="2:65" s="1" customFormat="1" ht="33" customHeight="1">
      <c r="B160" s="132"/>
      <c r="C160" s="133" t="s">
        <v>161</v>
      </c>
      <c r="D160" s="133" t="s">
        <v>135</v>
      </c>
      <c r="E160" s="134" t="s">
        <v>266</v>
      </c>
      <c r="F160" s="135" t="s">
        <v>267</v>
      </c>
      <c r="G160" s="136" t="s">
        <v>251</v>
      </c>
      <c r="H160" s="137">
        <v>49.677999999999997</v>
      </c>
      <c r="I160" s="138"/>
      <c r="J160" s="139">
        <f>ROUND(I160*H160,2)</f>
        <v>0</v>
      </c>
      <c r="K160" s="140"/>
      <c r="L160" s="31"/>
      <c r="M160" s="141" t="s">
        <v>1</v>
      </c>
      <c r="N160" s="142" t="s">
        <v>43</v>
      </c>
      <c r="P160" s="143">
        <f>O160*H160</f>
        <v>0</v>
      </c>
      <c r="Q160" s="143">
        <v>0</v>
      </c>
      <c r="R160" s="143">
        <f>Q160*H160</f>
        <v>0</v>
      </c>
      <c r="S160" s="143">
        <v>0</v>
      </c>
      <c r="T160" s="144">
        <f>S160*H160</f>
        <v>0</v>
      </c>
      <c r="AR160" s="145" t="s">
        <v>153</v>
      </c>
      <c r="AT160" s="145" t="s">
        <v>135</v>
      </c>
      <c r="AU160" s="145" t="s">
        <v>88</v>
      </c>
      <c r="AY160" s="16" t="s">
        <v>132</v>
      </c>
      <c r="BE160" s="146">
        <f>IF(N160="základní",J160,0)</f>
        <v>0</v>
      </c>
      <c r="BF160" s="146">
        <f>IF(N160="snížená",J160,0)</f>
        <v>0</v>
      </c>
      <c r="BG160" s="146">
        <f>IF(N160="zákl. přenesená",J160,0)</f>
        <v>0</v>
      </c>
      <c r="BH160" s="146">
        <f>IF(N160="sníž. přenesená",J160,0)</f>
        <v>0</v>
      </c>
      <c r="BI160" s="146">
        <f>IF(N160="nulová",J160,0)</f>
        <v>0</v>
      </c>
      <c r="BJ160" s="16" t="s">
        <v>86</v>
      </c>
      <c r="BK160" s="146">
        <f>ROUND(I160*H160,2)</f>
        <v>0</v>
      </c>
      <c r="BL160" s="16" t="s">
        <v>153</v>
      </c>
      <c r="BM160" s="145" t="s">
        <v>268</v>
      </c>
    </row>
    <row r="161" spans="2:65" s="12" customFormat="1" ht="22.5">
      <c r="B161" s="155"/>
      <c r="D161" s="147" t="s">
        <v>240</v>
      </c>
      <c r="E161" s="156" t="s">
        <v>1</v>
      </c>
      <c r="F161" s="157" t="s">
        <v>269</v>
      </c>
      <c r="H161" s="158">
        <v>49.677999999999997</v>
      </c>
      <c r="I161" s="159"/>
      <c r="L161" s="155"/>
      <c r="M161" s="160"/>
      <c r="T161" s="161"/>
      <c r="AT161" s="156" t="s">
        <v>240</v>
      </c>
      <c r="AU161" s="156" t="s">
        <v>88</v>
      </c>
      <c r="AV161" s="12" t="s">
        <v>88</v>
      </c>
      <c r="AW161" s="12" t="s">
        <v>33</v>
      </c>
      <c r="AX161" s="12" t="s">
        <v>78</v>
      </c>
      <c r="AY161" s="156" t="s">
        <v>132</v>
      </c>
    </row>
    <row r="162" spans="2:65" s="13" customFormat="1">
      <c r="B162" s="162"/>
      <c r="D162" s="147" t="s">
        <v>240</v>
      </c>
      <c r="E162" s="163" t="s">
        <v>1</v>
      </c>
      <c r="F162" s="164" t="s">
        <v>244</v>
      </c>
      <c r="H162" s="165">
        <v>49.677999999999997</v>
      </c>
      <c r="I162" s="166"/>
      <c r="L162" s="162"/>
      <c r="M162" s="167"/>
      <c r="T162" s="168"/>
      <c r="AT162" s="163" t="s">
        <v>240</v>
      </c>
      <c r="AU162" s="163" t="s">
        <v>88</v>
      </c>
      <c r="AV162" s="13" t="s">
        <v>153</v>
      </c>
      <c r="AW162" s="13" t="s">
        <v>33</v>
      </c>
      <c r="AX162" s="13" t="s">
        <v>86</v>
      </c>
      <c r="AY162" s="163" t="s">
        <v>132</v>
      </c>
    </row>
    <row r="163" spans="2:65" s="1" customFormat="1" ht="24.2" customHeight="1">
      <c r="B163" s="132"/>
      <c r="C163" s="133" t="s">
        <v>167</v>
      </c>
      <c r="D163" s="133" t="s">
        <v>135</v>
      </c>
      <c r="E163" s="134" t="s">
        <v>270</v>
      </c>
      <c r="F163" s="135" t="s">
        <v>271</v>
      </c>
      <c r="G163" s="136" t="s">
        <v>238</v>
      </c>
      <c r="H163" s="137">
        <v>64</v>
      </c>
      <c r="I163" s="138"/>
      <c r="J163" s="139">
        <f>ROUND(I163*H163,2)</f>
        <v>0</v>
      </c>
      <c r="K163" s="140"/>
      <c r="L163" s="31"/>
      <c r="M163" s="141" t="s">
        <v>1</v>
      </c>
      <c r="N163" s="142" t="s">
        <v>43</v>
      </c>
      <c r="P163" s="143">
        <f>O163*H163</f>
        <v>0</v>
      </c>
      <c r="Q163" s="143">
        <v>8.4999999999999995E-4</v>
      </c>
      <c r="R163" s="143">
        <f>Q163*H163</f>
        <v>5.4399999999999997E-2</v>
      </c>
      <c r="S163" s="143">
        <v>0</v>
      </c>
      <c r="T163" s="144">
        <f>S163*H163</f>
        <v>0</v>
      </c>
      <c r="AR163" s="145" t="s">
        <v>153</v>
      </c>
      <c r="AT163" s="145" t="s">
        <v>135</v>
      </c>
      <c r="AU163" s="145" t="s">
        <v>88</v>
      </c>
      <c r="AY163" s="16" t="s">
        <v>132</v>
      </c>
      <c r="BE163" s="146">
        <f>IF(N163="základní",J163,0)</f>
        <v>0</v>
      </c>
      <c r="BF163" s="146">
        <f>IF(N163="snížená",J163,0)</f>
        <v>0</v>
      </c>
      <c r="BG163" s="146">
        <f>IF(N163="zákl. přenesená",J163,0)</f>
        <v>0</v>
      </c>
      <c r="BH163" s="146">
        <f>IF(N163="sníž. přenesená",J163,0)</f>
        <v>0</v>
      </c>
      <c r="BI163" s="146">
        <f>IF(N163="nulová",J163,0)</f>
        <v>0</v>
      </c>
      <c r="BJ163" s="16" t="s">
        <v>86</v>
      </c>
      <c r="BK163" s="146">
        <f>ROUND(I163*H163,2)</f>
        <v>0</v>
      </c>
      <c r="BL163" s="16" t="s">
        <v>153</v>
      </c>
      <c r="BM163" s="145" t="s">
        <v>272</v>
      </c>
    </row>
    <row r="164" spans="2:65" s="12" customFormat="1">
      <c r="B164" s="155"/>
      <c r="D164" s="147" t="s">
        <v>240</v>
      </c>
      <c r="E164" s="156" t="s">
        <v>1</v>
      </c>
      <c r="F164" s="157" t="s">
        <v>273</v>
      </c>
      <c r="H164" s="158">
        <v>64</v>
      </c>
      <c r="I164" s="159"/>
      <c r="L164" s="155"/>
      <c r="M164" s="160"/>
      <c r="T164" s="161"/>
      <c r="AT164" s="156" t="s">
        <v>240</v>
      </c>
      <c r="AU164" s="156" t="s">
        <v>88</v>
      </c>
      <c r="AV164" s="12" t="s">
        <v>88</v>
      </c>
      <c r="AW164" s="12" t="s">
        <v>33</v>
      </c>
      <c r="AX164" s="12" t="s">
        <v>78</v>
      </c>
      <c r="AY164" s="156" t="s">
        <v>132</v>
      </c>
    </row>
    <row r="165" spans="2:65" s="13" customFormat="1">
      <c r="B165" s="162"/>
      <c r="D165" s="147" t="s">
        <v>240</v>
      </c>
      <c r="E165" s="163" t="s">
        <v>1</v>
      </c>
      <c r="F165" s="164" t="s">
        <v>244</v>
      </c>
      <c r="H165" s="165">
        <v>64</v>
      </c>
      <c r="I165" s="166"/>
      <c r="L165" s="162"/>
      <c r="M165" s="167"/>
      <c r="T165" s="168"/>
      <c r="AT165" s="163" t="s">
        <v>240</v>
      </c>
      <c r="AU165" s="163" t="s">
        <v>88</v>
      </c>
      <c r="AV165" s="13" t="s">
        <v>153</v>
      </c>
      <c r="AW165" s="13" t="s">
        <v>33</v>
      </c>
      <c r="AX165" s="13" t="s">
        <v>86</v>
      </c>
      <c r="AY165" s="163" t="s">
        <v>132</v>
      </c>
    </row>
    <row r="166" spans="2:65" s="1" customFormat="1" ht="24.2" customHeight="1">
      <c r="B166" s="132"/>
      <c r="C166" s="133" t="s">
        <v>172</v>
      </c>
      <c r="D166" s="133" t="s">
        <v>135</v>
      </c>
      <c r="E166" s="134" t="s">
        <v>274</v>
      </c>
      <c r="F166" s="135" t="s">
        <v>275</v>
      </c>
      <c r="G166" s="136" t="s">
        <v>238</v>
      </c>
      <c r="H166" s="137">
        <v>64</v>
      </c>
      <c r="I166" s="138"/>
      <c r="J166" s="139">
        <f>ROUND(I166*H166,2)</f>
        <v>0</v>
      </c>
      <c r="K166" s="140"/>
      <c r="L166" s="31"/>
      <c r="M166" s="141" t="s">
        <v>1</v>
      </c>
      <c r="N166" s="142" t="s">
        <v>43</v>
      </c>
      <c r="P166" s="143">
        <f>O166*H166</f>
        <v>0</v>
      </c>
      <c r="Q166" s="143">
        <v>0</v>
      </c>
      <c r="R166" s="143">
        <f>Q166*H166</f>
        <v>0</v>
      </c>
      <c r="S166" s="143">
        <v>0</v>
      </c>
      <c r="T166" s="144">
        <f>S166*H166</f>
        <v>0</v>
      </c>
      <c r="AR166" s="145" t="s">
        <v>153</v>
      </c>
      <c r="AT166" s="145" t="s">
        <v>135</v>
      </c>
      <c r="AU166" s="145" t="s">
        <v>88</v>
      </c>
      <c r="AY166" s="16" t="s">
        <v>132</v>
      </c>
      <c r="BE166" s="146">
        <f>IF(N166="základní",J166,0)</f>
        <v>0</v>
      </c>
      <c r="BF166" s="146">
        <f>IF(N166="snížená",J166,0)</f>
        <v>0</v>
      </c>
      <c r="BG166" s="146">
        <f>IF(N166="zákl. přenesená",J166,0)</f>
        <v>0</v>
      </c>
      <c r="BH166" s="146">
        <f>IF(N166="sníž. přenesená",J166,0)</f>
        <v>0</v>
      </c>
      <c r="BI166" s="146">
        <f>IF(N166="nulová",J166,0)</f>
        <v>0</v>
      </c>
      <c r="BJ166" s="16" t="s">
        <v>86</v>
      </c>
      <c r="BK166" s="146">
        <f>ROUND(I166*H166,2)</f>
        <v>0</v>
      </c>
      <c r="BL166" s="16" t="s">
        <v>153</v>
      </c>
      <c r="BM166" s="145" t="s">
        <v>276</v>
      </c>
    </row>
    <row r="167" spans="2:65" s="12" customFormat="1">
      <c r="B167" s="155"/>
      <c r="D167" s="147" t="s">
        <v>240</v>
      </c>
      <c r="E167" s="156" t="s">
        <v>1</v>
      </c>
      <c r="F167" s="157" t="s">
        <v>273</v>
      </c>
      <c r="H167" s="158">
        <v>64</v>
      </c>
      <c r="I167" s="159"/>
      <c r="L167" s="155"/>
      <c r="M167" s="160"/>
      <c r="T167" s="161"/>
      <c r="AT167" s="156" t="s">
        <v>240</v>
      </c>
      <c r="AU167" s="156" t="s">
        <v>88</v>
      </c>
      <c r="AV167" s="12" t="s">
        <v>88</v>
      </c>
      <c r="AW167" s="12" t="s">
        <v>33</v>
      </c>
      <c r="AX167" s="12" t="s">
        <v>78</v>
      </c>
      <c r="AY167" s="156" t="s">
        <v>132</v>
      </c>
    </row>
    <row r="168" spans="2:65" s="13" customFormat="1">
      <c r="B168" s="162"/>
      <c r="D168" s="147" t="s">
        <v>240</v>
      </c>
      <c r="E168" s="163" t="s">
        <v>1</v>
      </c>
      <c r="F168" s="164" t="s">
        <v>244</v>
      </c>
      <c r="H168" s="165">
        <v>64</v>
      </c>
      <c r="I168" s="166"/>
      <c r="L168" s="162"/>
      <c r="M168" s="167"/>
      <c r="T168" s="168"/>
      <c r="AT168" s="163" t="s">
        <v>240</v>
      </c>
      <c r="AU168" s="163" t="s">
        <v>88</v>
      </c>
      <c r="AV168" s="13" t="s">
        <v>153</v>
      </c>
      <c r="AW168" s="13" t="s">
        <v>33</v>
      </c>
      <c r="AX168" s="13" t="s">
        <v>86</v>
      </c>
      <c r="AY168" s="163" t="s">
        <v>132</v>
      </c>
    </row>
    <row r="169" spans="2:65" s="1" customFormat="1" ht="37.9" customHeight="1">
      <c r="B169" s="132"/>
      <c r="C169" s="133" t="s">
        <v>179</v>
      </c>
      <c r="D169" s="133" t="s">
        <v>135</v>
      </c>
      <c r="E169" s="134" t="s">
        <v>277</v>
      </c>
      <c r="F169" s="135" t="s">
        <v>278</v>
      </c>
      <c r="G169" s="136" t="s">
        <v>251</v>
      </c>
      <c r="H169" s="137">
        <v>195.92699999999999</v>
      </c>
      <c r="I169" s="138"/>
      <c r="J169" s="139">
        <f>ROUND(I169*H169,2)</f>
        <v>0</v>
      </c>
      <c r="K169" s="140"/>
      <c r="L169" s="31"/>
      <c r="M169" s="141" t="s">
        <v>1</v>
      </c>
      <c r="N169" s="142" t="s">
        <v>43</v>
      </c>
      <c r="P169" s="143">
        <f>O169*H169</f>
        <v>0</v>
      </c>
      <c r="Q169" s="143">
        <v>0</v>
      </c>
      <c r="R169" s="143">
        <f>Q169*H169</f>
        <v>0</v>
      </c>
      <c r="S169" s="143">
        <v>0</v>
      </c>
      <c r="T169" s="144">
        <f>S169*H169</f>
        <v>0</v>
      </c>
      <c r="AR169" s="145" t="s">
        <v>153</v>
      </c>
      <c r="AT169" s="145" t="s">
        <v>135</v>
      </c>
      <c r="AU169" s="145" t="s">
        <v>88</v>
      </c>
      <c r="AY169" s="16" t="s">
        <v>132</v>
      </c>
      <c r="BE169" s="146">
        <f>IF(N169="základní",J169,0)</f>
        <v>0</v>
      </c>
      <c r="BF169" s="146">
        <f>IF(N169="snížená",J169,0)</f>
        <v>0</v>
      </c>
      <c r="BG169" s="146">
        <f>IF(N169="zákl. přenesená",J169,0)</f>
        <v>0</v>
      </c>
      <c r="BH169" s="146">
        <f>IF(N169="sníž. přenesená",J169,0)</f>
        <v>0</v>
      </c>
      <c r="BI169" s="146">
        <f>IF(N169="nulová",J169,0)</f>
        <v>0</v>
      </c>
      <c r="BJ169" s="16" t="s">
        <v>86</v>
      </c>
      <c r="BK169" s="146">
        <f>ROUND(I169*H169,2)</f>
        <v>0</v>
      </c>
      <c r="BL169" s="16" t="s">
        <v>153</v>
      </c>
      <c r="BM169" s="145" t="s">
        <v>279</v>
      </c>
    </row>
    <row r="170" spans="2:65" s="1" customFormat="1" ht="37.9" customHeight="1">
      <c r="B170" s="132"/>
      <c r="C170" s="133" t="s">
        <v>183</v>
      </c>
      <c r="D170" s="133" t="s">
        <v>135</v>
      </c>
      <c r="E170" s="134" t="s">
        <v>280</v>
      </c>
      <c r="F170" s="135" t="s">
        <v>281</v>
      </c>
      <c r="G170" s="136" t="s">
        <v>251</v>
      </c>
      <c r="H170" s="137">
        <v>979.63499999999999</v>
      </c>
      <c r="I170" s="138"/>
      <c r="J170" s="139">
        <f>ROUND(I170*H170,2)</f>
        <v>0</v>
      </c>
      <c r="K170" s="140"/>
      <c r="L170" s="31"/>
      <c r="M170" s="141" t="s">
        <v>1</v>
      </c>
      <c r="N170" s="142" t="s">
        <v>43</v>
      </c>
      <c r="P170" s="143">
        <f>O170*H170</f>
        <v>0</v>
      </c>
      <c r="Q170" s="143">
        <v>0</v>
      </c>
      <c r="R170" s="143">
        <f>Q170*H170</f>
        <v>0</v>
      </c>
      <c r="S170" s="143">
        <v>0</v>
      </c>
      <c r="T170" s="144">
        <f>S170*H170</f>
        <v>0</v>
      </c>
      <c r="AR170" s="145" t="s">
        <v>153</v>
      </c>
      <c r="AT170" s="145" t="s">
        <v>135</v>
      </c>
      <c r="AU170" s="145" t="s">
        <v>88</v>
      </c>
      <c r="AY170" s="16" t="s">
        <v>132</v>
      </c>
      <c r="BE170" s="146">
        <f>IF(N170="základní",J170,0)</f>
        <v>0</v>
      </c>
      <c r="BF170" s="146">
        <f>IF(N170="snížená",J170,0)</f>
        <v>0</v>
      </c>
      <c r="BG170" s="146">
        <f>IF(N170="zákl. přenesená",J170,0)</f>
        <v>0</v>
      </c>
      <c r="BH170" s="146">
        <f>IF(N170="sníž. přenesená",J170,0)</f>
        <v>0</v>
      </c>
      <c r="BI170" s="146">
        <f>IF(N170="nulová",J170,0)</f>
        <v>0</v>
      </c>
      <c r="BJ170" s="16" t="s">
        <v>86</v>
      </c>
      <c r="BK170" s="146">
        <f>ROUND(I170*H170,2)</f>
        <v>0</v>
      </c>
      <c r="BL170" s="16" t="s">
        <v>153</v>
      </c>
      <c r="BM170" s="145" t="s">
        <v>282</v>
      </c>
    </row>
    <row r="171" spans="2:65" s="12" customFormat="1">
      <c r="B171" s="155"/>
      <c r="D171" s="147" t="s">
        <v>240</v>
      </c>
      <c r="E171" s="156" t="s">
        <v>1</v>
      </c>
      <c r="F171" s="157" t="s">
        <v>283</v>
      </c>
      <c r="H171" s="158">
        <v>195.92699999999999</v>
      </c>
      <c r="I171" s="159"/>
      <c r="L171" s="155"/>
      <c r="M171" s="160"/>
      <c r="T171" s="161"/>
      <c r="AT171" s="156" t="s">
        <v>240</v>
      </c>
      <c r="AU171" s="156" t="s">
        <v>88</v>
      </c>
      <c r="AV171" s="12" t="s">
        <v>88</v>
      </c>
      <c r="AW171" s="12" t="s">
        <v>33</v>
      </c>
      <c r="AX171" s="12" t="s">
        <v>78</v>
      </c>
      <c r="AY171" s="156" t="s">
        <v>132</v>
      </c>
    </row>
    <row r="172" spans="2:65" s="13" customFormat="1">
      <c r="B172" s="162"/>
      <c r="D172" s="147" t="s">
        <v>240</v>
      </c>
      <c r="E172" s="163" t="s">
        <v>1</v>
      </c>
      <c r="F172" s="164" t="s">
        <v>244</v>
      </c>
      <c r="H172" s="165">
        <v>195.92699999999999</v>
      </c>
      <c r="I172" s="166"/>
      <c r="L172" s="162"/>
      <c r="M172" s="167"/>
      <c r="T172" s="168"/>
      <c r="AT172" s="163" t="s">
        <v>240</v>
      </c>
      <c r="AU172" s="163" t="s">
        <v>88</v>
      </c>
      <c r="AV172" s="13" t="s">
        <v>153</v>
      </c>
      <c r="AW172" s="13" t="s">
        <v>33</v>
      </c>
      <c r="AX172" s="13" t="s">
        <v>86</v>
      </c>
      <c r="AY172" s="163" t="s">
        <v>132</v>
      </c>
    </row>
    <row r="173" spans="2:65" s="12" customFormat="1">
      <c r="B173" s="155"/>
      <c r="D173" s="147" t="s">
        <v>240</v>
      </c>
      <c r="F173" s="157" t="s">
        <v>284</v>
      </c>
      <c r="H173" s="158">
        <v>979.63499999999999</v>
      </c>
      <c r="I173" s="159"/>
      <c r="L173" s="155"/>
      <c r="M173" s="160"/>
      <c r="T173" s="161"/>
      <c r="AT173" s="156" t="s">
        <v>240</v>
      </c>
      <c r="AU173" s="156" t="s">
        <v>88</v>
      </c>
      <c r="AV173" s="12" t="s">
        <v>88</v>
      </c>
      <c r="AW173" s="12" t="s">
        <v>3</v>
      </c>
      <c r="AX173" s="12" t="s">
        <v>86</v>
      </c>
      <c r="AY173" s="156" t="s">
        <v>132</v>
      </c>
    </row>
    <row r="174" spans="2:65" s="1" customFormat="1" ht="37.9" customHeight="1">
      <c r="B174" s="132"/>
      <c r="C174" s="133" t="s">
        <v>190</v>
      </c>
      <c r="D174" s="133" t="s">
        <v>135</v>
      </c>
      <c r="E174" s="134" t="s">
        <v>285</v>
      </c>
      <c r="F174" s="135" t="s">
        <v>286</v>
      </c>
      <c r="G174" s="136" t="s">
        <v>251</v>
      </c>
      <c r="H174" s="137">
        <v>195.92699999999999</v>
      </c>
      <c r="I174" s="138"/>
      <c r="J174" s="139">
        <f>ROUND(I174*H174,2)</f>
        <v>0</v>
      </c>
      <c r="K174" s="140"/>
      <c r="L174" s="31"/>
      <c r="M174" s="141" t="s">
        <v>1</v>
      </c>
      <c r="N174" s="142" t="s">
        <v>43</v>
      </c>
      <c r="P174" s="143">
        <f>O174*H174</f>
        <v>0</v>
      </c>
      <c r="Q174" s="143">
        <v>0</v>
      </c>
      <c r="R174" s="143">
        <f>Q174*H174</f>
        <v>0</v>
      </c>
      <c r="S174" s="143">
        <v>0</v>
      </c>
      <c r="T174" s="144">
        <f>S174*H174</f>
        <v>0</v>
      </c>
      <c r="AR174" s="145" t="s">
        <v>153</v>
      </c>
      <c r="AT174" s="145" t="s">
        <v>135</v>
      </c>
      <c r="AU174" s="145" t="s">
        <v>88</v>
      </c>
      <c r="AY174" s="16" t="s">
        <v>132</v>
      </c>
      <c r="BE174" s="146">
        <f>IF(N174="základní",J174,0)</f>
        <v>0</v>
      </c>
      <c r="BF174" s="146">
        <f>IF(N174="snížená",J174,0)</f>
        <v>0</v>
      </c>
      <c r="BG174" s="146">
        <f>IF(N174="zákl. přenesená",J174,0)</f>
        <v>0</v>
      </c>
      <c r="BH174" s="146">
        <f>IF(N174="sníž. přenesená",J174,0)</f>
        <v>0</v>
      </c>
      <c r="BI174" s="146">
        <f>IF(N174="nulová",J174,0)</f>
        <v>0</v>
      </c>
      <c r="BJ174" s="16" t="s">
        <v>86</v>
      </c>
      <c r="BK174" s="146">
        <f>ROUND(I174*H174,2)</f>
        <v>0</v>
      </c>
      <c r="BL174" s="16" t="s">
        <v>153</v>
      </c>
      <c r="BM174" s="145" t="s">
        <v>287</v>
      </c>
    </row>
    <row r="175" spans="2:65" s="12" customFormat="1">
      <c r="B175" s="155"/>
      <c r="D175" s="147" t="s">
        <v>240</v>
      </c>
      <c r="E175" s="156" t="s">
        <v>1</v>
      </c>
      <c r="F175" s="157" t="s">
        <v>283</v>
      </c>
      <c r="H175" s="158">
        <v>195.92699999999999</v>
      </c>
      <c r="I175" s="159"/>
      <c r="L175" s="155"/>
      <c r="M175" s="160"/>
      <c r="T175" s="161"/>
      <c r="AT175" s="156" t="s">
        <v>240</v>
      </c>
      <c r="AU175" s="156" t="s">
        <v>88</v>
      </c>
      <c r="AV175" s="12" t="s">
        <v>88</v>
      </c>
      <c r="AW175" s="12" t="s">
        <v>33</v>
      </c>
      <c r="AX175" s="12" t="s">
        <v>78</v>
      </c>
      <c r="AY175" s="156" t="s">
        <v>132</v>
      </c>
    </row>
    <row r="176" spans="2:65" s="13" customFormat="1">
      <c r="B176" s="162"/>
      <c r="D176" s="147" t="s">
        <v>240</v>
      </c>
      <c r="E176" s="163" t="s">
        <v>1</v>
      </c>
      <c r="F176" s="164" t="s">
        <v>244</v>
      </c>
      <c r="H176" s="165">
        <v>195.92699999999999</v>
      </c>
      <c r="I176" s="166"/>
      <c r="L176" s="162"/>
      <c r="M176" s="167"/>
      <c r="T176" s="168"/>
      <c r="AT176" s="163" t="s">
        <v>240</v>
      </c>
      <c r="AU176" s="163" t="s">
        <v>88</v>
      </c>
      <c r="AV176" s="13" t="s">
        <v>153</v>
      </c>
      <c r="AW176" s="13" t="s">
        <v>33</v>
      </c>
      <c r="AX176" s="13" t="s">
        <v>86</v>
      </c>
      <c r="AY176" s="163" t="s">
        <v>132</v>
      </c>
    </row>
    <row r="177" spans="2:65" s="1" customFormat="1" ht="37.9" customHeight="1">
      <c r="B177" s="132"/>
      <c r="C177" s="133" t="s">
        <v>8</v>
      </c>
      <c r="D177" s="133" t="s">
        <v>135</v>
      </c>
      <c r="E177" s="134" t="s">
        <v>288</v>
      </c>
      <c r="F177" s="135" t="s">
        <v>289</v>
      </c>
      <c r="G177" s="136" t="s">
        <v>251</v>
      </c>
      <c r="H177" s="137">
        <v>7837.08</v>
      </c>
      <c r="I177" s="138"/>
      <c r="J177" s="139">
        <f>ROUND(I177*H177,2)</f>
        <v>0</v>
      </c>
      <c r="K177" s="140"/>
      <c r="L177" s="31"/>
      <c r="M177" s="141" t="s">
        <v>1</v>
      </c>
      <c r="N177" s="142" t="s">
        <v>43</v>
      </c>
      <c r="P177" s="143">
        <f>O177*H177</f>
        <v>0</v>
      </c>
      <c r="Q177" s="143">
        <v>0</v>
      </c>
      <c r="R177" s="143">
        <f>Q177*H177</f>
        <v>0</v>
      </c>
      <c r="S177" s="143">
        <v>0</v>
      </c>
      <c r="T177" s="144">
        <f>S177*H177</f>
        <v>0</v>
      </c>
      <c r="AR177" s="145" t="s">
        <v>153</v>
      </c>
      <c r="AT177" s="145" t="s">
        <v>135</v>
      </c>
      <c r="AU177" s="145" t="s">
        <v>88</v>
      </c>
      <c r="AY177" s="16" t="s">
        <v>132</v>
      </c>
      <c r="BE177" s="146">
        <f>IF(N177="základní",J177,0)</f>
        <v>0</v>
      </c>
      <c r="BF177" s="146">
        <f>IF(N177="snížená",J177,0)</f>
        <v>0</v>
      </c>
      <c r="BG177" s="146">
        <f>IF(N177="zákl. přenesená",J177,0)</f>
        <v>0</v>
      </c>
      <c r="BH177" s="146">
        <f>IF(N177="sníž. přenesená",J177,0)</f>
        <v>0</v>
      </c>
      <c r="BI177" s="146">
        <f>IF(N177="nulová",J177,0)</f>
        <v>0</v>
      </c>
      <c r="BJ177" s="16" t="s">
        <v>86</v>
      </c>
      <c r="BK177" s="146">
        <f>ROUND(I177*H177,2)</f>
        <v>0</v>
      </c>
      <c r="BL177" s="16" t="s">
        <v>153</v>
      </c>
      <c r="BM177" s="145" t="s">
        <v>290</v>
      </c>
    </row>
    <row r="178" spans="2:65" s="12" customFormat="1">
      <c r="B178" s="155"/>
      <c r="D178" s="147" t="s">
        <v>240</v>
      </c>
      <c r="E178" s="156" t="s">
        <v>1</v>
      </c>
      <c r="F178" s="157" t="s">
        <v>283</v>
      </c>
      <c r="H178" s="158">
        <v>195.92699999999999</v>
      </c>
      <c r="I178" s="159"/>
      <c r="L178" s="155"/>
      <c r="M178" s="160"/>
      <c r="T178" s="161"/>
      <c r="AT178" s="156" t="s">
        <v>240</v>
      </c>
      <c r="AU178" s="156" t="s">
        <v>88</v>
      </c>
      <c r="AV178" s="12" t="s">
        <v>88</v>
      </c>
      <c r="AW178" s="12" t="s">
        <v>33</v>
      </c>
      <c r="AX178" s="12" t="s">
        <v>78</v>
      </c>
      <c r="AY178" s="156" t="s">
        <v>132</v>
      </c>
    </row>
    <row r="179" spans="2:65" s="13" customFormat="1">
      <c r="B179" s="162"/>
      <c r="D179" s="147" t="s">
        <v>240</v>
      </c>
      <c r="E179" s="163" t="s">
        <v>1</v>
      </c>
      <c r="F179" s="164" t="s">
        <v>244</v>
      </c>
      <c r="H179" s="165">
        <v>195.92699999999999</v>
      </c>
      <c r="I179" s="166"/>
      <c r="L179" s="162"/>
      <c r="M179" s="167"/>
      <c r="T179" s="168"/>
      <c r="AT179" s="163" t="s">
        <v>240</v>
      </c>
      <c r="AU179" s="163" t="s">
        <v>88</v>
      </c>
      <c r="AV179" s="13" t="s">
        <v>153</v>
      </c>
      <c r="AW179" s="13" t="s">
        <v>33</v>
      </c>
      <c r="AX179" s="13" t="s">
        <v>86</v>
      </c>
      <c r="AY179" s="163" t="s">
        <v>132</v>
      </c>
    </row>
    <row r="180" spans="2:65" s="12" customFormat="1">
      <c r="B180" s="155"/>
      <c r="D180" s="147" t="s">
        <v>240</v>
      </c>
      <c r="F180" s="157" t="s">
        <v>291</v>
      </c>
      <c r="H180" s="158">
        <v>7837.08</v>
      </c>
      <c r="I180" s="159"/>
      <c r="L180" s="155"/>
      <c r="M180" s="160"/>
      <c r="T180" s="161"/>
      <c r="AT180" s="156" t="s">
        <v>240</v>
      </c>
      <c r="AU180" s="156" t="s">
        <v>88</v>
      </c>
      <c r="AV180" s="12" t="s">
        <v>88</v>
      </c>
      <c r="AW180" s="12" t="s">
        <v>3</v>
      </c>
      <c r="AX180" s="12" t="s">
        <v>86</v>
      </c>
      <c r="AY180" s="156" t="s">
        <v>132</v>
      </c>
    </row>
    <row r="181" spans="2:65" s="1" customFormat="1" ht="24.2" customHeight="1">
      <c r="B181" s="132"/>
      <c r="C181" s="133" t="s">
        <v>200</v>
      </c>
      <c r="D181" s="133" t="s">
        <v>135</v>
      </c>
      <c r="E181" s="134" t="s">
        <v>292</v>
      </c>
      <c r="F181" s="135" t="s">
        <v>293</v>
      </c>
      <c r="G181" s="136" t="s">
        <v>294</v>
      </c>
      <c r="H181" s="137">
        <v>362.46499999999997</v>
      </c>
      <c r="I181" s="138"/>
      <c r="J181" s="139">
        <f>ROUND(I181*H181,2)</f>
        <v>0</v>
      </c>
      <c r="K181" s="140"/>
      <c r="L181" s="31"/>
      <c r="M181" s="141" t="s">
        <v>1</v>
      </c>
      <c r="N181" s="142" t="s">
        <v>43</v>
      </c>
      <c r="P181" s="143">
        <f>O181*H181</f>
        <v>0</v>
      </c>
      <c r="Q181" s="143">
        <v>0</v>
      </c>
      <c r="R181" s="143">
        <f>Q181*H181</f>
        <v>0</v>
      </c>
      <c r="S181" s="143">
        <v>0</v>
      </c>
      <c r="T181" s="144">
        <f>S181*H181</f>
        <v>0</v>
      </c>
      <c r="AR181" s="145" t="s">
        <v>153</v>
      </c>
      <c r="AT181" s="145" t="s">
        <v>135</v>
      </c>
      <c r="AU181" s="145" t="s">
        <v>88</v>
      </c>
      <c r="AY181" s="16" t="s">
        <v>132</v>
      </c>
      <c r="BE181" s="146">
        <f>IF(N181="základní",J181,0)</f>
        <v>0</v>
      </c>
      <c r="BF181" s="146">
        <f>IF(N181="snížená",J181,0)</f>
        <v>0</v>
      </c>
      <c r="BG181" s="146">
        <f>IF(N181="zákl. přenesená",J181,0)</f>
        <v>0</v>
      </c>
      <c r="BH181" s="146">
        <f>IF(N181="sníž. přenesená",J181,0)</f>
        <v>0</v>
      </c>
      <c r="BI181" s="146">
        <f>IF(N181="nulová",J181,0)</f>
        <v>0</v>
      </c>
      <c r="BJ181" s="16" t="s">
        <v>86</v>
      </c>
      <c r="BK181" s="146">
        <f>ROUND(I181*H181,2)</f>
        <v>0</v>
      </c>
      <c r="BL181" s="16" t="s">
        <v>153</v>
      </c>
      <c r="BM181" s="145" t="s">
        <v>295</v>
      </c>
    </row>
    <row r="182" spans="2:65" s="12" customFormat="1">
      <c r="B182" s="155"/>
      <c r="D182" s="147" t="s">
        <v>240</v>
      </c>
      <c r="E182" s="156" t="s">
        <v>1</v>
      </c>
      <c r="F182" s="157" t="s">
        <v>283</v>
      </c>
      <c r="H182" s="158">
        <v>195.92699999999999</v>
      </c>
      <c r="I182" s="159"/>
      <c r="L182" s="155"/>
      <c r="M182" s="160"/>
      <c r="T182" s="161"/>
      <c r="AT182" s="156" t="s">
        <v>240</v>
      </c>
      <c r="AU182" s="156" t="s">
        <v>88</v>
      </c>
      <c r="AV182" s="12" t="s">
        <v>88</v>
      </c>
      <c r="AW182" s="12" t="s">
        <v>33</v>
      </c>
      <c r="AX182" s="12" t="s">
        <v>78</v>
      </c>
      <c r="AY182" s="156" t="s">
        <v>132</v>
      </c>
    </row>
    <row r="183" spans="2:65" s="13" customFormat="1">
      <c r="B183" s="162"/>
      <c r="D183" s="147" t="s">
        <v>240</v>
      </c>
      <c r="E183" s="163" t="s">
        <v>1</v>
      </c>
      <c r="F183" s="164" t="s">
        <v>244</v>
      </c>
      <c r="H183" s="165">
        <v>195.92699999999999</v>
      </c>
      <c r="I183" s="166"/>
      <c r="L183" s="162"/>
      <c r="M183" s="167"/>
      <c r="T183" s="168"/>
      <c r="AT183" s="163" t="s">
        <v>240</v>
      </c>
      <c r="AU183" s="163" t="s">
        <v>88</v>
      </c>
      <c r="AV183" s="13" t="s">
        <v>153</v>
      </c>
      <c r="AW183" s="13" t="s">
        <v>33</v>
      </c>
      <c r="AX183" s="13" t="s">
        <v>86</v>
      </c>
      <c r="AY183" s="163" t="s">
        <v>132</v>
      </c>
    </row>
    <row r="184" spans="2:65" s="12" customFormat="1">
      <c r="B184" s="155"/>
      <c r="D184" s="147" t="s">
        <v>240</v>
      </c>
      <c r="F184" s="157" t="s">
        <v>296</v>
      </c>
      <c r="H184" s="158">
        <v>362.46499999999997</v>
      </c>
      <c r="I184" s="159"/>
      <c r="L184" s="155"/>
      <c r="M184" s="160"/>
      <c r="T184" s="161"/>
      <c r="AT184" s="156" t="s">
        <v>240</v>
      </c>
      <c r="AU184" s="156" t="s">
        <v>88</v>
      </c>
      <c r="AV184" s="12" t="s">
        <v>88</v>
      </c>
      <c r="AW184" s="12" t="s">
        <v>3</v>
      </c>
      <c r="AX184" s="12" t="s">
        <v>86</v>
      </c>
      <c r="AY184" s="156" t="s">
        <v>132</v>
      </c>
    </row>
    <row r="185" spans="2:65" s="1" customFormat="1" ht="24.2" customHeight="1">
      <c r="B185" s="132"/>
      <c r="C185" s="133" t="s">
        <v>205</v>
      </c>
      <c r="D185" s="133" t="s">
        <v>135</v>
      </c>
      <c r="E185" s="134" t="s">
        <v>297</v>
      </c>
      <c r="F185" s="135" t="s">
        <v>298</v>
      </c>
      <c r="G185" s="136" t="s">
        <v>251</v>
      </c>
      <c r="H185" s="137">
        <v>100.878</v>
      </c>
      <c r="I185" s="138"/>
      <c r="J185" s="139">
        <f>ROUND(I185*H185,2)</f>
        <v>0</v>
      </c>
      <c r="K185" s="140"/>
      <c r="L185" s="31"/>
      <c r="M185" s="141" t="s">
        <v>1</v>
      </c>
      <c r="N185" s="142" t="s">
        <v>43</v>
      </c>
      <c r="P185" s="143">
        <f>O185*H185</f>
        <v>0</v>
      </c>
      <c r="Q185" s="143">
        <v>0</v>
      </c>
      <c r="R185" s="143">
        <f>Q185*H185</f>
        <v>0</v>
      </c>
      <c r="S185" s="143">
        <v>0</v>
      </c>
      <c r="T185" s="144">
        <f>S185*H185</f>
        <v>0</v>
      </c>
      <c r="AR185" s="145" t="s">
        <v>153</v>
      </c>
      <c r="AT185" s="145" t="s">
        <v>135</v>
      </c>
      <c r="AU185" s="145" t="s">
        <v>88</v>
      </c>
      <c r="AY185" s="16" t="s">
        <v>132</v>
      </c>
      <c r="BE185" s="146">
        <f>IF(N185="základní",J185,0)</f>
        <v>0</v>
      </c>
      <c r="BF185" s="146">
        <f>IF(N185="snížená",J185,0)</f>
        <v>0</v>
      </c>
      <c r="BG185" s="146">
        <f>IF(N185="zákl. přenesená",J185,0)</f>
        <v>0</v>
      </c>
      <c r="BH185" s="146">
        <f>IF(N185="sníž. přenesená",J185,0)</f>
        <v>0</v>
      </c>
      <c r="BI185" s="146">
        <f>IF(N185="nulová",J185,0)</f>
        <v>0</v>
      </c>
      <c r="BJ185" s="16" t="s">
        <v>86</v>
      </c>
      <c r="BK185" s="146">
        <f>ROUND(I185*H185,2)</f>
        <v>0</v>
      </c>
      <c r="BL185" s="16" t="s">
        <v>153</v>
      </c>
      <c r="BM185" s="145" t="s">
        <v>299</v>
      </c>
    </row>
    <row r="186" spans="2:65" s="14" customFormat="1">
      <c r="B186" s="169"/>
      <c r="D186" s="147" t="s">
        <v>240</v>
      </c>
      <c r="E186" s="170" t="s">
        <v>1</v>
      </c>
      <c r="F186" s="171" t="s">
        <v>300</v>
      </c>
      <c r="H186" s="170" t="s">
        <v>1</v>
      </c>
      <c r="I186" s="172"/>
      <c r="L186" s="169"/>
      <c r="M186" s="173"/>
      <c r="T186" s="174"/>
      <c r="AT186" s="170" t="s">
        <v>240</v>
      </c>
      <c r="AU186" s="170" t="s">
        <v>88</v>
      </c>
      <c r="AV186" s="14" t="s">
        <v>86</v>
      </c>
      <c r="AW186" s="14" t="s">
        <v>33</v>
      </c>
      <c r="AX186" s="14" t="s">
        <v>78</v>
      </c>
      <c r="AY186" s="170" t="s">
        <v>132</v>
      </c>
    </row>
    <row r="187" spans="2:65" s="12" customFormat="1" ht="22.5">
      <c r="B187" s="155"/>
      <c r="D187" s="147" t="s">
        <v>240</v>
      </c>
      <c r="E187" s="156" t="s">
        <v>1</v>
      </c>
      <c r="F187" s="157" t="s">
        <v>269</v>
      </c>
      <c r="H187" s="158">
        <v>49.677999999999997</v>
      </c>
      <c r="I187" s="159"/>
      <c r="L187" s="155"/>
      <c r="M187" s="160"/>
      <c r="T187" s="161"/>
      <c r="AT187" s="156" t="s">
        <v>240</v>
      </c>
      <c r="AU187" s="156" t="s">
        <v>88</v>
      </c>
      <c r="AV187" s="12" t="s">
        <v>88</v>
      </c>
      <c r="AW187" s="12" t="s">
        <v>33</v>
      </c>
      <c r="AX187" s="12" t="s">
        <v>78</v>
      </c>
      <c r="AY187" s="156" t="s">
        <v>132</v>
      </c>
    </row>
    <row r="188" spans="2:65" s="12" customFormat="1">
      <c r="B188" s="155"/>
      <c r="D188" s="147" t="s">
        <v>240</v>
      </c>
      <c r="E188" s="156" t="s">
        <v>1</v>
      </c>
      <c r="F188" s="157" t="s">
        <v>301</v>
      </c>
      <c r="H188" s="158">
        <v>51.2</v>
      </c>
      <c r="I188" s="159"/>
      <c r="L188" s="155"/>
      <c r="M188" s="160"/>
      <c r="T188" s="161"/>
      <c r="AT188" s="156" t="s">
        <v>240</v>
      </c>
      <c r="AU188" s="156" t="s">
        <v>88</v>
      </c>
      <c r="AV188" s="12" t="s">
        <v>88</v>
      </c>
      <c r="AW188" s="12" t="s">
        <v>33</v>
      </c>
      <c r="AX188" s="12" t="s">
        <v>78</v>
      </c>
      <c r="AY188" s="156" t="s">
        <v>132</v>
      </c>
    </row>
    <row r="189" spans="2:65" s="13" customFormat="1">
      <c r="B189" s="162"/>
      <c r="D189" s="147" t="s">
        <v>240</v>
      </c>
      <c r="E189" s="163" t="s">
        <v>1</v>
      </c>
      <c r="F189" s="164" t="s">
        <v>244</v>
      </c>
      <c r="H189" s="165">
        <v>100.878</v>
      </c>
      <c r="I189" s="166"/>
      <c r="L189" s="162"/>
      <c r="M189" s="167"/>
      <c r="T189" s="168"/>
      <c r="AT189" s="163" t="s">
        <v>240</v>
      </c>
      <c r="AU189" s="163" t="s">
        <v>88</v>
      </c>
      <c r="AV189" s="13" t="s">
        <v>153</v>
      </c>
      <c r="AW189" s="13" t="s">
        <v>33</v>
      </c>
      <c r="AX189" s="13" t="s">
        <v>86</v>
      </c>
      <c r="AY189" s="163" t="s">
        <v>132</v>
      </c>
    </row>
    <row r="190" spans="2:65" s="1" customFormat="1" ht="24.2" customHeight="1">
      <c r="B190" s="132"/>
      <c r="C190" s="133" t="s">
        <v>302</v>
      </c>
      <c r="D190" s="133" t="s">
        <v>135</v>
      </c>
      <c r="E190" s="134" t="s">
        <v>303</v>
      </c>
      <c r="F190" s="135" t="s">
        <v>304</v>
      </c>
      <c r="G190" s="136" t="s">
        <v>238</v>
      </c>
      <c r="H190" s="137">
        <v>52.56</v>
      </c>
      <c r="I190" s="138"/>
      <c r="J190" s="139">
        <f>ROUND(I190*H190,2)</f>
        <v>0</v>
      </c>
      <c r="K190" s="140"/>
      <c r="L190" s="31"/>
      <c r="M190" s="141" t="s">
        <v>1</v>
      </c>
      <c r="N190" s="142" t="s">
        <v>43</v>
      </c>
      <c r="P190" s="143">
        <f>O190*H190</f>
        <v>0</v>
      </c>
      <c r="Q190" s="143">
        <v>0</v>
      </c>
      <c r="R190" s="143">
        <f>Q190*H190</f>
        <v>0</v>
      </c>
      <c r="S190" s="143">
        <v>0</v>
      </c>
      <c r="T190" s="144">
        <f>S190*H190</f>
        <v>0</v>
      </c>
      <c r="AR190" s="145" t="s">
        <v>153</v>
      </c>
      <c r="AT190" s="145" t="s">
        <v>135</v>
      </c>
      <c r="AU190" s="145" t="s">
        <v>88</v>
      </c>
      <c r="AY190" s="16" t="s">
        <v>132</v>
      </c>
      <c r="BE190" s="146">
        <f>IF(N190="základní",J190,0)</f>
        <v>0</v>
      </c>
      <c r="BF190" s="146">
        <f>IF(N190="snížená",J190,0)</f>
        <v>0</v>
      </c>
      <c r="BG190" s="146">
        <f>IF(N190="zákl. přenesená",J190,0)</f>
        <v>0</v>
      </c>
      <c r="BH190" s="146">
        <f>IF(N190="sníž. přenesená",J190,0)</f>
        <v>0</v>
      </c>
      <c r="BI190" s="146">
        <f>IF(N190="nulová",J190,0)</f>
        <v>0</v>
      </c>
      <c r="BJ190" s="16" t="s">
        <v>86</v>
      </c>
      <c r="BK190" s="146">
        <f>ROUND(I190*H190,2)</f>
        <v>0</v>
      </c>
      <c r="BL190" s="16" t="s">
        <v>153</v>
      </c>
      <c r="BM190" s="145" t="s">
        <v>305</v>
      </c>
    </row>
    <row r="191" spans="2:65" s="12" customFormat="1">
      <c r="B191" s="155"/>
      <c r="D191" s="147" t="s">
        <v>240</v>
      </c>
      <c r="E191" s="156" t="s">
        <v>1</v>
      </c>
      <c r="F191" s="157" t="s">
        <v>306</v>
      </c>
      <c r="H191" s="158">
        <v>52.56</v>
      </c>
      <c r="I191" s="159"/>
      <c r="L191" s="155"/>
      <c r="M191" s="160"/>
      <c r="T191" s="161"/>
      <c r="AT191" s="156" t="s">
        <v>240</v>
      </c>
      <c r="AU191" s="156" t="s">
        <v>88</v>
      </c>
      <c r="AV191" s="12" t="s">
        <v>88</v>
      </c>
      <c r="AW191" s="12" t="s">
        <v>33</v>
      </c>
      <c r="AX191" s="12" t="s">
        <v>78</v>
      </c>
      <c r="AY191" s="156" t="s">
        <v>132</v>
      </c>
    </row>
    <row r="192" spans="2:65" s="13" customFormat="1">
      <c r="B192" s="162"/>
      <c r="D192" s="147" t="s">
        <v>240</v>
      </c>
      <c r="E192" s="163" t="s">
        <v>1</v>
      </c>
      <c r="F192" s="164" t="s">
        <v>244</v>
      </c>
      <c r="H192" s="165">
        <v>52.56</v>
      </c>
      <c r="I192" s="166"/>
      <c r="L192" s="162"/>
      <c r="M192" s="167"/>
      <c r="T192" s="168"/>
      <c r="AT192" s="163" t="s">
        <v>240</v>
      </c>
      <c r="AU192" s="163" t="s">
        <v>88</v>
      </c>
      <c r="AV192" s="13" t="s">
        <v>153</v>
      </c>
      <c r="AW192" s="13" t="s">
        <v>33</v>
      </c>
      <c r="AX192" s="13" t="s">
        <v>86</v>
      </c>
      <c r="AY192" s="163" t="s">
        <v>132</v>
      </c>
    </row>
    <row r="193" spans="2:65" s="1" customFormat="1" ht="16.5" customHeight="1">
      <c r="B193" s="132"/>
      <c r="C193" s="133" t="s">
        <v>307</v>
      </c>
      <c r="D193" s="133" t="s">
        <v>135</v>
      </c>
      <c r="E193" s="134" t="s">
        <v>308</v>
      </c>
      <c r="F193" s="135" t="s">
        <v>309</v>
      </c>
      <c r="G193" s="136" t="s">
        <v>238</v>
      </c>
      <c r="H193" s="137">
        <v>52.56</v>
      </c>
      <c r="I193" s="138"/>
      <c r="J193" s="139">
        <f>ROUND(I193*H193,2)</f>
        <v>0</v>
      </c>
      <c r="K193" s="140"/>
      <c r="L193" s="31"/>
      <c r="M193" s="141" t="s">
        <v>1</v>
      </c>
      <c r="N193" s="142" t="s">
        <v>43</v>
      </c>
      <c r="P193" s="143">
        <f>O193*H193</f>
        <v>0</v>
      </c>
      <c r="Q193" s="143">
        <v>0</v>
      </c>
      <c r="R193" s="143">
        <f>Q193*H193</f>
        <v>0</v>
      </c>
      <c r="S193" s="143">
        <v>0</v>
      </c>
      <c r="T193" s="144">
        <f>S193*H193</f>
        <v>0</v>
      </c>
      <c r="AR193" s="145" t="s">
        <v>153</v>
      </c>
      <c r="AT193" s="145" t="s">
        <v>135</v>
      </c>
      <c r="AU193" s="145" t="s">
        <v>88</v>
      </c>
      <c r="AY193" s="16" t="s">
        <v>132</v>
      </c>
      <c r="BE193" s="146">
        <f>IF(N193="základní",J193,0)</f>
        <v>0</v>
      </c>
      <c r="BF193" s="146">
        <f>IF(N193="snížená",J193,0)</f>
        <v>0</v>
      </c>
      <c r="BG193" s="146">
        <f>IF(N193="zákl. přenesená",J193,0)</f>
        <v>0</v>
      </c>
      <c r="BH193" s="146">
        <f>IF(N193="sníž. přenesená",J193,0)</f>
        <v>0</v>
      </c>
      <c r="BI193" s="146">
        <f>IF(N193="nulová",J193,0)</f>
        <v>0</v>
      </c>
      <c r="BJ193" s="16" t="s">
        <v>86</v>
      </c>
      <c r="BK193" s="146">
        <f>ROUND(I193*H193,2)</f>
        <v>0</v>
      </c>
      <c r="BL193" s="16" t="s">
        <v>153</v>
      </c>
      <c r="BM193" s="145" t="s">
        <v>310</v>
      </c>
    </row>
    <row r="194" spans="2:65" s="1" customFormat="1" ht="19.5">
      <c r="B194" s="31"/>
      <c r="D194" s="147" t="s">
        <v>141</v>
      </c>
      <c r="F194" s="148" t="s">
        <v>311</v>
      </c>
      <c r="I194" s="149"/>
      <c r="L194" s="31"/>
      <c r="M194" s="150"/>
      <c r="T194" s="55"/>
      <c r="AT194" s="16" t="s">
        <v>141</v>
      </c>
      <c r="AU194" s="16" t="s">
        <v>88</v>
      </c>
    </row>
    <row r="195" spans="2:65" s="12" customFormat="1">
      <c r="B195" s="155"/>
      <c r="D195" s="147" t="s">
        <v>240</v>
      </c>
      <c r="E195" s="156" t="s">
        <v>1</v>
      </c>
      <c r="F195" s="157" t="s">
        <v>306</v>
      </c>
      <c r="H195" s="158">
        <v>52.56</v>
      </c>
      <c r="I195" s="159"/>
      <c r="L195" s="155"/>
      <c r="M195" s="160"/>
      <c r="T195" s="161"/>
      <c r="AT195" s="156" t="s">
        <v>240</v>
      </c>
      <c r="AU195" s="156" t="s">
        <v>88</v>
      </c>
      <c r="AV195" s="12" t="s">
        <v>88</v>
      </c>
      <c r="AW195" s="12" t="s">
        <v>33</v>
      </c>
      <c r="AX195" s="12" t="s">
        <v>78</v>
      </c>
      <c r="AY195" s="156" t="s">
        <v>132</v>
      </c>
    </row>
    <row r="196" spans="2:65" s="13" customFormat="1">
      <c r="B196" s="162"/>
      <c r="D196" s="147" t="s">
        <v>240</v>
      </c>
      <c r="E196" s="163" t="s">
        <v>1</v>
      </c>
      <c r="F196" s="164" t="s">
        <v>244</v>
      </c>
      <c r="H196" s="165">
        <v>52.56</v>
      </c>
      <c r="I196" s="166"/>
      <c r="L196" s="162"/>
      <c r="M196" s="167"/>
      <c r="T196" s="168"/>
      <c r="AT196" s="163" t="s">
        <v>240</v>
      </c>
      <c r="AU196" s="163" t="s">
        <v>88</v>
      </c>
      <c r="AV196" s="13" t="s">
        <v>153</v>
      </c>
      <c r="AW196" s="13" t="s">
        <v>33</v>
      </c>
      <c r="AX196" s="13" t="s">
        <v>86</v>
      </c>
      <c r="AY196" s="163" t="s">
        <v>132</v>
      </c>
    </row>
    <row r="197" spans="2:65" s="11" customFormat="1" ht="22.9" customHeight="1">
      <c r="B197" s="120"/>
      <c r="D197" s="121" t="s">
        <v>77</v>
      </c>
      <c r="E197" s="130" t="s">
        <v>88</v>
      </c>
      <c r="F197" s="130" t="s">
        <v>312</v>
      </c>
      <c r="I197" s="123"/>
      <c r="J197" s="131">
        <f>BK197</f>
        <v>0</v>
      </c>
      <c r="L197" s="120"/>
      <c r="M197" s="125"/>
      <c r="P197" s="126">
        <f>SUM(P198:P232)</f>
        <v>0</v>
      </c>
      <c r="R197" s="126">
        <f>SUM(R198:R232)</f>
        <v>126.15122378000001</v>
      </c>
      <c r="T197" s="127">
        <f>SUM(T198:T232)</f>
        <v>0</v>
      </c>
      <c r="AR197" s="121" t="s">
        <v>86</v>
      </c>
      <c r="AT197" s="128" t="s">
        <v>77</v>
      </c>
      <c r="AU197" s="128" t="s">
        <v>86</v>
      </c>
      <c r="AY197" s="121" t="s">
        <v>132</v>
      </c>
      <c r="BK197" s="129">
        <f>SUM(BK198:BK232)</f>
        <v>0</v>
      </c>
    </row>
    <row r="198" spans="2:65" s="1" customFormat="1" ht="44.25" customHeight="1">
      <c r="B198" s="132"/>
      <c r="C198" s="133" t="s">
        <v>313</v>
      </c>
      <c r="D198" s="133" t="s">
        <v>135</v>
      </c>
      <c r="E198" s="134" t="s">
        <v>314</v>
      </c>
      <c r="F198" s="135" t="s">
        <v>315</v>
      </c>
      <c r="G198" s="136" t="s">
        <v>258</v>
      </c>
      <c r="H198" s="137">
        <v>275.99</v>
      </c>
      <c r="I198" s="138"/>
      <c r="J198" s="139">
        <f>ROUND(I198*H198,2)</f>
        <v>0</v>
      </c>
      <c r="K198" s="140"/>
      <c r="L198" s="31"/>
      <c r="M198" s="141" t="s">
        <v>1</v>
      </c>
      <c r="N198" s="142" t="s">
        <v>43</v>
      </c>
      <c r="P198" s="143">
        <f>O198*H198</f>
        <v>0</v>
      </c>
      <c r="Q198" s="143">
        <v>0.23777999999999999</v>
      </c>
      <c r="R198" s="143">
        <f>Q198*H198</f>
        <v>65.624902199999994</v>
      </c>
      <c r="S198" s="143">
        <v>0</v>
      </c>
      <c r="T198" s="144">
        <f>S198*H198</f>
        <v>0</v>
      </c>
      <c r="AR198" s="145" t="s">
        <v>153</v>
      </c>
      <c r="AT198" s="145" t="s">
        <v>135</v>
      </c>
      <c r="AU198" s="145" t="s">
        <v>88</v>
      </c>
      <c r="AY198" s="16" t="s">
        <v>132</v>
      </c>
      <c r="BE198" s="146">
        <f>IF(N198="základní",J198,0)</f>
        <v>0</v>
      </c>
      <c r="BF198" s="146">
        <f>IF(N198="snížená",J198,0)</f>
        <v>0</v>
      </c>
      <c r="BG198" s="146">
        <f>IF(N198="zákl. přenesená",J198,0)</f>
        <v>0</v>
      </c>
      <c r="BH198" s="146">
        <f>IF(N198="sníž. přenesená",J198,0)</f>
        <v>0</v>
      </c>
      <c r="BI198" s="146">
        <f>IF(N198="nulová",J198,0)</f>
        <v>0</v>
      </c>
      <c r="BJ198" s="16" t="s">
        <v>86</v>
      </c>
      <c r="BK198" s="146">
        <f>ROUND(I198*H198,2)</f>
        <v>0</v>
      </c>
      <c r="BL198" s="16" t="s">
        <v>153</v>
      </c>
      <c r="BM198" s="145" t="s">
        <v>316</v>
      </c>
    </row>
    <row r="199" spans="2:65" s="12" customFormat="1">
      <c r="B199" s="155"/>
      <c r="D199" s="147" t="s">
        <v>240</v>
      </c>
      <c r="E199" s="156" t="s">
        <v>1</v>
      </c>
      <c r="F199" s="157" t="s">
        <v>317</v>
      </c>
      <c r="H199" s="158">
        <v>275.99</v>
      </c>
      <c r="I199" s="159"/>
      <c r="L199" s="155"/>
      <c r="M199" s="160"/>
      <c r="T199" s="161"/>
      <c r="AT199" s="156" t="s">
        <v>240</v>
      </c>
      <c r="AU199" s="156" t="s">
        <v>88</v>
      </c>
      <c r="AV199" s="12" t="s">
        <v>88</v>
      </c>
      <c r="AW199" s="12" t="s">
        <v>33</v>
      </c>
      <c r="AX199" s="12" t="s">
        <v>78</v>
      </c>
      <c r="AY199" s="156" t="s">
        <v>132</v>
      </c>
    </row>
    <row r="200" spans="2:65" s="13" customFormat="1">
      <c r="B200" s="162"/>
      <c r="D200" s="147" t="s">
        <v>240</v>
      </c>
      <c r="E200" s="163" t="s">
        <v>1</v>
      </c>
      <c r="F200" s="164" t="s">
        <v>244</v>
      </c>
      <c r="H200" s="165">
        <v>275.99</v>
      </c>
      <c r="I200" s="166"/>
      <c r="L200" s="162"/>
      <c r="M200" s="167"/>
      <c r="T200" s="168"/>
      <c r="AT200" s="163" t="s">
        <v>240</v>
      </c>
      <c r="AU200" s="163" t="s">
        <v>88</v>
      </c>
      <c r="AV200" s="13" t="s">
        <v>153</v>
      </c>
      <c r="AW200" s="13" t="s">
        <v>33</v>
      </c>
      <c r="AX200" s="13" t="s">
        <v>86</v>
      </c>
      <c r="AY200" s="163" t="s">
        <v>132</v>
      </c>
    </row>
    <row r="201" spans="2:65" s="1" customFormat="1" ht="24.2" customHeight="1">
      <c r="B201" s="132"/>
      <c r="C201" s="133" t="s">
        <v>318</v>
      </c>
      <c r="D201" s="133" t="s">
        <v>135</v>
      </c>
      <c r="E201" s="134" t="s">
        <v>319</v>
      </c>
      <c r="F201" s="135" t="s">
        <v>320</v>
      </c>
      <c r="G201" s="136" t="s">
        <v>238</v>
      </c>
      <c r="H201" s="137">
        <v>119.86799999999999</v>
      </c>
      <c r="I201" s="138"/>
      <c r="J201" s="139">
        <f>ROUND(I201*H201,2)</f>
        <v>0</v>
      </c>
      <c r="K201" s="140"/>
      <c r="L201" s="31"/>
      <c r="M201" s="141" t="s">
        <v>1</v>
      </c>
      <c r="N201" s="142" t="s">
        <v>43</v>
      </c>
      <c r="P201" s="143">
        <f>O201*H201</f>
        <v>0</v>
      </c>
      <c r="Q201" s="143">
        <v>1E-4</v>
      </c>
      <c r="R201" s="143">
        <f>Q201*H201</f>
        <v>1.1986800000000001E-2</v>
      </c>
      <c r="S201" s="143">
        <v>0</v>
      </c>
      <c r="T201" s="144">
        <f>S201*H201</f>
        <v>0</v>
      </c>
      <c r="AR201" s="145" t="s">
        <v>153</v>
      </c>
      <c r="AT201" s="145" t="s">
        <v>135</v>
      </c>
      <c r="AU201" s="145" t="s">
        <v>88</v>
      </c>
      <c r="AY201" s="16" t="s">
        <v>132</v>
      </c>
      <c r="BE201" s="146">
        <f>IF(N201="základní",J201,0)</f>
        <v>0</v>
      </c>
      <c r="BF201" s="146">
        <f>IF(N201="snížená",J201,0)</f>
        <v>0</v>
      </c>
      <c r="BG201" s="146">
        <f>IF(N201="zákl. přenesená",J201,0)</f>
        <v>0</v>
      </c>
      <c r="BH201" s="146">
        <f>IF(N201="sníž. přenesená",J201,0)</f>
        <v>0</v>
      </c>
      <c r="BI201" s="146">
        <f>IF(N201="nulová",J201,0)</f>
        <v>0</v>
      </c>
      <c r="BJ201" s="16" t="s">
        <v>86</v>
      </c>
      <c r="BK201" s="146">
        <f>ROUND(I201*H201,2)</f>
        <v>0</v>
      </c>
      <c r="BL201" s="16" t="s">
        <v>153</v>
      </c>
      <c r="BM201" s="145" t="s">
        <v>321</v>
      </c>
    </row>
    <row r="202" spans="2:65" s="12" customFormat="1">
      <c r="B202" s="155"/>
      <c r="D202" s="147" t="s">
        <v>240</v>
      </c>
      <c r="E202" s="156" t="s">
        <v>1</v>
      </c>
      <c r="F202" s="157" t="s">
        <v>322</v>
      </c>
      <c r="H202" s="158">
        <v>119.86799999999999</v>
      </c>
      <c r="I202" s="159"/>
      <c r="L202" s="155"/>
      <c r="M202" s="160"/>
      <c r="T202" s="161"/>
      <c r="AT202" s="156" t="s">
        <v>240</v>
      </c>
      <c r="AU202" s="156" t="s">
        <v>88</v>
      </c>
      <c r="AV202" s="12" t="s">
        <v>88</v>
      </c>
      <c r="AW202" s="12" t="s">
        <v>33</v>
      </c>
      <c r="AX202" s="12" t="s">
        <v>78</v>
      </c>
      <c r="AY202" s="156" t="s">
        <v>132</v>
      </c>
    </row>
    <row r="203" spans="2:65" s="13" customFormat="1">
      <c r="B203" s="162"/>
      <c r="D203" s="147" t="s">
        <v>240</v>
      </c>
      <c r="E203" s="163" t="s">
        <v>1</v>
      </c>
      <c r="F203" s="164" t="s">
        <v>244</v>
      </c>
      <c r="H203" s="165">
        <v>119.86799999999999</v>
      </c>
      <c r="I203" s="166"/>
      <c r="L203" s="162"/>
      <c r="M203" s="167"/>
      <c r="T203" s="168"/>
      <c r="AT203" s="163" t="s">
        <v>240</v>
      </c>
      <c r="AU203" s="163" t="s">
        <v>88</v>
      </c>
      <c r="AV203" s="13" t="s">
        <v>153</v>
      </c>
      <c r="AW203" s="13" t="s">
        <v>33</v>
      </c>
      <c r="AX203" s="13" t="s">
        <v>86</v>
      </c>
      <c r="AY203" s="163" t="s">
        <v>132</v>
      </c>
    </row>
    <row r="204" spans="2:65" s="1" customFormat="1" ht="24.2" customHeight="1">
      <c r="B204" s="132"/>
      <c r="C204" s="175" t="s">
        <v>323</v>
      </c>
      <c r="D204" s="175" t="s">
        <v>324</v>
      </c>
      <c r="E204" s="176" t="s">
        <v>325</v>
      </c>
      <c r="F204" s="177" t="s">
        <v>326</v>
      </c>
      <c r="G204" s="178" t="s">
        <v>238</v>
      </c>
      <c r="H204" s="179">
        <v>141.98400000000001</v>
      </c>
      <c r="I204" s="180"/>
      <c r="J204" s="181">
        <f>ROUND(I204*H204,2)</f>
        <v>0</v>
      </c>
      <c r="K204" s="182"/>
      <c r="L204" s="183"/>
      <c r="M204" s="184" t="s">
        <v>1</v>
      </c>
      <c r="N204" s="185" t="s">
        <v>43</v>
      </c>
      <c r="P204" s="143">
        <f>O204*H204</f>
        <v>0</v>
      </c>
      <c r="Q204" s="143">
        <v>2.9999999999999997E-4</v>
      </c>
      <c r="R204" s="143">
        <f>Q204*H204</f>
        <v>4.25952E-2</v>
      </c>
      <c r="S204" s="143">
        <v>0</v>
      </c>
      <c r="T204" s="144">
        <f>S204*H204</f>
        <v>0</v>
      </c>
      <c r="AR204" s="145" t="s">
        <v>172</v>
      </c>
      <c r="AT204" s="145" t="s">
        <v>324</v>
      </c>
      <c r="AU204" s="145" t="s">
        <v>88</v>
      </c>
      <c r="AY204" s="16" t="s">
        <v>132</v>
      </c>
      <c r="BE204" s="146">
        <f>IF(N204="základní",J204,0)</f>
        <v>0</v>
      </c>
      <c r="BF204" s="146">
        <f>IF(N204="snížená",J204,0)</f>
        <v>0</v>
      </c>
      <c r="BG204" s="146">
        <f>IF(N204="zákl. přenesená",J204,0)</f>
        <v>0</v>
      </c>
      <c r="BH204" s="146">
        <f>IF(N204="sníž. přenesená",J204,0)</f>
        <v>0</v>
      </c>
      <c r="BI204" s="146">
        <f>IF(N204="nulová",J204,0)</f>
        <v>0</v>
      </c>
      <c r="BJ204" s="16" t="s">
        <v>86</v>
      </c>
      <c r="BK204" s="146">
        <f>ROUND(I204*H204,2)</f>
        <v>0</v>
      </c>
      <c r="BL204" s="16" t="s">
        <v>153</v>
      </c>
      <c r="BM204" s="145" t="s">
        <v>327</v>
      </c>
    </row>
    <row r="205" spans="2:65" s="12" customFormat="1">
      <c r="B205" s="155"/>
      <c r="D205" s="147" t="s">
        <v>240</v>
      </c>
      <c r="F205" s="157" t="s">
        <v>328</v>
      </c>
      <c r="H205" s="158">
        <v>141.98400000000001</v>
      </c>
      <c r="I205" s="159"/>
      <c r="L205" s="155"/>
      <c r="M205" s="160"/>
      <c r="T205" s="161"/>
      <c r="AT205" s="156" t="s">
        <v>240</v>
      </c>
      <c r="AU205" s="156" t="s">
        <v>88</v>
      </c>
      <c r="AV205" s="12" t="s">
        <v>88</v>
      </c>
      <c r="AW205" s="12" t="s">
        <v>3</v>
      </c>
      <c r="AX205" s="12" t="s">
        <v>86</v>
      </c>
      <c r="AY205" s="156" t="s">
        <v>132</v>
      </c>
    </row>
    <row r="206" spans="2:65" s="1" customFormat="1" ht="24.2" customHeight="1">
      <c r="B206" s="132"/>
      <c r="C206" s="133" t="s">
        <v>329</v>
      </c>
      <c r="D206" s="133" t="s">
        <v>135</v>
      </c>
      <c r="E206" s="134" t="s">
        <v>330</v>
      </c>
      <c r="F206" s="135" t="s">
        <v>331</v>
      </c>
      <c r="G206" s="136" t="s">
        <v>238</v>
      </c>
      <c r="H206" s="137">
        <v>234.59200000000001</v>
      </c>
      <c r="I206" s="138"/>
      <c r="J206" s="139">
        <f>ROUND(I206*H206,2)</f>
        <v>0</v>
      </c>
      <c r="K206" s="140"/>
      <c r="L206" s="31"/>
      <c r="M206" s="141" t="s">
        <v>1</v>
      </c>
      <c r="N206" s="142" t="s">
        <v>43</v>
      </c>
      <c r="P206" s="143">
        <f>O206*H206</f>
        <v>0</v>
      </c>
      <c r="Q206" s="143">
        <v>1E-4</v>
      </c>
      <c r="R206" s="143">
        <f>Q206*H206</f>
        <v>2.3459200000000003E-2</v>
      </c>
      <c r="S206" s="143">
        <v>0</v>
      </c>
      <c r="T206" s="144">
        <f>S206*H206</f>
        <v>0</v>
      </c>
      <c r="AR206" s="145" t="s">
        <v>153</v>
      </c>
      <c r="AT206" s="145" t="s">
        <v>135</v>
      </c>
      <c r="AU206" s="145" t="s">
        <v>88</v>
      </c>
      <c r="AY206" s="16" t="s">
        <v>132</v>
      </c>
      <c r="BE206" s="146">
        <f>IF(N206="základní",J206,0)</f>
        <v>0</v>
      </c>
      <c r="BF206" s="146">
        <f>IF(N206="snížená",J206,0)</f>
        <v>0</v>
      </c>
      <c r="BG206" s="146">
        <f>IF(N206="zákl. přenesená",J206,0)</f>
        <v>0</v>
      </c>
      <c r="BH206" s="146">
        <f>IF(N206="sníž. přenesená",J206,0)</f>
        <v>0</v>
      </c>
      <c r="BI206" s="146">
        <f>IF(N206="nulová",J206,0)</f>
        <v>0</v>
      </c>
      <c r="BJ206" s="16" t="s">
        <v>86</v>
      </c>
      <c r="BK206" s="146">
        <f>ROUND(I206*H206,2)</f>
        <v>0</v>
      </c>
      <c r="BL206" s="16" t="s">
        <v>153</v>
      </c>
      <c r="BM206" s="145" t="s">
        <v>332</v>
      </c>
    </row>
    <row r="207" spans="2:65" s="12" customFormat="1" ht="33.75">
      <c r="B207" s="155"/>
      <c r="D207" s="147" t="s">
        <v>240</v>
      </c>
      <c r="E207" s="156" t="s">
        <v>1</v>
      </c>
      <c r="F207" s="157" t="s">
        <v>333</v>
      </c>
      <c r="H207" s="158">
        <v>234.59200000000001</v>
      </c>
      <c r="I207" s="159"/>
      <c r="L207" s="155"/>
      <c r="M207" s="160"/>
      <c r="T207" s="161"/>
      <c r="AT207" s="156" t="s">
        <v>240</v>
      </c>
      <c r="AU207" s="156" t="s">
        <v>88</v>
      </c>
      <c r="AV207" s="12" t="s">
        <v>88</v>
      </c>
      <c r="AW207" s="12" t="s">
        <v>33</v>
      </c>
      <c r="AX207" s="12" t="s">
        <v>78</v>
      </c>
      <c r="AY207" s="156" t="s">
        <v>132</v>
      </c>
    </row>
    <row r="208" spans="2:65" s="13" customFormat="1">
      <c r="B208" s="162"/>
      <c r="D208" s="147" t="s">
        <v>240</v>
      </c>
      <c r="E208" s="163" t="s">
        <v>1</v>
      </c>
      <c r="F208" s="164" t="s">
        <v>244</v>
      </c>
      <c r="H208" s="165">
        <v>234.59200000000001</v>
      </c>
      <c r="I208" s="166"/>
      <c r="L208" s="162"/>
      <c r="M208" s="167"/>
      <c r="T208" s="168"/>
      <c r="AT208" s="163" t="s">
        <v>240</v>
      </c>
      <c r="AU208" s="163" t="s">
        <v>88</v>
      </c>
      <c r="AV208" s="13" t="s">
        <v>153</v>
      </c>
      <c r="AW208" s="13" t="s">
        <v>33</v>
      </c>
      <c r="AX208" s="13" t="s">
        <v>86</v>
      </c>
      <c r="AY208" s="163" t="s">
        <v>132</v>
      </c>
    </row>
    <row r="209" spans="2:65" s="1" customFormat="1" ht="24.2" customHeight="1">
      <c r="B209" s="132"/>
      <c r="C209" s="175" t="s">
        <v>7</v>
      </c>
      <c r="D209" s="175" t="s">
        <v>324</v>
      </c>
      <c r="E209" s="176" t="s">
        <v>325</v>
      </c>
      <c r="F209" s="177" t="s">
        <v>326</v>
      </c>
      <c r="G209" s="178" t="s">
        <v>238</v>
      </c>
      <c r="H209" s="179">
        <v>277.87400000000002</v>
      </c>
      <c r="I209" s="180"/>
      <c r="J209" s="181">
        <f>ROUND(I209*H209,2)</f>
        <v>0</v>
      </c>
      <c r="K209" s="182"/>
      <c r="L209" s="183"/>
      <c r="M209" s="184" t="s">
        <v>1</v>
      </c>
      <c r="N209" s="185" t="s">
        <v>43</v>
      </c>
      <c r="P209" s="143">
        <f>O209*H209</f>
        <v>0</v>
      </c>
      <c r="Q209" s="143">
        <v>2.9999999999999997E-4</v>
      </c>
      <c r="R209" s="143">
        <f>Q209*H209</f>
        <v>8.3362199999999997E-2</v>
      </c>
      <c r="S209" s="143">
        <v>0</v>
      </c>
      <c r="T209" s="144">
        <f>S209*H209</f>
        <v>0</v>
      </c>
      <c r="AR209" s="145" t="s">
        <v>172</v>
      </c>
      <c r="AT209" s="145" t="s">
        <v>324</v>
      </c>
      <c r="AU209" s="145" t="s">
        <v>88</v>
      </c>
      <c r="AY209" s="16" t="s">
        <v>132</v>
      </c>
      <c r="BE209" s="146">
        <f>IF(N209="základní",J209,0)</f>
        <v>0</v>
      </c>
      <c r="BF209" s="146">
        <f>IF(N209="snížená",J209,0)</f>
        <v>0</v>
      </c>
      <c r="BG209" s="146">
        <f>IF(N209="zákl. přenesená",J209,0)</f>
        <v>0</v>
      </c>
      <c r="BH209" s="146">
        <f>IF(N209="sníž. přenesená",J209,0)</f>
        <v>0</v>
      </c>
      <c r="BI209" s="146">
        <f>IF(N209="nulová",J209,0)</f>
        <v>0</v>
      </c>
      <c r="BJ209" s="16" t="s">
        <v>86</v>
      </c>
      <c r="BK209" s="146">
        <f>ROUND(I209*H209,2)</f>
        <v>0</v>
      </c>
      <c r="BL209" s="16" t="s">
        <v>153</v>
      </c>
      <c r="BM209" s="145" t="s">
        <v>334</v>
      </c>
    </row>
    <row r="210" spans="2:65" s="12" customFormat="1">
      <c r="B210" s="155"/>
      <c r="D210" s="147" t="s">
        <v>240</v>
      </c>
      <c r="F210" s="157" t="s">
        <v>335</v>
      </c>
      <c r="H210" s="158">
        <v>277.87400000000002</v>
      </c>
      <c r="I210" s="159"/>
      <c r="L210" s="155"/>
      <c r="M210" s="160"/>
      <c r="T210" s="161"/>
      <c r="AT210" s="156" t="s">
        <v>240</v>
      </c>
      <c r="AU210" s="156" t="s">
        <v>88</v>
      </c>
      <c r="AV210" s="12" t="s">
        <v>88</v>
      </c>
      <c r="AW210" s="12" t="s">
        <v>3</v>
      </c>
      <c r="AX210" s="12" t="s">
        <v>86</v>
      </c>
      <c r="AY210" s="156" t="s">
        <v>132</v>
      </c>
    </row>
    <row r="211" spans="2:65" s="1" customFormat="1" ht="21.75" customHeight="1">
      <c r="B211" s="132"/>
      <c r="C211" s="133" t="s">
        <v>336</v>
      </c>
      <c r="D211" s="133" t="s">
        <v>135</v>
      </c>
      <c r="E211" s="134" t="s">
        <v>337</v>
      </c>
      <c r="F211" s="135" t="s">
        <v>338</v>
      </c>
      <c r="G211" s="136" t="s">
        <v>251</v>
      </c>
      <c r="H211" s="137">
        <v>13.484</v>
      </c>
      <c r="I211" s="138"/>
      <c r="J211" s="139">
        <f>ROUND(I211*H211,2)</f>
        <v>0</v>
      </c>
      <c r="K211" s="140"/>
      <c r="L211" s="31"/>
      <c r="M211" s="141" t="s">
        <v>1</v>
      </c>
      <c r="N211" s="142" t="s">
        <v>43</v>
      </c>
      <c r="P211" s="143">
        <f>O211*H211</f>
        <v>0</v>
      </c>
      <c r="Q211" s="143">
        <v>2.16</v>
      </c>
      <c r="R211" s="143">
        <f>Q211*H211</f>
        <v>29.125440000000001</v>
      </c>
      <c r="S211" s="143">
        <v>0</v>
      </c>
      <c r="T211" s="144">
        <f>S211*H211</f>
        <v>0</v>
      </c>
      <c r="AR211" s="145" t="s">
        <v>153</v>
      </c>
      <c r="AT211" s="145" t="s">
        <v>135</v>
      </c>
      <c r="AU211" s="145" t="s">
        <v>88</v>
      </c>
      <c r="AY211" s="16" t="s">
        <v>132</v>
      </c>
      <c r="BE211" s="146">
        <f>IF(N211="základní",J211,0)</f>
        <v>0</v>
      </c>
      <c r="BF211" s="146">
        <f>IF(N211="snížená",J211,0)</f>
        <v>0</v>
      </c>
      <c r="BG211" s="146">
        <f>IF(N211="zákl. přenesená",J211,0)</f>
        <v>0</v>
      </c>
      <c r="BH211" s="146">
        <f>IF(N211="sníž. přenesená",J211,0)</f>
        <v>0</v>
      </c>
      <c r="BI211" s="146">
        <f>IF(N211="nulová",J211,0)</f>
        <v>0</v>
      </c>
      <c r="BJ211" s="16" t="s">
        <v>86</v>
      </c>
      <c r="BK211" s="146">
        <f>ROUND(I211*H211,2)</f>
        <v>0</v>
      </c>
      <c r="BL211" s="16" t="s">
        <v>153</v>
      </c>
      <c r="BM211" s="145" t="s">
        <v>339</v>
      </c>
    </row>
    <row r="212" spans="2:65" s="12" customFormat="1" ht="22.5">
      <c r="B212" s="155"/>
      <c r="D212" s="147" t="s">
        <v>240</v>
      </c>
      <c r="E212" s="156" t="s">
        <v>1</v>
      </c>
      <c r="F212" s="157" t="s">
        <v>340</v>
      </c>
      <c r="H212" s="158">
        <v>13.484</v>
      </c>
      <c r="I212" s="159"/>
      <c r="L212" s="155"/>
      <c r="M212" s="160"/>
      <c r="T212" s="161"/>
      <c r="AT212" s="156" t="s">
        <v>240</v>
      </c>
      <c r="AU212" s="156" t="s">
        <v>88</v>
      </c>
      <c r="AV212" s="12" t="s">
        <v>88</v>
      </c>
      <c r="AW212" s="12" t="s">
        <v>33</v>
      </c>
      <c r="AX212" s="12" t="s">
        <v>78</v>
      </c>
      <c r="AY212" s="156" t="s">
        <v>132</v>
      </c>
    </row>
    <row r="213" spans="2:65" s="13" customFormat="1">
      <c r="B213" s="162"/>
      <c r="D213" s="147" t="s">
        <v>240</v>
      </c>
      <c r="E213" s="163" t="s">
        <v>1</v>
      </c>
      <c r="F213" s="164" t="s">
        <v>244</v>
      </c>
      <c r="H213" s="165">
        <v>13.484</v>
      </c>
      <c r="I213" s="166"/>
      <c r="L213" s="162"/>
      <c r="M213" s="167"/>
      <c r="T213" s="168"/>
      <c r="AT213" s="163" t="s">
        <v>240</v>
      </c>
      <c r="AU213" s="163" t="s">
        <v>88</v>
      </c>
      <c r="AV213" s="13" t="s">
        <v>153</v>
      </c>
      <c r="AW213" s="13" t="s">
        <v>33</v>
      </c>
      <c r="AX213" s="13" t="s">
        <v>86</v>
      </c>
      <c r="AY213" s="163" t="s">
        <v>132</v>
      </c>
    </row>
    <row r="214" spans="2:65" s="1" customFormat="1" ht="16.5" customHeight="1">
      <c r="B214" s="132"/>
      <c r="C214" s="133" t="s">
        <v>341</v>
      </c>
      <c r="D214" s="133" t="s">
        <v>135</v>
      </c>
      <c r="E214" s="134" t="s">
        <v>342</v>
      </c>
      <c r="F214" s="135" t="s">
        <v>343</v>
      </c>
      <c r="G214" s="136" t="s">
        <v>251</v>
      </c>
      <c r="H214" s="137">
        <v>0.73499999999999999</v>
      </c>
      <c r="I214" s="138"/>
      <c r="J214" s="139">
        <f>ROUND(I214*H214,2)</f>
        <v>0</v>
      </c>
      <c r="K214" s="140"/>
      <c r="L214" s="31"/>
      <c r="M214" s="141" t="s">
        <v>1</v>
      </c>
      <c r="N214" s="142" t="s">
        <v>43</v>
      </c>
      <c r="P214" s="143">
        <f>O214*H214</f>
        <v>0</v>
      </c>
      <c r="Q214" s="143">
        <v>2.3010199999999998</v>
      </c>
      <c r="R214" s="143">
        <f>Q214*H214</f>
        <v>1.6912496999999997</v>
      </c>
      <c r="S214" s="143">
        <v>0</v>
      </c>
      <c r="T214" s="144">
        <f>S214*H214</f>
        <v>0</v>
      </c>
      <c r="AR214" s="145" t="s">
        <v>153</v>
      </c>
      <c r="AT214" s="145" t="s">
        <v>135</v>
      </c>
      <c r="AU214" s="145" t="s">
        <v>88</v>
      </c>
      <c r="AY214" s="16" t="s">
        <v>132</v>
      </c>
      <c r="BE214" s="146">
        <f>IF(N214="základní",J214,0)</f>
        <v>0</v>
      </c>
      <c r="BF214" s="146">
        <f>IF(N214="snížená",J214,0)</f>
        <v>0</v>
      </c>
      <c r="BG214" s="146">
        <f>IF(N214="zákl. přenesená",J214,0)</f>
        <v>0</v>
      </c>
      <c r="BH214" s="146">
        <f>IF(N214="sníž. přenesená",J214,0)</f>
        <v>0</v>
      </c>
      <c r="BI214" s="146">
        <f>IF(N214="nulová",J214,0)</f>
        <v>0</v>
      </c>
      <c r="BJ214" s="16" t="s">
        <v>86</v>
      </c>
      <c r="BK214" s="146">
        <f>ROUND(I214*H214,2)</f>
        <v>0</v>
      </c>
      <c r="BL214" s="16" t="s">
        <v>153</v>
      </c>
      <c r="BM214" s="145" t="s">
        <v>344</v>
      </c>
    </row>
    <row r="215" spans="2:65" s="12" customFormat="1">
      <c r="B215" s="155"/>
      <c r="D215" s="147" t="s">
        <v>240</v>
      </c>
      <c r="E215" s="156" t="s">
        <v>1</v>
      </c>
      <c r="F215" s="157" t="s">
        <v>345</v>
      </c>
      <c r="H215" s="158">
        <v>0.73499999999999999</v>
      </c>
      <c r="I215" s="159"/>
      <c r="L215" s="155"/>
      <c r="M215" s="160"/>
      <c r="T215" s="161"/>
      <c r="AT215" s="156" t="s">
        <v>240</v>
      </c>
      <c r="AU215" s="156" t="s">
        <v>88</v>
      </c>
      <c r="AV215" s="12" t="s">
        <v>88</v>
      </c>
      <c r="AW215" s="12" t="s">
        <v>33</v>
      </c>
      <c r="AX215" s="12" t="s">
        <v>78</v>
      </c>
      <c r="AY215" s="156" t="s">
        <v>132</v>
      </c>
    </row>
    <row r="216" spans="2:65" s="13" customFormat="1">
      <c r="B216" s="162"/>
      <c r="D216" s="147" t="s">
        <v>240</v>
      </c>
      <c r="E216" s="163" t="s">
        <v>1</v>
      </c>
      <c r="F216" s="164" t="s">
        <v>244</v>
      </c>
      <c r="H216" s="165">
        <v>0.73499999999999999</v>
      </c>
      <c r="I216" s="166"/>
      <c r="L216" s="162"/>
      <c r="M216" s="167"/>
      <c r="T216" s="168"/>
      <c r="AT216" s="163" t="s">
        <v>240</v>
      </c>
      <c r="AU216" s="163" t="s">
        <v>88</v>
      </c>
      <c r="AV216" s="13" t="s">
        <v>153</v>
      </c>
      <c r="AW216" s="13" t="s">
        <v>33</v>
      </c>
      <c r="AX216" s="13" t="s">
        <v>86</v>
      </c>
      <c r="AY216" s="163" t="s">
        <v>132</v>
      </c>
    </row>
    <row r="217" spans="2:65" s="1" customFormat="1" ht="16.5" customHeight="1">
      <c r="B217" s="132"/>
      <c r="C217" s="133" t="s">
        <v>346</v>
      </c>
      <c r="D217" s="133" t="s">
        <v>135</v>
      </c>
      <c r="E217" s="134" t="s">
        <v>347</v>
      </c>
      <c r="F217" s="135" t="s">
        <v>348</v>
      </c>
      <c r="G217" s="136" t="s">
        <v>251</v>
      </c>
      <c r="H217" s="137">
        <v>1.5</v>
      </c>
      <c r="I217" s="138"/>
      <c r="J217" s="139">
        <f>ROUND(I217*H217,2)</f>
        <v>0</v>
      </c>
      <c r="K217" s="140"/>
      <c r="L217" s="31"/>
      <c r="M217" s="141" t="s">
        <v>1</v>
      </c>
      <c r="N217" s="142" t="s">
        <v>43</v>
      </c>
      <c r="P217" s="143">
        <f>O217*H217</f>
        <v>0</v>
      </c>
      <c r="Q217" s="143">
        <v>2.3010199999999998</v>
      </c>
      <c r="R217" s="143">
        <f>Q217*H217</f>
        <v>3.45153</v>
      </c>
      <c r="S217" s="143">
        <v>0</v>
      </c>
      <c r="T217" s="144">
        <f>S217*H217</f>
        <v>0</v>
      </c>
      <c r="AR217" s="145" t="s">
        <v>153</v>
      </c>
      <c r="AT217" s="145" t="s">
        <v>135</v>
      </c>
      <c r="AU217" s="145" t="s">
        <v>88</v>
      </c>
      <c r="AY217" s="16" t="s">
        <v>132</v>
      </c>
      <c r="BE217" s="146">
        <f>IF(N217="základní",J217,0)</f>
        <v>0</v>
      </c>
      <c r="BF217" s="146">
        <f>IF(N217="snížená",J217,0)</f>
        <v>0</v>
      </c>
      <c r="BG217" s="146">
        <f>IF(N217="zákl. přenesená",J217,0)</f>
        <v>0</v>
      </c>
      <c r="BH217" s="146">
        <f>IF(N217="sníž. přenesená",J217,0)</f>
        <v>0</v>
      </c>
      <c r="BI217" s="146">
        <f>IF(N217="nulová",J217,0)</f>
        <v>0</v>
      </c>
      <c r="BJ217" s="16" t="s">
        <v>86</v>
      </c>
      <c r="BK217" s="146">
        <f>ROUND(I217*H217,2)</f>
        <v>0</v>
      </c>
      <c r="BL217" s="16" t="s">
        <v>153</v>
      </c>
      <c r="BM217" s="145" t="s">
        <v>349</v>
      </c>
    </row>
    <row r="218" spans="2:65" s="12" customFormat="1">
      <c r="B218" s="155"/>
      <c r="D218" s="147" t="s">
        <v>240</v>
      </c>
      <c r="E218" s="156" t="s">
        <v>1</v>
      </c>
      <c r="F218" s="157" t="s">
        <v>350</v>
      </c>
      <c r="H218" s="158">
        <v>1.5</v>
      </c>
      <c r="I218" s="159"/>
      <c r="L218" s="155"/>
      <c r="M218" s="160"/>
      <c r="T218" s="161"/>
      <c r="AT218" s="156" t="s">
        <v>240</v>
      </c>
      <c r="AU218" s="156" t="s">
        <v>88</v>
      </c>
      <c r="AV218" s="12" t="s">
        <v>88</v>
      </c>
      <c r="AW218" s="12" t="s">
        <v>33</v>
      </c>
      <c r="AX218" s="12" t="s">
        <v>78</v>
      </c>
      <c r="AY218" s="156" t="s">
        <v>132</v>
      </c>
    </row>
    <row r="219" spans="2:65" s="13" customFormat="1">
      <c r="B219" s="162"/>
      <c r="D219" s="147" t="s">
        <v>240</v>
      </c>
      <c r="E219" s="163" t="s">
        <v>1</v>
      </c>
      <c r="F219" s="164" t="s">
        <v>244</v>
      </c>
      <c r="H219" s="165">
        <v>1.5</v>
      </c>
      <c r="I219" s="166"/>
      <c r="L219" s="162"/>
      <c r="M219" s="167"/>
      <c r="T219" s="168"/>
      <c r="AT219" s="163" t="s">
        <v>240</v>
      </c>
      <c r="AU219" s="163" t="s">
        <v>88</v>
      </c>
      <c r="AV219" s="13" t="s">
        <v>153</v>
      </c>
      <c r="AW219" s="13" t="s">
        <v>33</v>
      </c>
      <c r="AX219" s="13" t="s">
        <v>86</v>
      </c>
      <c r="AY219" s="163" t="s">
        <v>132</v>
      </c>
    </row>
    <row r="220" spans="2:65" s="1" customFormat="1" ht="16.5" customHeight="1">
      <c r="B220" s="132"/>
      <c r="C220" s="133" t="s">
        <v>351</v>
      </c>
      <c r="D220" s="133" t="s">
        <v>135</v>
      </c>
      <c r="E220" s="134" t="s">
        <v>352</v>
      </c>
      <c r="F220" s="135" t="s">
        <v>353</v>
      </c>
      <c r="G220" s="136" t="s">
        <v>251</v>
      </c>
      <c r="H220" s="137">
        <v>1.8839999999999999</v>
      </c>
      <c r="I220" s="138"/>
      <c r="J220" s="139">
        <f>ROUND(I220*H220,2)</f>
        <v>0</v>
      </c>
      <c r="K220" s="140"/>
      <c r="L220" s="31"/>
      <c r="M220" s="141" t="s">
        <v>1</v>
      </c>
      <c r="N220" s="142" t="s">
        <v>43</v>
      </c>
      <c r="P220" s="143">
        <f>O220*H220</f>
        <v>0</v>
      </c>
      <c r="Q220" s="143">
        <v>2.5018699999999998</v>
      </c>
      <c r="R220" s="143">
        <f>Q220*H220</f>
        <v>4.713523079999999</v>
      </c>
      <c r="S220" s="143">
        <v>0</v>
      </c>
      <c r="T220" s="144">
        <f>S220*H220</f>
        <v>0</v>
      </c>
      <c r="AR220" s="145" t="s">
        <v>153</v>
      </c>
      <c r="AT220" s="145" t="s">
        <v>135</v>
      </c>
      <c r="AU220" s="145" t="s">
        <v>88</v>
      </c>
      <c r="AY220" s="16" t="s">
        <v>132</v>
      </c>
      <c r="BE220" s="146">
        <f>IF(N220="základní",J220,0)</f>
        <v>0</v>
      </c>
      <c r="BF220" s="146">
        <f>IF(N220="snížená",J220,0)</f>
        <v>0</v>
      </c>
      <c r="BG220" s="146">
        <f>IF(N220="zákl. přenesená",J220,0)</f>
        <v>0</v>
      </c>
      <c r="BH220" s="146">
        <f>IF(N220="sníž. přenesená",J220,0)</f>
        <v>0</v>
      </c>
      <c r="BI220" s="146">
        <f>IF(N220="nulová",J220,0)</f>
        <v>0</v>
      </c>
      <c r="BJ220" s="16" t="s">
        <v>86</v>
      </c>
      <c r="BK220" s="146">
        <f>ROUND(I220*H220,2)</f>
        <v>0</v>
      </c>
      <c r="BL220" s="16" t="s">
        <v>153</v>
      </c>
      <c r="BM220" s="145" t="s">
        <v>354</v>
      </c>
    </row>
    <row r="221" spans="2:65" s="14" customFormat="1">
      <c r="B221" s="169"/>
      <c r="D221" s="147" t="s">
        <v>240</v>
      </c>
      <c r="E221" s="170" t="s">
        <v>1</v>
      </c>
      <c r="F221" s="171" t="s">
        <v>355</v>
      </c>
      <c r="H221" s="170" t="s">
        <v>1</v>
      </c>
      <c r="I221" s="172"/>
      <c r="L221" s="169"/>
      <c r="M221" s="173"/>
      <c r="T221" s="174"/>
      <c r="AT221" s="170" t="s">
        <v>240</v>
      </c>
      <c r="AU221" s="170" t="s">
        <v>88</v>
      </c>
      <c r="AV221" s="14" t="s">
        <v>86</v>
      </c>
      <c r="AW221" s="14" t="s">
        <v>33</v>
      </c>
      <c r="AX221" s="14" t="s">
        <v>78</v>
      </c>
      <c r="AY221" s="170" t="s">
        <v>132</v>
      </c>
    </row>
    <row r="222" spans="2:65" s="12" customFormat="1">
      <c r="B222" s="155"/>
      <c r="D222" s="147" t="s">
        <v>240</v>
      </c>
      <c r="E222" s="156" t="s">
        <v>1</v>
      </c>
      <c r="F222" s="157" t="s">
        <v>356</v>
      </c>
      <c r="H222" s="158">
        <v>1.8839999999999999</v>
      </c>
      <c r="I222" s="159"/>
      <c r="L222" s="155"/>
      <c r="M222" s="160"/>
      <c r="T222" s="161"/>
      <c r="AT222" s="156" t="s">
        <v>240</v>
      </c>
      <c r="AU222" s="156" t="s">
        <v>88</v>
      </c>
      <c r="AV222" s="12" t="s">
        <v>88</v>
      </c>
      <c r="AW222" s="12" t="s">
        <v>33</v>
      </c>
      <c r="AX222" s="12" t="s">
        <v>78</v>
      </c>
      <c r="AY222" s="156" t="s">
        <v>132</v>
      </c>
    </row>
    <row r="223" spans="2:65" s="13" customFormat="1">
      <c r="B223" s="162"/>
      <c r="D223" s="147" t="s">
        <v>240</v>
      </c>
      <c r="E223" s="163" t="s">
        <v>1</v>
      </c>
      <c r="F223" s="164" t="s">
        <v>244</v>
      </c>
      <c r="H223" s="165">
        <v>1.8839999999999999</v>
      </c>
      <c r="I223" s="166"/>
      <c r="L223" s="162"/>
      <c r="M223" s="167"/>
      <c r="T223" s="168"/>
      <c r="AT223" s="163" t="s">
        <v>240</v>
      </c>
      <c r="AU223" s="163" t="s">
        <v>88</v>
      </c>
      <c r="AV223" s="13" t="s">
        <v>153</v>
      </c>
      <c r="AW223" s="13" t="s">
        <v>33</v>
      </c>
      <c r="AX223" s="13" t="s">
        <v>86</v>
      </c>
      <c r="AY223" s="163" t="s">
        <v>132</v>
      </c>
    </row>
    <row r="224" spans="2:65" s="1" customFormat="1" ht="33" customHeight="1">
      <c r="B224" s="132"/>
      <c r="C224" s="133" t="s">
        <v>357</v>
      </c>
      <c r="D224" s="133" t="s">
        <v>135</v>
      </c>
      <c r="E224" s="134" t="s">
        <v>358</v>
      </c>
      <c r="F224" s="135" t="s">
        <v>359</v>
      </c>
      <c r="G224" s="136" t="s">
        <v>238</v>
      </c>
      <c r="H224" s="137">
        <v>27.68</v>
      </c>
      <c r="I224" s="138"/>
      <c r="J224" s="139">
        <f>ROUND(I224*H224,2)</f>
        <v>0</v>
      </c>
      <c r="K224" s="140"/>
      <c r="L224" s="31"/>
      <c r="M224" s="141" t="s">
        <v>1</v>
      </c>
      <c r="N224" s="142" t="s">
        <v>43</v>
      </c>
      <c r="P224" s="143">
        <f>O224*H224</f>
        <v>0</v>
      </c>
      <c r="Q224" s="143">
        <v>0.73558000000000001</v>
      </c>
      <c r="R224" s="143">
        <f>Q224*H224</f>
        <v>20.360854400000001</v>
      </c>
      <c r="S224" s="143">
        <v>0</v>
      </c>
      <c r="T224" s="144">
        <f>S224*H224</f>
        <v>0</v>
      </c>
      <c r="AR224" s="145" t="s">
        <v>153</v>
      </c>
      <c r="AT224" s="145" t="s">
        <v>135</v>
      </c>
      <c r="AU224" s="145" t="s">
        <v>88</v>
      </c>
      <c r="AY224" s="16" t="s">
        <v>132</v>
      </c>
      <c r="BE224" s="146">
        <f>IF(N224="základní",J224,0)</f>
        <v>0</v>
      </c>
      <c r="BF224" s="146">
        <f>IF(N224="snížená",J224,0)</f>
        <v>0</v>
      </c>
      <c r="BG224" s="146">
        <f>IF(N224="zákl. přenesená",J224,0)</f>
        <v>0</v>
      </c>
      <c r="BH224" s="146">
        <f>IF(N224="sníž. přenesená",J224,0)</f>
        <v>0</v>
      </c>
      <c r="BI224" s="146">
        <f>IF(N224="nulová",J224,0)</f>
        <v>0</v>
      </c>
      <c r="BJ224" s="16" t="s">
        <v>86</v>
      </c>
      <c r="BK224" s="146">
        <f>ROUND(I224*H224,2)</f>
        <v>0</v>
      </c>
      <c r="BL224" s="16" t="s">
        <v>153</v>
      </c>
      <c r="BM224" s="145" t="s">
        <v>360</v>
      </c>
    </row>
    <row r="225" spans="2:65" s="12" customFormat="1">
      <c r="B225" s="155"/>
      <c r="D225" s="147" t="s">
        <v>240</v>
      </c>
      <c r="E225" s="156" t="s">
        <v>1</v>
      </c>
      <c r="F225" s="157" t="s">
        <v>361</v>
      </c>
      <c r="H225" s="158">
        <v>17.04</v>
      </c>
      <c r="I225" s="159"/>
      <c r="L225" s="155"/>
      <c r="M225" s="160"/>
      <c r="T225" s="161"/>
      <c r="AT225" s="156" t="s">
        <v>240</v>
      </c>
      <c r="AU225" s="156" t="s">
        <v>88</v>
      </c>
      <c r="AV225" s="12" t="s">
        <v>88</v>
      </c>
      <c r="AW225" s="12" t="s">
        <v>33</v>
      </c>
      <c r="AX225" s="12" t="s">
        <v>78</v>
      </c>
      <c r="AY225" s="156" t="s">
        <v>132</v>
      </c>
    </row>
    <row r="226" spans="2:65" s="12" customFormat="1">
      <c r="B226" s="155"/>
      <c r="D226" s="147" t="s">
        <v>240</v>
      </c>
      <c r="E226" s="156" t="s">
        <v>1</v>
      </c>
      <c r="F226" s="157" t="s">
        <v>362</v>
      </c>
      <c r="H226" s="158">
        <v>10.64</v>
      </c>
      <c r="I226" s="159"/>
      <c r="L226" s="155"/>
      <c r="M226" s="160"/>
      <c r="T226" s="161"/>
      <c r="AT226" s="156" t="s">
        <v>240</v>
      </c>
      <c r="AU226" s="156" t="s">
        <v>88</v>
      </c>
      <c r="AV226" s="12" t="s">
        <v>88</v>
      </c>
      <c r="AW226" s="12" t="s">
        <v>33</v>
      </c>
      <c r="AX226" s="12" t="s">
        <v>78</v>
      </c>
      <c r="AY226" s="156" t="s">
        <v>132</v>
      </c>
    </row>
    <row r="227" spans="2:65" s="13" customFormat="1">
      <c r="B227" s="162"/>
      <c r="D227" s="147" t="s">
        <v>240</v>
      </c>
      <c r="E227" s="163" t="s">
        <v>1</v>
      </c>
      <c r="F227" s="164" t="s">
        <v>244</v>
      </c>
      <c r="H227" s="165">
        <v>27.68</v>
      </c>
      <c r="I227" s="166"/>
      <c r="L227" s="162"/>
      <c r="M227" s="167"/>
      <c r="T227" s="168"/>
      <c r="AT227" s="163" t="s">
        <v>240</v>
      </c>
      <c r="AU227" s="163" t="s">
        <v>88</v>
      </c>
      <c r="AV227" s="13" t="s">
        <v>153</v>
      </c>
      <c r="AW227" s="13" t="s">
        <v>33</v>
      </c>
      <c r="AX227" s="13" t="s">
        <v>86</v>
      </c>
      <c r="AY227" s="163" t="s">
        <v>132</v>
      </c>
    </row>
    <row r="228" spans="2:65" s="1" customFormat="1" ht="24.2" customHeight="1">
      <c r="B228" s="132"/>
      <c r="C228" s="133" t="s">
        <v>363</v>
      </c>
      <c r="D228" s="133" t="s">
        <v>135</v>
      </c>
      <c r="E228" s="134" t="s">
        <v>364</v>
      </c>
      <c r="F228" s="135" t="s">
        <v>365</v>
      </c>
      <c r="G228" s="136" t="s">
        <v>294</v>
      </c>
      <c r="H228" s="137">
        <v>0.96499999999999997</v>
      </c>
      <c r="I228" s="138"/>
      <c r="J228" s="139">
        <f>ROUND(I228*H228,2)</f>
        <v>0</v>
      </c>
      <c r="K228" s="140"/>
      <c r="L228" s="31"/>
      <c r="M228" s="141" t="s">
        <v>1</v>
      </c>
      <c r="N228" s="142" t="s">
        <v>43</v>
      </c>
      <c r="P228" s="143">
        <f>O228*H228</f>
        <v>0</v>
      </c>
      <c r="Q228" s="143">
        <v>1.0593999999999999</v>
      </c>
      <c r="R228" s="143">
        <f>Q228*H228</f>
        <v>1.0223209999999998</v>
      </c>
      <c r="S228" s="143">
        <v>0</v>
      </c>
      <c r="T228" s="144">
        <f>S228*H228</f>
        <v>0</v>
      </c>
      <c r="AR228" s="145" t="s">
        <v>153</v>
      </c>
      <c r="AT228" s="145" t="s">
        <v>135</v>
      </c>
      <c r="AU228" s="145" t="s">
        <v>88</v>
      </c>
      <c r="AY228" s="16" t="s">
        <v>132</v>
      </c>
      <c r="BE228" s="146">
        <f>IF(N228="základní",J228,0)</f>
        <v>0</v>
      </c>
      <c r="BF228" s="146">
        <f>IF(N228="snížená",J228,0)</f>
        <v>0</v>
      </c>
      <c r="BG228" s="146">
        <f>IF(N228="zákl. přenesená",J228,0)</f>
        <v>0</v>
      </c>
      <c r="BH228" s="146">
        <f>IF(N228="sníž. přenesená",J228,0)</f>
        <v>0</v>
      </c>
      <c r="BI228" s="146">
        <f>IF(N228="nulová",J228,0)</f>
        <v>0</v>
      </c>
      <c r="BJ228" s="16" t="s">
        <v>86</v>
      </c>
      <c r="BK228" s="146">
        <f>ROUND(I228*H228,2)</f>
        <v>0</v>
      </c>
      <c r="BL228" s="16" t="s">
        <v>153</v>
      </c>
      <c r="BM228" s="145" t="s">
        <v>366</v>
      </c>
    </row>
    <row r="229" spans="2:65" s="14" customFormat="1">
      <c r="B229" s="169"/>
      <c r="D229" s="147" t="s">
        <v>240</v>
      </c>
      <c r="E229" s="170" t="s">
        <v>1</v>
      </c>
      <c r="F229" s="171" t="s">
        <v>367</v>
      </c>
      <c r="H229" s="170" t="s">
        <v>1</v>
      </c>
      <c r="I229" s="172"/>
      <c r="L229" s="169"/>
      <c r="M229" s="173"/>
      <c r="T229" s="174"/>
      <c r="AT229" s="170" t="s">
        <v>240</v>
      </c>
      <c r="AU229" s="170" t="s">
        <v>88</v>
      </c>
      <c r="AV229" s="14" t="s">
        <v>86</v>
      </c>
      <c r="AW229" s="14" t="s">
        <v>33</v>
      </c>
      <c r="AX229" s="14" t="s">
        <v>78</v>
      </c>
      <c r="AY229" s="170" t="s">
        <v>132</v>
      </c>
    </row>
    <row r="230" spans="2:65" s="12" customFormat="1">
      <c r="B230" s="155"/>
      <c r="D230" s="147" t="s">
        <v>240</v>
      </c>
      <c r="E230" s="156" t="s">
        <v>1</v>
      </c>
      <c r="F230" s="157" t="s">
        <v>368</v>
      </c>
      <c r="H230" s="158">
        <v>0.39700000000000002</v>
      </c>
      <c r="I230" s="159"/>
      <c r="L230" s="155"/>
      <c r="M230" s="160"/>
      <c r="T230" s="161"/>
      <c r="AT230" s="156" t="s">
        <v>240</v>
      </c>
      <c r="AU230" s="156" t="s">
        <v>88</v>
      </c>
      <c r="AV230" s="12" t="s">
        <v>88</v>
      </c>
      <c r="AW230" s="12" t="s">
        <v>33</v>
      </c>
      <c r="AX230" s="12" t="s">
        <v>78</v>
      </c>
      <c r="AY230" s="156" t="s">
        <v>132</v>
      </c>
    </row>
    <row r="231" spans="2:65" s="12" customFormat="1">
      <c r="B231" s="155"/>
      <c r="D231" s="147" t="s">
        <v>240</v>
      </c>
      <c r="E231" s="156" t="s">
        <v>1</v>
      </c>
      <c r="F231" s="157" t="s">
        <v>369</v>
      </c>
      <c r="H231" s="158">
        <v>0.56799999999999995</v>
      </c>
      <c r="I231" s="159"/>
      <c r="L231" s="155"/>
      <c r="M231" s="160"/>
      <c r="T231" s="161"/>
      <c r="AT231" s="156" t="s">
        <v>240</v>
      </c>
      <c r="AU231" s="156" t="s">
        <v>88</v>
      </c>
      <c r="AV231" s="12" t="s">
        <v>88</v>
      </c>
      <c r="AW231" s="12" t="s">
        <v>33</v>
      </c>
      <c r="AX231" s="12" t="s">
        <v>78</v>
      </c>
      <c r="AY231" s="156" t="s">
        <v>132</v>
      </c>
    </row>
    <row r="232" spans="2:65" s="13" customFormat="1">
      <c r="B232" s="162"/>
      <c r="D232" s="147" t="s">
        <v>240</v>
      </c>
      <c r="E232" s="163" t="s">
        <v>1</v>
      </c>
      <c r="F232" s="164" t="s">
        <v>244</v>
      </c>
      <c r="H232" s="165">
        <v>0.96499999999999997</v>
      </c>
      <c r="I232" s="166"/>
      <c r="L232" s="162"/>
      <c r="M232" s="167"/>
      <c r="T232" s="168"/>
      <c r="AT232" s="163" t="s">
        <v>240</v>
      </c>
      <c r="AU232" s="163" t="s">
        <v>88</v>
      </c>
      <c r="AV232" s="13" t="s">
        <v>153</v>
      </c>
      <c r="AW232" s="13" t="s">
        <v>33</v>
      </c>
      <c r="AX232" s="13" t="s">
        <v>86</v>
      </c>
      <c r="AY232" s="163" t="s">
        <v>132</v>
      </c>
    </row>
    <row r="233" spans="2:65" s="11" customFormat="1" ht="22.9" customHeight="1">
      <c r="B233" s="120"/>
      <c r="D233" s="121" t="s">
        <v>77</v>
      </c>
      <c r="E233" s="130" t="s">
        <v>146</v>
      </c>
      <c r="F233" s="130" t="s">
        <v>370</v>
      </c>
      <c r="I233" s="123"/>
      <c r="J233" s="131">
        <f>BK233</f>
        <v>0</v>
      </c>
      <c r="L233" s="120"/>
      <c r="M233" s="125"/>
      <c r="P233" s="126">
        <f>SUM(P234:P252)</f>
        <v>0</v>
      </c>
      <c r="R233" s="126">
        <f>SUM(R234:R252)</f>
        <v>237.31842568000002</v>
      </c>
      <c r="T233" s="127">
        <f>SUM(T234:T252)</f>
        <v>0</v>
      </c>
      <c r="AR233" s="121" t="s">
        <v>86</v>
      </c>
      <c r="AT233" s="128" t="s">
        <v>77</v>
      </c>
      <c r="AU233" s="128" t="s">
        <v>86</v>
      </c>
      <c r="AY233" s="121" t="s">
        <v>132</v>
      </c>
      <c r="BK233" s="129">
        <f>SUM(BK234:BK252)</f>
        <v>0</v>
      </c>
    </row>
    <row r="234" spans="2:65" s="1" customFormat="1" ht="33" customHeight="1">
      <c r="B234" s="132"/>
      <c r="C234" s="133" t="s">
        <v>371</v>
      </c>
      <c r="D234" s="133" t="s">
        <v>135</v>
      </c>
      <c r="E234" s="134" t="s">
        <v>372</v>
      </c>
      <c r="F234" s="135" t="s">
        <v>373</v>
      </c>
      <c r="G234" s="136" t="s">
        <v>251</v>
      </c>
      <c r="H234" s="137">
        <v>32.362000000000002</v>
      </c>
      <c r="I234" s="138"/>
      <c r="J234" s="139">
        <f>ROUND(I234*H234,2)</f>
        <v>0</v>
      </c>
      <c r="K234" s="140"/>
      <c r="L234" s="31"/>
      <c r="M234" s="141" t="s">
        <v>1</v>
      </c>
      <c r="N234" s="142" t="s">
        <v>43</v>
      </c>
      <c r="P234" s="143">
        <f>O234*H234</f>
        <v>0</v>
      </c>
      <c r="Q234" s="143">
        <v>2.2912400000000002</v>
      </c>
      <c r="R234" s="143">
        <f>Q234*H234</f>
        <v>74.149108880000014</v>
      </c>
      <c r="S234" s="143">
        <v>0</v>
      </c>
      <c r="T234" s="144">
        <f>S234*H234</f>
        <v>0</v>
      </c>
      <c r="AR234" s="145" t="s">
        <v>153</v>
      </c>
      <c r="AT234" s="145" t="s">
        <v>135</v>
      </c>
      <c r="AU234" s="145" t="s">
        <v>88</v>
      </c>
      <c r="AY234" s="16" t="s">
        <v>132</v>
      </c>
      <c r="BE234" s="146">
        <f>IF(N234="základní",J234,0)</f>
        <v>0</v>
      </c>
      <c r="BF234" s="146">
        <f>IF(N234="snížená",J234,0)</f>
        <v>0</v>
      </c>
      <c r="BG234" s="146">
        <f>IF(N234="zákl. přenesená",J234,0)</f>
        <v>0</v>
      </c>
      <c r="BH234" s="146">
        <f>IF(N234="sníž. přenesená",J234,0)</f>
        <v>0</v>
      </c>
      <c r="BI234" s="146">
        <f>IF(N234="nulová",J234,0)</f>
        <v>0</v>
      </c>
      <c r="BJ234" s="16" t="s">
        <v>86</v>
      </c>
      <c r="BK234" s="146">
        <f>ROUND(I234*H234,2)</f>
        <v>0</v>
      </c>
      <c r="BL234" s="16" t="s">
        <v>153</v>
      </c>
      <c r="BM234" s="145" t="s">
        <v>374</v>
      </c>
    </row>
    <row r="235" spans="2:65" s="1" customFormat="1" ht="39">
      <c r="B235" s="31"/>
      <c r="D235" s="147" t="s">
        <v>141</v>
      </c>
      <c r="F235" s="148" t="s">
        <v>375</v>
      </c>
      <c r="I235" s="149"/>
      <c r="L235" s="31"/>
      <c r="M235" s="150"/>
      <c r="T235" s="55"/>
      <c r="AT235" s="16" t="s">
        <v>141</v>
      </c>
      <c r="AU235" s="16" t="s">
        <v>88</v>
      </c>
    </row>
    <row r="236" spans="2:65" s="12" customFormat="1">
      <c r="B236" s="155"/>
      <c r="D236" s="147" t="s">
        <v>240</v>
      </c>
      <c r="E236" s="156" t="s">
        <v>1</v>
      </c>
      <c r="F236" s="157" t="s">
        <v>376</v>
      </c>
      <c r="H236" s="158">
        <v>32.362000000000002</v>
      </c>
      <c r="I236" s="159"/>
      <c r="L236" s="155"/>
      <c r="M236" s="160"/>
      <c r="T236" s="161"/>
      <c r="AT236" s="156" t="s">
        <v>240</v>
      </c>
      <c r="AU236" s="156" t="s">
        <v>88</v>
      </c>
      <c r="AV236" s="12" t="s">
        <v>88</v>
      </c>
      <c r="AW236" s="12" t="s">
        <v>33</v>
      </c>
      <c r="AX236" s="12" t="s">
        <v>78</v>
      </c>
      <c r="AY236" s="156" t="s">
        <v>132</v>
      </c>
    </row>
    <row r="237" spans="2:65" s="13" customFormat="1">
      <c r="B237" s="162"/>
      <c r="D237" s="147" t="s">
        <v>240</v>
      </c>
      <c r="E237" s="163" t="s">
        <v>1</v>
      </c>
      <c r="F237" s="164" t="s">
        <v>244</v>
      </c>
      <c r="H237" s="165">
        <v>32.362000000000002</v>
      </c>
      <c r="I237" s="166"/>
      <c r="L237" s="162"/>
      <c r="M237" s="167"/>
      <c r="T237" s="168"/>
      <c r="AT237" s="163" t="s">
        <v>240</v>
      </c>
      <c r="AU237" s="163" t="s">
        <v>88</v>
      </c>
      <c r="AV237" s="13" t="s">
        <v>153</v>
      </c>
      <c r="AW237" s="13" t="s">
        <v>33</v>
      </c>
      <c r="AX237" s="13" t="s">
        <v>86</v>
      </c>
      <c r="AY237" s="163" t="s">
        <v>132</v>
      </c>
    </row>
    <row r="238" spans="2:65" s="1" customFormat="1" ht="24.2" customHeight="1">
      <c r="B238" s="132"/>
      <c r="C238" s="133" t="s">
        <v>377</v>
      </c>
      <c r="D238" s="133" t="s">
        <v>135</v>
      </c>
      <c r="E238" s="134" t="s">
        <v>378</v>
      </c>
      <c r="F238" s="135" t="s">
        <v>379</v>
      </c>
      <c r="G238" s="136" t="s">
        <v>258</v>
      </c>
      <c r="H238" s="137">
        <v>3.8</v>
      </c>
      <c r="I238" s="138"/>
      <c r="J238" s="139">
        <f>ROUND(I238*H238,2)</f>
        <v>0</v>
      </c>
      <c r="K238" s="140"/>
      <c r="L238" s="31"/>
      <c r="M238" s="141" t="s">
        <v>1</v>
      </c>
      <c r="N238" s="142" t="s">
        <v>43</v>
      </c>
      <c r="P238" s="143">
        <f>O238*H238</f>
        <v>0</v>
      </c>
      <c r="Q238" s="143">
        <v>3.85E-2</v>
      </c>
      <c r="R238" s="143">
        <f>Q238*H238</f>
        <v>0.14629999999999999</v>
      </c>
      <c r="S238" s="143">
        <v>0</v>
      </c>
      <c r="T238" s="144">
        <f>S238*H238</f>
        <v>0</v>
      </c>
      <c r="AR238" s="145" t="s">
        <v>153</v>
      </c>
      <c r="AT238" s="145" t="s">
        <v>135</v>
      </c>
      <c r="AU238" s="145" t="s">
        <v>88</v>
      </c>
      <c r="AY238" s="16" t="s">
        <v>132</v>
      </c>
      <c r="BE238" s="146">
        <f>IF(N238="základní",J238,0)</f>
        <v>0</v>
      </c>
      <c r="BF238" s="146">
        <f>IF(N238="snížená",J238,0)</f>
        <v>0</v>
      </c>
      <c r="BG238" s="146">
        <f>IF(N238="zákl. přenesená",J238,0)</f>
        <v>0</v>
      </c>
      <c r="BH238" s="146">
        <f>IF(N238="sníž. přenesená",J238,0)</f>
        <v>0</v>
      </c>
      <c r="BI238" s="146">
        <f>IF(N238="nulová",J238,0)</f>
        <v>0</v>
      </c>
      <c r="BJ238" s="16" t="s">
        <v>86</v>
      </c>
      <c r="BK238" s="146">
        <f>ROUND(I238*H238,2)</f>
        <v>0</v>
      </c>
      <c r="BL238" s="16" t="s">
        <v>153</v>
      </c>
      <c r="BM238" s="145" t="s">
        <v>380</v>
      </c>
    </row>
    <row r="239" spans="2:65" s="1" customFormat="1" ht="19.5">
      <c r="B239" s="31"/>
      <c r="D239" s="147" t="s">
        <v>141</v>
      </c>
      <c r="F239" s="148" t="s">
        <v>381</v>
      </c>
      <c r="I239" s="149"/>
      <c r="L239" s="31"/>
      <c r="M239" s="150"/>
      <c r="T239" s="55"/>
      <c r="AT239" s="16" t="s">
        <v>141</v>
      </c>
      <c r="AU239" s="16" t="s">
        <v>88</v>
      </c>
    </row>
    <row r="240" spans="2:65" s="12" customFormat="1">
      <c r="B240" s="155"/>
      <c r="D240" s="147" t="s">
        <v>240</v>
      </c>
      <c r="E240" s="156" t="s">
        <v>1</v>
      </c>
      <c r="F240" s="157" t="s">
        <v>382</v>
      </c>
      <c r="H240" s="158">
        <v>3.8</v>
      </c>
      <c r="I240" s="159"/>
      <c r="L240" s="155"/>
      <c r="M240" s="160"/>
      <c r="T240" s="161"/>
      <c r="AT240" s="156" t="s">
        <v>240</v>
      </c>
      <c r="AU240" s="156" t="s">
        <v>88</v>
      </c>
      <c r="AV240" s="12" t="s">
        <v>88</v>
      </c>
      <c r="AW240" s="12" t="s">
        <v>33</v>
      </c>
      <c r="AX240" s="12" t="s">
        <v>78</v>
      </c>
      <c r="AY240" s="156" t="s">
        <v>132</v>
      </c>
    </row>
    <row r="241" spans="2:65" s="13" customFormat="1">
      <c r="B241" s="162"/>
      <c r="D241" s="147" t="s">
        <v>240</v>
      </c>
      <c r="E241" s="163" t="s">
        <v>1</v>
      </c>
      <c r="F241" s="164" t="s">
        <v>244</v>
      </c>
      <c r="H241" s="165">
        <v>3.8</v>
      </c>
      <c r="I241" s="166"/>
      <c r="L241" s="162"/>
      <c r="M241" s="167"/>
      <c r="T241" s="168"/>
      <c r="AT241" s="163" t="s">
        <v>240</v>
      </c>
      <c r="AU241" s="163" t="s">
        <v>88</v>
      </c>
      <c r="AV241" s="13" t="s">
        <v>153</v>
      </c>
      <c r="AW241" s="13" t="s">
        <v>33</v>
      </c>
      <c r="AX241" s="13" t="s">
        <v>86</v>
      </c>
      <c r="AY241" s="163" t="s">
        <v>132</v>
      </c>
    </row>
    <row r="242" spans="2:65" s="1" customFormat="1" ht="33" customHeight="1">
      <c r="B242" s="132"/>
      <c r="C242" s="133" t="s">
        <v>383</v>
      </c>
      <c r="D242" s="133" t="s">
        <v>135</v>
      </c>
      <c r="E242" s="134" t="s">
        <v>384</v>
      </c>
      <c r="F242" s="135" t="s">
        <v>385</v>
      </c>
      <c r="G242" s="136" t="s">
        <v>386</v>
      </c>
      <c r="H242" s="137">
        <v>48</v>
      </c>
      <c r="I242" s="138"/>
      <c r="J242" s="139">
        <f>ROUND(I242*H242,2)</f>
        <v>0</v>
      </c>
      <c r="K242" s="140"/>
      <c r="L242" s="31"/>
      <c r="M242" s="141" t="s">
        <v>1</v>
      </c>
      <c r="N242" s="142" t="s">
        <v>43</v>
      </c>
      <c r="P242" s="143">
        <f>O242*H242</f>
        <v>0</v>
      </c>
      <c r="Q242" s="143">
        <v>0.17488999999999999</v>
      </c>
      <c r="R242" s="143">
        <f>Q242*H242</f>
        <v>8.3947199999999995</v>
      </c>
      <c r="S242" s="143">
        <v>0</v>
      </c>
      <c r="T242" s="144">
        <f>S242*H242</f>
        <v>0</v>
      </c>
      <c r="AR242" s="145" t="s">
        <v>153</v>
      </c>
      <c r="AT242" s="145" t="s">
        <v>135</v>
      </c>
      <c r="AU242" s="145" t="s">
        <v>88</v>
      </c>
      <c r="AY242" s="16" t="s">
        <v>132</v>
      </c>
      <c r="BE242" s="146">
        <f>IF(N242="základní",J242,0)</f>
        <v>0</v>
      </c>
      <c r="BF242" s="146">
        <f>IF(N242="snížená",J242,0)</f>
        <v>0</v>
      </c>
      <c r="BG242" s="146">
        <f>IF(N242="zákl. přenesená",J242,0)</f>
        <v>0</v>
      </c>
      <c r="BH242" s="146">
        <f>IF(N242="sníž. přenesená",J242,0)</f>
        <v>0</v>
      </c>
      <c r="BI242" s="146">
        <f>IF(N242="nulová",J242,0)</f>
        <v>0</v>
      </c>
      <c r="BJ242" s="16" t="s">
        <v>86</v>
      </c>
      <c r="BK242" s="146">
        <f>ROUND(I242*H242,2)</f>
        <v>0</v>
      </c>
      <c r="BL242" s="16" t="s">
        <v>153</v>
      </c>
      <c r="BM242" s="145" t="s">
        <v>387</v>
      </c>
    </row>
    <row r="243" spans="2:65" s="12" customFormat="1">
      <c r="B243" s="155"/>
      <c r="D243" s="147" t="s">
        <v>240</v>
      </c>
      <c r="E243" s="156" t="s">
        <v>1</v>
      </c>
      <c r="F243" s="157" t="s">
        <v>388</v>
      </c>
      <c r="H243" s="158">
        <v>48</v>
      </c>
      <c r="I243" s="159"/>
      <c r="L243" s="155"/>
      <c r="M243" s="160"/>
      <c r="T243" s="161"/>
      <c r="AT243" s="156" t="s">
        <v>240</v>
      </c>
      <c r="AU243" s="156" t="s">
        <v>88</v>
      </c>
      <c r="AV243" s="12" t="s">
        <v>88</v>
      </c>
      <c r="AW243" s="12" t="s">
        <v>33</v>
      </c>
      <c r="AX243" s="12" t="s">
        <v>78</v>
      </c>
      <c r="AY243" s="156" t="s">
        <v>132</v>
      </c>
    </row>
    <row r="244" spans="2:65" s="13" customFormat="1">
      <c r="B244" s="162"/>
      <c r="D244" s="147" t="s">
        <v>240</v>
      </c>
      <c r="E244" s="163" t="s">
        <v>1</v>
      </c>
      <c r="F244" s="164" t="s">
        <v>244</v>
      </c>
      <c r="H244" s="165">
        <v>48</v>
      </c>
      <c r="I244" s="166"/>
      <c r="L244" s="162"/>
      <c r="M244" s="167"/>
      <c r="T244" s="168"/>
      <c r="AT244" s="163" t="s">
        <v>240</v>
      </c>
      <c r="AU244" s="163" t="s">
        <v>88</v>
      </c>
      <c r="AV244" s="13" t="s">
        <v>153</v>
      </c>
      <c r="AW244" s="13" t="s">
        <v>33</v>
      </c>
      <c r="AX244" s="13" t="s">
        <v>86</v>
      </c>
      <c r="AY244" s="163" t="s">
        <v>132</v>
      </c>
    </row>
    <row r="245" spans="2:65" s="1" customFormat="1" ht="24.2" customHeight="1">
      <c r="B245" s="132"/>
      <c r="C245" s="175" t="s">
        <v>389</v>
      </c>
      <c r="D245" s="175" t="s">
        <v>324</v>
      </c>
      <c r="E245" s="176" t="s">
        <v>390</v>
      </c>
      <c r="F245" s="177" t="s">
        <v>391</v>
      </c>
      <c r="G245" s="178" t="s">
        <v>294</v>
      </c>
      <c r="H245" s="179">
        <v>0.879</v>
      </c>
      <c r="I245" s="180"/>
      <c r="J245" s="181">
        <f>ROUND(I245*H245,2)</f>
        <v>0</v>
      </c>
      <c r="K245" s="182"/>
      <c r="L245" s="183"/>
      <c r="M245" s="184" t="s">
        <v>1</v>
      </c>
      <c r="N245" s="185" t="s">
        <v>43</v>
      </c>
      <c r="P245" s="143">
        <f>O245*H245</f>
        <v>0</v>
      </c>
      <c r="Q245" s="143">
        <v>1</v>
      </c>
      <c r="R245" s="143">
        <f>Q245*H245</f>
        <v>0.879</v>
      </c>
      <c r="S245" s="143">
        <v>0</v>
      </c>
      <c r="T245" s="144">
        <f>S245*H245</f>
        <v>0</v>
      </c>
      <c r="AR245" s="145" t="s">
        <v>172</v>
      </c>
      <c r="AT245" s="145" t="s">
        <v>324</v>
      </c>
      <c r="AU245" s="145" t="s">
        <v>88</v>
      </c>
      <c r="AY245" s="16" t="s">
        <v>132</v>
      </c>
      <c r="BE245" s="146">
        <f>IF(N245="základní",J245,0)</f>
        <v>0</v>
      </c>
      <c r="BF245" s="146">
        <f>IF(N245="snížená",J245,0)</f>
        <v>0</v>
      </c>
      <c r="BG245" s="146">
        <f>IF(N245="zákl. přenesená",J245,0)</f>
        <v>0</v>
      </c>
      <c r="BH245" s="146">
        <f>IF(N245="sníž. přenesená",J245,0)</f>
        <v>0</v>
      </c>
      <c r="BI245" s="146">
        <f>IF(N245="nulová",J245,0)</f>
        <v>0</v>
      </c>
      <c r="BJ245" s="16" t="s">
        <v>86</v>
      </c>
      <c r="BK245" s="146">
        <f>ROUND(I245*H245,2)</f>
        <v>0</v>
      </c>
      <c r="BL245" s="16" t="s">
        <v>153</v>
      </c>
      <c r="BM245" s="145" t="s">
        <v>392</v>
      </c>
    </row>
    <row r="246" spans="2:65" s="12" customFormat="1">
      <c r="B246" s="155"/>
      <c r="D246" s="147" t="s">
        <v>240</v>
      </c>
      <c r="E246" s="156" t="s">
        <v>1</v>
      </c>
      <c r="F246" s="157" t="s">
        <v>393</v>
      </c>
      <c r="H246" s="158">
        <v>0.79900000000000004</v>
      </c>
      <c r="I246" s="159"/>
      <c r="L246" s="155"/>
      <c r="M246" s="160"/>
      <c r="T246" s="161"/>
      <c r="AT246" s="156" t="s">
        <v>240</v>
      </c>
      <c r="AU246" s="156" t="s">
        <v>88</v>
      </c>
      <c r="AV246" s="12" t="s">
        <v>88</v>
      </c>
      <c r="AW246" s="12" t="s">
        <v>33</v>
      </c>
      <c r="AX246" s="12" t="s">
        <v>78</v>
      </c>
      <c r="AY246" s="156" t="s">
        <v>132</v>
      </c>
    </row>
    <row r="247" spans="2:65" s="13" customFormat="1">
      <c r="B247" s="162"/>
      <c r="D247" s="147" t="s">
        <v>240</v>
      </c>
      <c r="E247" s="163" t="s">
        <v>1</v>
      </c>
      <c r="F247" s="164" t="s">
        <v>244</v>
      </c>
      <c r="H247" s="165">
        <v>0.79900000000000004</v>
      </c>
      <c r="I247" s="166"/>
      <c r="L247" s="162"/>
      <c r="M247" s="167"/>
      <c r="T247" s="168"/>
      <c r="AT247" s="163" t="s">
        <v>240</v>
      </c>
      <c r="AU247" s="163" t="s">
        <v>88</v>
      </c>
      <c r="AV247" s="13" t="s">
        <v>153</v>
      </c>
      <c r="AW247" s="13" t="s">
        <v>33</v>
      </c>
      <c r="AX247" s="13" t="s">
        <v>86</v>
      </c>
      <c r="AY247" s="163" t="s">
        <v>132</v>
      </c>
    </row>
    <row r="248" spans="2:65" s="12" customFormat="1">
      <c r="B248" s="155"/>
      <c r="D248" s="147" t="s">
        <v>240</v>
      </c>
      <c r="F248" s="157" t="s">
        <v>394</v>
      </c>
      <c r="H248" s="158">
        <v>0.879</v>
      </c>
      <c r="I248" s="159"/>
      <c r="L248" s="155"/>
      <c r="M248" s="160"/>
      <c r="T248" s="161"/>
      <c r="AT248" s="156" t="s">
        <v>240</v>
      </c>
      <c r="AU248" s="156" t="s">
        <v>88</v>
      </c>
      <c r="AV248" s="12" t="s">
        <v>88</v>
      </c>
      <c r="AW248" s="12" t="s">
        <v>3</v>
      </c>
      <c r="AX248" s="12" t="s">
        <v>86</v>
      </c>
      <c r="AY248" s="156" t="s">
        <v>132</v>
      </c>
    </row>
    <row r="249" spans="2:65" s="1" customFormat="1" ht="16.5" customHeight="1">
      <c r="B249" s="132"/>
      <c r="C249" s="133" t="s">
        <v>395</v>
      </c>
      <c r="D249" s="133" t="s">
        <v>135</v>
      </c>
      <c r="E249" s="134" t="s">
        <v>396</v>
      </c>
      <c r="F249" s="135" t="s">
        <v>397</v>
      </c>
      <c r="G249" s="136" t="s">
        <v>398</v>
      </c>
      <c r="H249" s="137">
        <v>879.12</v>
      </c>
      <c r="I249" s="138"/>
      <c r="J249" s="139">
        <f>ROUND(I249*H249,2)</f>
        <v>0</v>
      </c>
      <c r="K249" s="140"/>
      <c r="L249" s="31"/>
      <c r="M249" s="141" t="s">
        <v>1</v>
      </c>
      <c r="N249" s="142" t="s">
        <v>43</v>
      </c>
      <c r="P249" s="143">
        <f>O249*H249</f>
        <v>0</v>
      </c>
      <c r="Q249" s="143">
        <v>0.17488999999999999</v>
      </c>
      <c r="R249" s="143">
        <f>Q249*H249</f>
        <v>153.7492968</v>
      </c>
      <c r="S249" s="143">
        <v>0</v>
      </c>
      <c r="T249" s="144">
        <f>S249*H249</f>
        <v>0</v>
      </c>
      <c r="AR249" s="145" t="s">
        <v>153</v>
      </c>
      <c r="AT249" s="145" t="s">
        <v>135</v>
      </c>
      <c r="AU249" s="145" t="s">
        <v>88</v>
      </c>
      <c r="AY249" s="16" t="s">
        <v>132</v>
      </c>
      <c r="BE249" s="146">
        <f>IF(N249="základní",J249,0)</f>
        <v>0</v>
      </c>
      <c r="BF249" s="146">
        <f>IF(N249="snížená",J249,0)</f>
        <v>0</v>
      </c>
      <c r="BG249" s="146">
        <f>IF(N249="zákl. přenesená",J249,0)</f>
        <v>0</v>
      </c>
      <c r="BH249" s="146">
        <f>IF(N249="sníž. přenesená",J249,0)</f>
        <v>0</v>
      </c>
      <c r="BI249" s="146">
        <f>IF(N249="nulová",J249,0)</f>
        <v>0</v>
      </c>
      <c r="BJ249" s="16" t="s">
        <v>86</v>
      </c>
      <c r="BK249" s="146">
        <f>ROUND(I249*H249,2)</f>
        <v>0</v>
      </c>
      <c r="BL249" s="16" t="s">
        <v>153</v>
      </c>
      <c r="BM249" s="145" t="s">
        <v>399</v>
      </c>
    </row>
    <row r="250" spans="2:65" s="12" customFormat="1">
      <c r="B250" s="155"/>
      <c r="D250" s="147" t="s">
        <v>240</v>
      </c>
      <c r="E250" s="156" t="s">
        <v>1</v>
      </c>
      <c r="F250" s="157" t="s">
        <v>400</v>
      </c>
      <c r="H250" s="158">
        <v>799.2</v>
      </c>
      <c r="I250" s="159"/>
      <c r="L250" s="155"/>
      <c r="M250" s="160"/>
      <c r="T250" s="161"/>
      <c r="AT250" s="156" t="s">
        <v>240</v>
      </c>
      <c r="AU250" s="156" t="s">
        <v>88</v>
      </c>
      <c r="AV250" s="12" t="s">
        <v>88</v>
      </c>
      <c r="AW250" s="12" t="s">
        <v>33</v>
      </c>
      <c r="AX250" s="12" t="s">
        <v>78</v>
      </c>
      <c r="AY250" s="156" t="s">
        <v>132</v>
      </c>
    </row>
    <row r="251" spans="2:65" s="13" customFormat="1">
      <c r="B251" s="162"/>
      <c r="D251" s="147" t="s">
        <v>240</v>
      </c>
      <c r="E251" s="163" t="s">
        <v>1</v>
      </c>
      <c r="F251" s="164" t="s">
        <v>244</v>
      </c>
      <c r="H251" s="165">
        <v>799.2</v>
      </c>
      <c r="I251" s="166"/>
      <c r="L251" s="162"/>
      <c r="M251" s="167"/>
      <c r="T251" s="168"/>
      <c r="AT251" s="163" t="s">
        <v>240</v>
      </c>
      <c r="AU251" s="163" t="s">
        <v>88</v>
      </c>
      <c r="AV251" s="13" t="s">
        <v>153</v>
      </c>
      <c r="AW251" s="13" t="s">
        <v>33</v>
      </c>
      <c r="AX251" s="13" t="s">
        <v>86</v>
      </c>
      <c r="AY251" s="163" t="s">
        <v>132</v>
      </c>
    </row>
    <row r="252" spans="2:65" s="12" customFormat="1">
      <c r="B252" s="155"/>
      <c r="D252" s="147" t="s">
        <v>240</v>
      </c>
      <c r="F252" s="157" t="s">
        <v>401</v>
      </c>
      <c r="H252" s="158">
        <v>879.12</v>
      </c>
      <c r="I252" s="159"/>
      <c r="L252" s="155"/>
      <c r="M252" s="160"/>
      <c r="T252" s="161"/>
      <c r="AT252" s="156" t="s">
        <v>240</v>
      </c>
      <c r="AU252" s="156" t="s">
        <v>88</v>
      </c>
      <c r="AV252" s="12" t="s">
        <v>88</v>
      </c>
      <c r="AW252" s="12" t="s">
        <v>3</v>
      </c>
      <c r="AX252" s="12" t="s">
        <v>86</v>
      </c>
      <c r="AY252" s="156" t="s">
        <v>132</v>
      </c>
    </row>
    <row r="253" spans="2:65" s="11" customFormat="1" ht="22.9" customHeight="1">
      <c r="B253" s="120"/>
      <c r="D253" s="121" t="s">
        <v>77</v>
      </c>
      <c r="E253" s="130" t="s">
        <v>152</v>
      </c>
      <c r="F253" s="130" t="s">
        <v>402</v>
      </c>
      <c r="I253" s="123"/>
      <c r="J253" s="131">
        <f>BK253</f>
        <v>0</v>
      </c>
      <c r="L253" s="120"/>
      <c r="M253" s="125"/>
      <c r="P253" s="126">
        <f>SUM(P254:P268)</f>
        <v>0</v>
      </c>
      <c r="R253" s="126">
        <f>SUM(R254:R268)</f>
        <v>10.644278399999999</v>
      </c>
      <c r="T253" s="127">
        <f>SUM(T254:T268)</f>
        <v>0</v>
      </c>
      <c r="AR253" s="121" t="s">
        <v>86</v>
      </c>
      <c r="AT253" s="128" t="s">
        <v>77</v>
      </c>
      <c r="AU253" s="128" t="s">
        <v>86</v>
      </c>
      <c r="AY253" s="121" t="s">
        <v>132</v>
      </c>
      <c r="BK253" s="129">
        <f>SUM(BK254:BK268)</f>
        <v>0</v>
      </c>
    </row>
    <row r="254" spans="2:65" s="1" customFormat="1" ht="24.2" customHeight="1">
      <c r="B254" s="132"/>
      <c r="C254" s="133" t="s">
        <v>403</v>
      </c>
      <c r="D254" s="133" t="s">
        <v>135</v>
      </c>
      <c r="E254" s="134" t="s">
        <v>404</v>
      </c>
      <c r="F254" s="135" t="s">
        <v>405</v>
      </c>
      <c r="G254" s="136" t="s">
        <v>238</v>
      </c>
      <c r="H254" s="137">
        <v>119.86799999999999</v>
      </c>
      <c r="I254" s="138"/>
      <c r="J254" s="139">
        <f>ROUND(I254*H254,2)</f>
        <v>0</v>
      </c>
      <c r="K254" s="140"/>
      <c r="L254" s="31"/>
      <c r="M254" s="141" t="s">
        <v>1</v>
      </c>
      <c r="N254" s="142" t="s">
        <v>43</v>
      </c>
      <c r="P254" s="143">
        <f>O254*H254</f>
        <v>0</v>
      </c>
      <c r="Q254" s="143">
        <v>0</v>
      </c>
      <c r="R254" s="143">
        <f>Q254*H254</f>
        <v>0</v>
      </c>
      <c r="S254" s="143">
        <v>0</v>
      </c>
      <c r="T254" s="144">
        <f>S254*H254</f>
        <v>0</v>
      </c>
      <c r="AR254" s="145" t="s">
        <v>153</v>
      </c>
      <c r="AT254" s="145" t="s">
        <v>135</v>
      </c>
      <c r="AU254" s="145" t="s">
        <v>88</v>
      </c>
      <c r="AY254" s="16" t="s">
        <v>132</v>
      </c>
      <c r="BE254" s="146">
        <f>IF(N254="základní",J254,0)</f>
        <v>0</v>
      </c>
      <c r="BF254" s="146">
        <f>IF(N254="snížená",J254,0)</f>
        <v>0</v>
      </c>
      <c r="BG254" s="146">
        <f>IF(N254="zákl. přenesená",J254,0)</f>
        <v>0</v>
      </c>
      <c r="BH254" s="146">
        <f>IF(N254="sníž. přenesená",J254,0)</f>
        <v>0</v>
      </c>
      <c r="BI254" s="146">
        <f>IF(N254="nulová",J254,0)</f>
        <v>0</v>
      </c>
      <c r="BJ254" s="16" t="s">
        <v>86</v>
      </c>
      <c r="BK254" s="146">
        <f>ROUND(I254*H254,2)</f>
        <v>0</v>
      </c>
      <c r="BL254" s="16" t="s">
        <v>153</v>
      </c>
      <c r="BM254" s="145" t="s">
        <v>406</v>
      </c>
    </row>
    <row r="255" spans="2:65" s="12" customFormat="1">
      <c r="B255" s="155"/>
      <c r="D255" s="147" t="s">
        <v>240</v>
      </c>
      <c r="E255" s="156" t="s">
        <v>1</v>
      </c>
      <c r="F255" s="157" t="s">
        <v>407</v>
      </c>
      <c r="H255" s="158">
        <v>119.86799999999999</v>
      </c>
      <c r="I255" s="159"/>
      <c r="L255" s="155"/>
      <c r="M255" s="160"/>
      <c r="T255" s="161"/>
      <c r="AT255" s="156" t="s">
        <v>240</v>
      </c>
      <c r="AU255" s="156" t="s">
        <v>88</v>
      </c>
      <c r="AV255" s="12" t="s">
        <v>88</v>
      </c>
      <c r="AW255" s="12" t="s">
        <v>33</v>
      </c>
      <c r="AX255" s="12" t="s">
        <v>78</v>
      </c>
      <c r="AY255" s="156" t="s">
        <v>132</v>
      </c>
    </row>
    <row r="256" spans="2:65" s="13" customFormat="1">
      <c r="B256" s="162"/>
      <c r="D256" s="147" t="s">
        <v>240</v>
      </c>
      <c r="E256" s="163" t="s">
        <v>1</v>
      </c>
      <c r="F256" s="164" t="s">
        <v>244</v>
      </c>
      <c r="H256" s="165">
        <v>119.86799999999999</v>
      </c>
      <c r="I256" s="166"/>
      <c r="L256" s="162"/>
      <c r="M256" s="167"/>
      <c r="T256" s="168"/>
      <c r="AT256" s="163" t="s">
        <v>240</v>
      </c>
      <c r="AU256" s="163" t="s">
        <v>88</v>
      </c>
      <c r="AV256" s="13" t="s">
        <v>153</v>
      </c>
      <c r="AW256" s="13" t="s">
        <v>33</v>
      </c>
      <c r="AX256" s="13" t="s">
        <v>86</v>
      </c>
      <c r="AY256" s="163" t="s">
        <v>132</v>
      </c>
    </row>
    <row r="257" spans="2:65" s="1" customFormat="1" ht="24.2" customHeight="1">
      <c r="B257" s="132"/>
      <c r="C257" s="133" t="s">
        <v>408</v>
      </c>
      <c r="D257" s="133" t="s">
        <v>135</v>
      </c>
      <c r="E257" s="134" t="s">
        <v>409</v>
      </c>
      <c r="F257" s="135" t="s">
        <v>410</v>
      </c>
      <c r="G257" s="136" t="s">
        <v>238</v>
      </c>
      <c r="H257" s="137">
        <v>42.16</v>
      </c>
      <c r="I257" s="138"/>
      <c r="J257" s="139">
        <f>ROUND(I257*H257,2)</f>
        <v>0</v>
      </c>
      <c r="K257" s="140"/>
      <c r="L257" s="31"/>
      <c r="M257" s="141" t="s">
        <v>1</v>
      </c>
      <c r="N257" s="142" t="s">
        <v>43</v>
      </c>
      <c r="P257" s="143">
        <f>O257*H257</f>
        <v>0</v>
      </c>
      <c r="Q257" s="143">
        <v>0</v>
      </c>
      <c r="R257" s="143">
        <f>Q257*H257</f>
        <v>0</v>
      </c>
      <c r="S257" s="143">
        <v>0</v>
      </c>
      <c r="T257" s="144">
        <f>S257*H257</f>
        <v>0</v>
      </c>
      <c r="AR257" s="145" t="s">
        <v>153</v>
      </c>
      <c r="AT257" s="145" t="s">
        <v>135</v>
      </c>
      <c r="AU257" s="145" t="s">
        <v>88</v>
      </c>
      <c r="AY257" s="16" t="s">
        <v>132</v>
      </c>
      <c r="BE257" s="146">
        <f>IF(N257="základní",J257,0)</f>
        <v>0</v>
      </c>
      <c r="BF257" s="146">
        <f>IF(N257="snížená",J257,0)</f>
        <v>0</v>
      </c>
      <c r="BG257" s="146">
        <f>IF(N257="zákl. přenesená",J257,0)</f>
        <v>0</v>
      </c>
      <c r="BH257" s="146">
        <f>IF(N257="sníž. přenesená",J257,0)</f>
        <v>0</v>
      </c>
      <c r="BI257" s="146">
        <f>IF(N257="nulová",J257,0)</f>
        <v>0</v>
      </c>
      <c r="BJ257" s="16" t="s">
        <v>86</v>
      </c>
      <c r="BK257" s="146">
        <f>ROUND(I257*H257,2)</f>
        <v>0</v>
      </c>
      <c r="BL257" s="16" t="s">
        <v>153</v>
      </c>
      <c r="BM257" s="145" t="s">
        <v>411</v>
      </c>
    </row>
    <row r="258" spans="2:65" s="12" customFormat="1">
      <c r="B258" s="155"/>
      <c r="D258" s="147" t="s">
        <v>240</v>
      </c>
      <c r="E258" s="156" t="s">
        <v>1</v>
      </c>
      <c r="F258" s="157" t="s">
        <v>412</v>
      </c>
      <c r="H258" s="158">
        <v>42.16</v>
      </c>
      <c r="I258" s="159"/>
      <c r="L258" s="155"/>
      <c r="M258" s="160"/>
      <c r="T258" s="161"/>
      <c r="AT258" s="156" t="s">
        <v>240</v>
      </c>
      <c r="AU258" s="156" t="s">
        <v>88</v>
      </c>
      <c r="AV258" s="12" t="s">
        <v>88</v>
      </c>
      <c r="AW258" s="12" t="s">
        <v>33</v>
      </c>
      <c r="AX258" s="12" t="s">
        <v>78</v>
      </c>
      <c r="AY258" s="156" t="s">
        <v>132</v>
      </c>
    </row>
    <row r="259" spans="2:65" s="13" customFormat="1">
      <c r="B259" s="162"/>
      <c r="D259" s="147" t="s">
        <v>240</v>
      </c>
      <c r="E259" s="163" t="s">
        <v>1</v>
      </c>
      <c r="F259" s="164" t="s">
        <v>244</v>
      </c>
      <c r="H259" s="165">
        <v>42.16</v>
      </c>
      <c r="I259" s="166"/>
      <c r="L259" s="162"/>
      <c r="M259" s="167"/>
      <c r="T259" s="168"/>
      <c r="AT259" s="163" t="s">
        <v>240</v>
      </c>
      <c r="AU259" s="163" t="s">
        <v>88</v>
      </c>
      <c r="AV259" s="13" t="s">
        <v>153</v>
      </c>
      <c r="AW259" s="13" t="s">
        <v>33</v>
      </c>
      <c r="AX259" s="13" t="s">
        <v>86</v>
      </c>
      <c r="AY259" s="163" t="s">
        <v>132</v>
      </c>
    </row>
    <row r="260" spans="2:65" s="1" customFormat="1" ht="24.2" customHeight="1">
      <c r="B260" s="132"/>
      <c r="C260" s="133" t="s">
        <v>413</v>
      </c>
      <c r="D260" s="133" t="s">
        <v>135</v>
      </c>
      <c r="E260" s="134" t="s">
        <v>414</v>
      </c>
      <c r="F260" s="135" t="s">
        <v>415</v>
      </c>
      <c r="G260" s="136" t="s">
        <v>238</v>
      </c>
      <c r="H260" s="137">
        <v>159.62</v>
      </c>
      <c r="I260" s="138"/>
      <c r="J260" s="139">
        <f>ROUND(I260*H260,2)</f>
        <v>0</v>
      </c>
      <c r="K260" s="140"/>
      <c r="L260" s="31"/>
      <c r="M260" s="141" t="s">
        <v>1</v>
      </c>
      <c r="N260" s="142" t="s">
        <v>43</v>
      </c>
      <c r="P260" s="143">
        <f>O260*H260</f>
        <v>0</v>
      </c>
      <c r="Q260" s="143">
        <v>0</v>
      </c>
      <c r="R260" s="143">
        <f>Q260*H260</f>
        <v>0</v>
      </c>
      <c r="S260" s="143">
        <v>0</v>
      </c>
      <c r="T260" s="144">
        <f>S260*H260</f>
        <v>0</v>
      </c>
      <c r="AR260" s="145" t="s">
        <v>153</v>
      </c>
      <c r="AT260" s="145" t="s">
        <v>135</v>
      </c>
      <c r="AU260" s="145" t="s">
        <v>88</v>
      </c>
      <c r="AY260" s="16" t="s">
        <v>132</v>
      </c>
      <c r="BE260" s="146">
        <f>IF(N260="základní",J260,0)</f>
        <v>0</v>
      </c>
      <c r="BF260" s="146">
        <f>IF(N260="snížená",J260,0)</f>
        <v>0</v>
      </c>
      <c r="BG260" s="146">
        <f>IF(N260="zákl. přenesená",J260,0)</f>
        <v>0</v>
      </c>
      <c r="BH260" s="146">
        <f>IF(N260="sníž. přenesená",J260,0)</f>
        <v>0</v>
      </c>
      <c r="BI260" s="146">
        <f>IF(N260="nulová",J260,0)</f>
        <v>0</v>
      </c>
      <c r="BJ260" s="16" t="s">
        <v>86</v>
      </c>
      <c r="BK260" s="146">
        <f>ROUND(I260*H260,2)</f>
        <v>0</v>
      </c>
      <c r="BL260" s="16" t="s">
        <v>153</v>
      </c>
      <c r="BM260" s="145" t="s">
        <v>416</v>
      </c>
    </row>
    <row r="261" spans="2:65" s="12" customFormat="1">
      <c r="B261" s="155"/>
      <c r="D261" s="147" t="s">
        <v>240</v>
      </c>
      <c r="E261" s="156" t="s">
        <v>1</v>
      </c>
      <c r="F261" s="157" t="s">
        <v>417</v>
      </c>
      <c r="H261" s="158">
        <v>159.62</v>
      </c>
      <c r="I261" s="159"/>
      <c r="L261" s="155"/>
      <c r="M261" s="160"/>
      <c r="T261" s="161"/>
      <c r="AT261" s="156" t="s">
        <v>240</v>
      </c>
      <c r="AU261" s="156" t="s">
        <v>88</v>
      </c>
      <c r="AV261" s="12" t="s">
        <v>88</v>
      </c>
      <c r="AW261" s="12" t="s">
        <v>33</v>
      </c>
      <c r="AX261" s="12" t="s">
        <v>78</v>
      </c>
      <c r="AY261" s="156" t="s">
        <v>132</v>
      </c>
    </row>
    <row r="262" spans="2:65" s="13" customFormat="1">
      <c r="B262" s="162"/>
      <c r="D262" s="147" t="s">
        <v>240</v>
      </c>
      <c r="E262" s="163" t="s">
        <v>1</v>
      </c>
      <c r="F262" s="164" t="s">
        <v>244</v>
      </c>
      <c r="H262" s="165">
        <v>159.62</v>
      </c>
      <c r="I262" s="166"/>
      <c r="L262" s="162"/>
      <c r="M262" s="167"/>
      <c r="T262" s="168"/>
      <c r="AT262" s="163" t="s">
        <v>240</v>
      </c>
      <c r="AU262" s="163" t="s">
        <v>88</v>
      </c>
      <c r="AV262" s="13" t="s">
        <v>153</v>
      </c>
      <c r="AW262" s="13" t="s">
        <v>33</v>
      </c>
      <c r="AX262" s="13" t="s">
        <v>86</v>
      </c>
      <c r="AY262" s="163" t="s">
        <v>132</v>
      </c>
    </row>
    <row r="263" spans="2:65" s="1" customFormat="1" ht="66.75" customHeight="1">
      <c r="B263" s="132"/>
      <c r="C263" s="133" t="s">
        <v>418</v>
      </c>
      <c r="D263" s="133" t="s">
        <v>135</v>
      </c>
      <c r="E263" s="134" t="s">
        <v>419</v>
      </c>
      <c r="F263" s="135" t="s">
        <v>420</v>
      </c>
      <c r="G263" s="136" t="s">
        <v>238</v>
      </c>
      <c r="H263" s="137">
        <v>119.86799999999999</v>
      </c>
      <c r="I263" s="138"/>
      <c r="J263" s="139">
        <f>ROUND(I263*H263,2)</f>
        <v>0</v>
      </c>
      <c r="K263" s="140"/>
      <c r="L263" s="31"/>
      <c r="M263" s="141" t="s">
        <v>1</v>
      </c>
      <c r="N263" s="142" t="s">
        <v>43</v>
      </c>
      <c r="P263" s="143">
        <f>O263*H263</f>
        <v>0</v>
      </c>
      <c r="Q263" s="143">
        <v>8.8800000000000004E-2</v>
      </c>
      <c r="R263" s="143">
        <f>Q263*H263</f>
        <v>10.644278399999999</v>
      </c>
      <c r="S263" s="143">
        <v>0</v>
      </c>
      <c r="T263" s="144">
        <f>S263*H263</f>
        <v>0</v>
      </c>
      <c r="AR263" s="145" t="s">
        <v>153</v>
      </c>
      <c r="AT263" s="145" t="s">
        <v>135</v>
      </c>
      <c r="AU263" s="145" t="s">
        <v>88</v>
      </c>
      <c r="AY263" s="16" t="s">
        <v>132</v>
      </c>
      <c r="BE263" s="146">
        <f>IF(N263="základní",J263,0)</f>
        <v>0</v>
      </c>
      <c r="BF263" s="146">
        <f>IF(N263="snížená",J263,0)</f>
        <v>0</v>
      </c>
      <c r="BG263" s="146">
        <f>IF(N263="zákl. přenesená",J263,0)</f>
        <v>0</v>
      </c>
      <c r="BH263" s="146">
        <f>IF(N263="sníž. přenesená",J263,0)</f>
        <v>0</v>
      </c>
      <c r="BI263" s="146">
        <f>IF(N263="nulová",J263,0)</f>
        <v>0</v>
      </c>
      <c r="BJ263" s="16" t="s">
        <v>86</v>
      </c>
      <c r="BK263" s="146">
        <f>ROUND(I263*H263,2)</f>
        <v>0</v>
      </c>
      <c r="BL263" s="16" t="s">
        <v>153</v>
      </c>
      <c r="BM263" s="145" t="s">
        <v>421</v>
      </c>
    </row>
    <row r="264" spans="2:65" s="1" customFormat="1" ht="19.5">
      <c r="B264" s="31"/>
      <c r="D264" s="147" t="s">
        <v>141</v>
      </c>
      <c r="F264" s="148" t="s">
        <v>422</v>
      </c>
      <c r="I264" s="149"/>
      <c r="L264" s="31"/>
      <c r="M264" s="150"/>
      <c r="T264" s="55"/>
      <c r="AT264" s="16" t="s">
        <v>141</v>
      </c>
      <c r="AU264" s="16" t="s">
        <v>88</v>
      </c>
    </row>
    <row r="265" spans="2:65" s="12" customFormat="1">
      <c r="B265" s="155"/>
      <c r="D265" s="147" t="s">
        <v>240</v>
      </c>
      <c r="E265" s="156" t="s">
        <v>1</v>
      </c>
      <c r="F265" s="157" t="s">
        <v>407</v>
      </c>
      <c r="H265" s="158">
        <v>119.86799999999999</v>
      </c>
      <c r="I265" s="159"/>
      <c r="L265" s="155"/>
      <c r="M265" s="160"/>
      <c r="T265" s="161"/>
      <c r="AT265" s="156" t="s">
        <v>240</v>
      </c>
      <c r="AU265" s="156" t="s">
        <v>88</v>
      </c>
      <c r="AV265" s="12" t="s">
        <v>88</v>
      </c>
      <c r="AW265" s="12" t="s">
        <v>33</v>
      </c>
      <c r="AX265" s="12" t="s">
        <v>78</v>
      </c>
      <c r="AY265" s="156" t="s">
        <v>132</v>
      </c>
    </row>
    <row r="266" spans="2:65" s="13" customFormat="1">
      <c r="B266" s="162"/>
      <c r="D266" s="147" t="s">
        <v>240</v>
      </c>
      <c r="E266" s="163" t="s">
        <v>1</v>
      </c>
      <c r="F266" s="164" t="s">
        <v>244</v>
      </c>
      <c r="H266" s="165">
        <v>119.86799999999999</v>
      </c>
      <c r="I266" s="166"/>
      <c r="L266" s="162"/>
      <c r="M266" s="167"/>
      <c r="T266" s="168"/>
      <c r="AT266" s="163" t="s">
        <v>240</v>
      </c>
      <c r="AU266" s="163" t="s">
        <v>88</v>
      </c>
      <c r="AV266" s="13" t="s">
        <v>153</v>
      </c>
      <c r="AW266" s="13" t="s">
        <v>33</v>
      </c>
      <c r="AX266" s="13" t="s">
        <v>86</v>
      </c>
      <c r="AY266" s="163" t="s">
        <v>132</v>
      </c>
    </row>
    <row r="267" spans="2:65" s="1" customFormat="1" ht="16.5" customHeight="1">
      <c r="B267" s="132"/>
      <c r="C267" s="175" t="s">
        <v>423</v>
      </c>
      <c r="D267" s="175" t="s">
        <v>324</v>
      </c>
      <c r="E267" s="176" t="s">
        <v>424</v>
      </c>
      <c r="F267" s="177" t="s">
        <v>425</v>
      </c>
      <c r="G267" s="178" t="s">
        <v>238</v>
      </c>
      <c r="H267" s="179">
        <v>137.84800000000001</v>
      </c>
      <c r="I267" s="180"/>
      <c r="J267" s="181">
        <f>ROUND(I267*H267,2)</f>
        <v>0</v>
      </c>
      <c r="K267" s="182"/>
      <c r="L267" s="183"/>
      <c r="M267" s="184" t="s">
        <v>1</v>
      </c>
      <c r="N267" s="185" t="s">
        <v>43</v>
      </c>
      <c r="P267" s="143">
        <f>O267*H267</f>
        <v>0</v>
      </c>
      <c r="Q267" s="143">
        <v>0</v>
      </c>
      <c r="R267" s="143">
        <f>Q267*H267</f>
        <v>0</v>
      </c>
      <c r="S267" s="143">
        <v>0</v>
      </c>
      <c r="T267" s="144">
        <f>S267*H267</f>
        <v>0</v>
      </c>
      <c r="AR267" s="145" t="s">
        <v>172</v>
      </c>
      <c r="AT267" s="145" t="s">
        <v>324</v>
      </c>
      <c r="AU267" s="145" t="s">
        <v>88</v>
      </c>
      <c r="AY267" s="16" t="s">
        <v>132</v>
      </c>
      <c r="BE267" s="146">
        <f>IF(N267="základní",J267,0)</f>
        <v>0</v>
      </c>
      <c r="BF267" s="146">
        <f>IF(N267="snížená",J267,0)</f>
        <v>0</v>
      </c>
      <c r="BG267" s="146">
        <f>IF(N267="zákl. přenesená",J267,0)</f>
        <v>0</v>
      </c>
      <c r="BH267" s="146">
        <f>IF(N267="sníž. přenesená",J267,0)</f>
        <v>0</v>
      </c>
      <c r="BI267" s="146">
        <f>IF(N267="nulová",J267,0)</f>
        <v>0</v>
      </c>
      <c r="BJ267" s="16" t="s">
        <v>86</v>
      </c>
      <c r="BK267" s="146">
        <f>ROUND(I267*H267,2)</f>
        <v>0</v>
      </c>
      <c r="BL267" s="16" t="s">
        <v>153</v>
      </c>
      <c r="BM267" s="145" t="s">
        <v>426</v>
      </c>
    </row>
    <row r="268" spans="2:65" s="12" customFormat="1">
      <c r="B268" s="155"/>
      <c r="D268" s="147" t="s">
        <v>240</v>
      </c>
      <c r="F268" s="157" t="s">
        <v>427</v>
      </c>
      <c r="H268" s="158">
        <v>137.84800000000001</v>
      </c>
      <c r="I268" s="159"/>
      <c r="L268" s="155"/>
      <c r="M268" s="160"/>
      <c r="T268" s="161"/>
      <c r="AT268" s="156" t="s">
        <v>240</v>
      </c>
      <c r="AU268" s="156" t="s">
        <v>88</v>
      </c>
      <c r="AV268" s="12" t="s">
        <v>88</v>
      </c>
      <c r="AW268" s="12" t="s">
        <v>3</v>
      </c>
      <c r="AX268" s="12" t="s">
        <v>86</v>
      </c>
      <c r="AY268" s="156" t="s">
        <v>132</v>
      </c>
    </row>
    <row r="269" spans="2:65" s="11" customFormat="1" ht="22.9" customHeight="1">
      <c r="B269" s="120"/>
      <c r="D269" s="121" t="s">
        <v>77</v>
      </c>
      <c r="E269" s="130" t="s">
        <v>161</v>
      </c>
      <c r="F269" s="130" t="s">
        <v>428</v>
      </c>
      <c r="I269" s="123"/>
      <c r="J269" s="131">
        <f>BK269</f>
        <v>0</v>
      </c>
      <c r="L269" s="120"/>
      <c r="M269" s="125"/>
      <c r="P269" s="126">
        <f>SUM(P270:P460)</f>
        <v>0</v>
      </c>
      <c r="R269" s="126">
        <f>SUM(R270:R460)</f>
        <v>229.83209597000004</v>
      </c>
      <c r="T269" s="127">
        <f>SUM(T270:T460)</f>
        <v>4.6871999999999999E-3</v>
      </c>
      <c r="AR269" s="121" t="s">
        <v>86</v>
      </c>
      <c r="AT269" s="128" t="s">
        <v>77</v>
      </c>
      <c r="AU269" s="128" t="s">
        <v>86</v>
      </c>
      <c r="AY269" s="121" t="s">
        <v>132</v>
      </c>
      <c r="BK269" s="129">
        <f>SUM(BK270:BK460)</f>
        <v>0</v>
      </c>
    </row>
    <row r="270" spans="2:65" s="1" customFormat="1" ht="24.2" customHeight="1">
      <c r="B270" s="132"/>
      <c r="C270" s="133" t="s">
        <v>429</v>
      </c>
      <c r="D270" s="133" t="s">
        <v>135</v>
      </c>
      <c r="E270" s="134" t="s">
        <v>430</v>
      </c>
      <c r="F270" s="135" t="s">
        <v>431</v>
      </c>
      <c r="G270" s="136" t="s">
        <v>258</v>
      </c>
      <c r="H270" s="137">
        <v>309</v>
      </c>
      <c r="I270" s="138"/>
      <c r="J270" s="139">
        <f>ROUND(I270*H270,2)</f>
        <v>0</v>
      </c>
      <c r="K270" s="140"/>
      <c r="L270" s="31"/>
      <c r="M270" s="141" t="s">
        <v>1</v>
      </c>
      <c r="N270" s="142" t="s">
        <v>43</v>
      </c>
      <c r="P270" s="143">
        <f>O270*H270</f>
        <v>0</v>
      </c>
      <c r="Q270" s="143">
        <v>1.5E-3</v>
      </c>
      <c r="R270" s="143">
        <f>Q270*H270</f>
        <v>0.46350000000000002</v>
      </c>
      <c r="S270" s="143">
        <v>0</v>
      </c>
      <c r="T270" s="144">
        <f>S270*H270</f>
        <v>0</v>
      </c>
      <c r="AR270" s="145" t="s">
        <v>153</v>
      </c>
      <c r="AT270" s="145" t="s">
        <v>135</v>
      </c>
      <c r="AU270" s="145" t="s">
        <v>88</v>
      </c>
      <c r="AY270" s="16" t="s">
        <v>132</v>
      </c>
      <c r="BE270" s="146">
        <f>IF(N270="základní",J270,0)</f>
        <v>0</v>
      </c>
      <c r="BF270" s="146">
        <f>IF(N270="snížená",J270,0)</f>
        <v>0</v>
      </c>
      <c r="BG270" s="146">
        <f>IF(N270="zákl. přenesená",J270,0)</f>
        <v>0</v>
      </c>
      <c r="BH270" s="146">
        <f>IF(N270="sníž. přenesená",J270,0)</f>
        <v>0</v>
      </c>
      <c r="BI270" s="146">
        <f>IF(N270="nulová",J270,0)</f>
        <v>0</v>
      </c>
      <c r="BJ270" s="16" t="s">
        <v>86</v>
      </c>
      <c r="BK270" s="146">
        <f>ROUND(I270*H270,2)</f>
        <v>0</v>
      </c>
      <c r="BL270" s="16" t="s">
        <v>153</v>
      </c>
      <c r="BM270" s="145" t="s">
        <v>432</v>
      </c>
    </row>
    <row r="271" spans="2:65" s="12" customFormat="1" ht="22.5">
      <c r="B271" s="155"/>
      <c r="D271" s="147" t="s">
        <v>240</v>
      </c>
      <c r="E271" s="156" t="s">
        <v>1</v>
      </c>
      <c r="F271" s="157" t="s">
        <v>433</v>
      </c>
      <c r="H271" s="158">
        <v>309</v>
      </c>
      <c r="I271" s="159"/>
      <c r="L271" s="155"/>
      <c r="M271" s="160"/>
      <c r="T271" s="161"/>
      <c r="AT271" s="156" t="s">
        <v>240</v>
      </c>
      <c r="AU271" s="156" t="s">
        <v>88</v>
      </c>
      <c r="AV271" s="12" t="s">
        <v>88</v>
      </c>
      <c r="AW271" s="12" t="s">
        <v>33</v>
      </c>
      <c r="AX271" s="12" t="s">
        <v>78</v>
      </c>
      <c r="AY271" s="156" t="s">
        <v>132</v>
      </c>
    </row>
    <row r="272" spans="2:65" s="13" customFormat="1">
      <c r="B272" s="162"/>
      <c r="D272" s="147" t="s">
        <v>240</v>
      </c>
      <c r="E272" s="163" t="s">
        <v>1</v>
      </c>
      <c r="F272" s="164" t="s">
        <v>244</v>
      </c>
      <c r="H272" s="165">
        <v>309</v>
      </c>
      <c r="I272" s="166"/>
      <c r="L272" s="162"/>
      <c r="M272" s="167"/>
      <c r="T272" s="168"/>
      <c r="AT272" s="163" t="s">
        <v>240</v>
      </c>
      <c r="AU272" s="163" t="s">
        <v>88</v>
      </c>
      <c r="AV272" s="13" t="s">
        <v>153</v>
      </c>
      <c r="AW272" s="13" t="s">
        <v>33</v>
      </c>
      <c r="AX272" s="13" t="s">
        <v>86</v>
      </c>
      <c r="AY272" s="163" t="s">
        <v>132</v>
      </c>
    </row>
    <row r="273" spans="2:65" s="1" customFormat="1" ht="24.2" customHeight="1">
      <c r="B273" s="132"/>
      <c r="C273" s="133" t="s">
        <v>434</v>
      </c>
      <c r="D273" s="133" t="s">
        <v>135</v>
      </c>
      <c r="E273" s="134" t="s">
        <v>435</v>
      </c>
      <c r="F273" s="135" t="s">
        <v>436</v>
      </c>
      <c r="G273" s="136" t="s">
        <v>238</v>
      </c>
      <c r="H273" s="137">
        <v>82.92</v>
      </c>
      <c r="I273" s="138"/>
      <c r="J273" s="139">
        <f>ROUND(I273*H273,2)</f>
        <v>0</v>
      </c>
      <c r="K273" s="140"/>
      <c r="L273" s="31"/>
      <c r="M273" s="141" t="s">
        <v>1</v>
      </c>
      <c r="N273" s="142" t="s">
        <v>43</v>
      </c>
      <c r="P273" s="143">
        <f>O273*H273</f>
        <v>0</v>
      </c>
      <c r="Q273" s="143">
        <v>4.3800000000000002E-3</v>
      </c>
      <c r="R273" s="143">
        <f>Q273*H273</f>
        <v>0.3631896</v>
      </c>
      <c r="S273" s="143">
        <v>0</v>
      </c>
      <c r="T273" s="144">
        <f>S273*H273</f>
        <v>0</v>
      </c>
      <c r="AR273" s="145" t="s">
        <v>153</v>
      </c>
      <c r="AT273" s="145" t="s">
        <v>135</v>
      </c>
      <c r="AU273" s="145" t="s">
        <v>88</v>
      </c>
      <c r="AY273" s="16" t="s">
        <v>132</v>
      </c>
      <c r="BE273" s="146">
        <f>IF(N273="základní",J273,0)</f>
        <v>0</v>
      </c>
      <c r="BF273" s="146">
        <f>IF(N273="snížená",J273,0)</f>
        <v>0</v>
      </c>
      <c r="BG273" s="146">
        <f>IF(N273="zákl. přenesená",J273,0)</f>
        <v>0</v>
      </c>
      <c r="BH273" s="146">
        <f>IF(N273="sníž. přenesená",J273,0)</f>
        <v>0</v>
      </c>
      <c r="BI273" s="146">
        <f>IF(N273="nulová",J273,0)</f>
        <v>0</v>
      </c>
      <c r="BJ273" s="16" t="s">
        <v>86</v>
      </c>
      <c r="BK273" s="146">
        <f>ROUND(I273*H273,2)</f>
        <v>0</v>
      </c>
      <c r="BL273" s="16" t="s">
        <v>153</v>
      </c>
      <c r="BM273" s="145" t="s">
        <v>437</v>
      </c>
    </row>
    <row r="274" spans="2:65" s="12" customFormat="1">
      <c r="B274" s="155"/>
      <c r="D274" s="147" t="s">
        <v>240</v>
      </c>
      <c r="E274" s="156" t="s">
        <v>1</v>
      </c>
      <c r="F274" s="157" t="s">
        <v>438</v>
      </c>
      <c r="H274" s="158">
        <v>82.92</v>
      </c>
      <c r="I274" s="159"/>
      <c r="L274" s="155"/>
      <c r="M274" s="160"/>
      <c r="T274" s="161"/>
      <c r="AT274" s="156" t="s">
        <v>240</v>
      </c>
      <c r="AU274" s="156" t="s">
        <v>88</v>
      </c>
      <c r="AV274" s="12" t="s">
        <v>88</v>
      </c>
      <c r="AW274" s="12" t="s">
        <v>33</v>
      </c>
      <c r="AX274" s="12" t="s">
        <v>78</v>
      </c>
      <c r="AY274" s="156" t="s">
        <v>132</v>
      </c>
    </row>
    <row r="275" spans="2:65" s="13" customFormat="1">
      <c r="B275" s="162"/>
      <c r="D275" s="147" t="s">
        <v>240</v>
      </c>
      <c r="E275" s="163" t="s">
        <v>1</v>
      </c>
      <c r="F275" s="164" t="s">
        <v>244</v>
      </c>
      <c r="H275" s="165">
        <v>82.92</v>
      </c>
      <c r="I275" s="166"/>
      <c r="L275" s="162"/>
      <c r="M275" s="167"/>
      <c r="T275" s="168"/>
      <c r="AT275" s="163" t="s">
        <v>240</v>
      </c>
      <c r="AU275" s="163" t="s">
        <v>88</v>
      </c>
      <c r="AV275" s="13" t="s">
        <v>153</v>
      </c>
      <c r="AW275" s="13" t="s">
        <v>33</v>
      </c>
      <c r="AX275" s="13" t="s">
        <v>86</v>
      </c>
      <c r="AY275" s="163" t="s">
        <v>132</v>
      </c>
    </row>
    <row r="276" spans="2:65" s="1" customFormat="1" ht="24.2" customHeight="1">
      <c r="B276" s="132"/>
      <c r="C276" s="133" t="s">
        <v>439</v>
      </c>
      <c r="D276" s="133" t="s">
        <v>135</v>
      </c>
      <c r="E276" s="134" t="s">
        <v>440</v>
      </c>
      <c r="F276" s="135" t="s">
        <v>441</v>
      </c>
      <c r="G276" s="136" t="s">
        <v>238</v>
      </c>
      <c r="H276" s="137">
        <v>82.92</v>
      </c>
      <c r="I276" s="138"/>
      <c r="J276" s="139">
        <f>ROUND(I276*H276,2)</f>
        <v>0</v>
      </c>
      <c r="K276" s="140"/>
      <c r="L276" s="31"/>
      <c r="M276" s="141" t="s">
        <v>1</v>
      </c>
      <c r="N276" s="142" t="s">
        <v>43</v>
      </c>
      <c r="P276" s="143">
        <f>O276*H276</f>
        <v>0</v>
      </c>
      <c r="Q276" s="143">
        <v>1.3999999999999999E-4</v>
      </c>
      <c r="R276" s="143">
        <f>Q276*H276</f>
        <v>1.1608799999999999E-2</v>
      </c>
      <c r="S276" s="143">
        <v>0</v>
      </c>
      <c r="T276" s="144">
        <f>S276*H276</f>
        <v>0</v>
      </c>
      <c r="AR276" s="145" t="s">
        <v>153</v>
      </c>
      <c r="AT276" s="145" t="s">
        <v>135</v>
      </c>
      <c r="AU276" s="145" t="s">
        <v>88</v>
      </c>
      <c r="AY276" s="16" t="s">
        <v>132</v>
      </c>
      <c r="BE276" s="146">
        <f>IF(N276="základní",J276,0)</f>
        <v>0</v>
      </c>
      <c r="BF276" s="146">
        <f>IF(N276="snížená",J276,0)</f>
        <v>0</v>
      </c>
      <c r="BG276" s="146">
        <f>IF(N276="zákl. přenesená",J276,0)</f>
        <v>0</v>
      </c>
      <c r="BH276" s="146">
        <f>IF(N276="sníž. přenesená",J276,0)</f>
        <v>0</v>
      </c>
      <c r="BI276" s="146">
        <f>IF(N276="nulová",J276,0)</f>
        <v>0</v>
      </c>
      <c r="BJ276" s="16" t="s">
        <v>86</v>
      </c>
      <c r="BK276" s="146">
        <f>ROUND(I276*H276,2)</f>
        <v>0</v>
      </c>
      <c r="BL276" s="16" t="s">
        <v>153</v>
      </c>
      <c r="BM276" s="145" t="s">
        <v>442</v>
      </c>
    </row>
    <row r="277" spans="2:65" s="12" customFormat="1">
      <c r="B277" s="155"/>
      <c r="D277" s="147" t="s">
        <v>240</v>
      </c>
      <c r="E277" s="156" t="s">
        <v>1</v>
      </c>
      <c r="F277" s="157" t="s">
        <v>438</v>
      </c>
      <c r="H277" s="158">
        <v>82.92</v>
      </c>
      <c r="I277" s="159"/>
      <c r="L277" s="155"/>
      <c r="M277" s="160"/>
      <c r="T277" s="161"/>
      <c r="AT277" s="156" t="s">
        <v>240</v>
      </c>
      <c r="AU277" s="156" t="s">
        <v>88</v>
      </c>
      <c r="AV277" s="12" t="s">
        <v>88</v>
      </c>
      <c r="AW277" s="12" t="s">
        <v>33</v>
      </c>
      <c r="AX277" s="12" t="s">
        <v>78</v>
      </c>
      <c r="AY277" s="156" t="s">
        <v>132</v>
      </c>
    </row>
    <row r="278" spans="2:65" s="13" customFormat="1">
      <c r="B278" s="162"/>
      <c r="D278" s="147" t="s">
        <v>240</v>
      </c>
      <c r="E278" s="163" t="s">
        <v>1</v>
      </c>
      <c r="F278" s="164" t="s">
        <v>244</v>
      </c>
      <c r="H278" s="165">
        <v>82.92</v>
      </c>
      <c r="I278" s="166"/>
      <c r="L278" s="162"/>
      <c r="M278" s="167"/>
      <c r="T278" s="168"/>
      <c r="AT278" s="163" t="s">
        <v>240</v>
      </c>
      <c r="AU278" s="163" t="s">
        <v>88</v>
      </c>
      <c r="AV278" s="13" t="s">
        <v>153</v>
      </c>
      <c r="AW278" s="13" t="s">
        <v>33</v>
      </c>
      <c r="AX278" s="13" t="s">
        <v>86</v>
      </c>
      <c r="AY278" s="163" t="s">
        <v>132</v>
      </c>
    </row>
    <row r="279" spans="2:65" s="1" customFormat="1" ht="49.15" customHeight="1">
      <c r="B279" s="132"/>
      <c r="C279" s="133" t="s">
        <v>443</v>
      </c>
      <c r="D279" s="133" t="s">
        <v>135</v>
      </c>
      <c r="E279" s="134" t="s">
        <v>444</v>
      </c>
      <c r="F279" s="135" t="s">
        <v>445</v>
      </c>
      <c r="G279" s="136" t="s">
        <v>238</v>
      </c>
      <c r="H279" s="137">
        <v>82.92</v>
      </c>
      <c r="I279" s="138"/>
      <c r="J279" s="139">
        <f>ROUND(I279*H279,2)</f>
        <v>0</v>
      </c>
      <c r="K279" s="140"/>
      <c r="L279" s="31"/>
      <c r="M279" s="141" t="s">
        <v>1</v>
      </c>
      <c r="N279" s="142" t="s">
        <v>43</v>
      </c>
      <c r="P279" s="143">
        <f>O279*H279</f>
        <v>0</v>
      </c>
      <c r="Q279" s="143">
        <v>1.1390000000000001E-2</v>
      </c>
      <c r="R279" s="143">
        <f>Q279*H279</f>
        <v>0.94445880000000004</v>
      </c>
      <c r="S279" s="143">
        <v>0</v>
      </c>
      <c r="T279" s="144">
        <f>S279*H279</f>
        <v>0</v>
      </c>
      <c r="AR279" s="145" t="s">
        <v>153</v>
      </c>
      <c r="AT279" s="145" t="s">
        <v>135</v>
      </c>
      <c r="AU279" s="145" t="s">
        <v>88</v>
      </c>
      <c r="AY279" s="16" t="s">
        <v>132</v>
      </c>
      <c r="BE279" s="146">
        <f>IF(N279="základní",J279,0)</f>
        <v>0</v>
      </c>
      <c r="BF279" s="146">
        <f>IF(N279="snížená",J279,0)</f>
        <v>0</v>
      </c>
      <c r="BG279" s="146">
        <f>IF(N279="zákl. přenesená",J279,0)</f>
        <v>0</v>
      </c>
      <c r="BH279" s="146">
        <f>IF(N279="sníž. přenesená",J279,0)</f>
        <v>0</v>
      </c>
      <c r="BI279" s="146">
        <f>IF(N279="nulová",J279,0)</f>
        <v>0</v>
      </c>
      <c r="BJ279" s="16" t="s">
        <v>86</v>
      </c>
      <c r="BK279" s="146">
        <f>ROUND(I279*H279,2)</f>
        <v>0</v>
      </c>
      <c r="BL279" s="16" t="s">
        <v>153</v>
      </c>
      <c r="BM279" s="145" t="s">
        <v>446</v>
      </c>
    </row>
    <row r="280" spans="2:65" s="12" customFormat="1">
      <c r="B280" s="155"/>
      <c r="D280" s="147" t="s">
        <v>240</v>
      </c>
      <c r="E280" s="156" t="s">
        <v>1</v>
      </c>
      <c r="F280" s="157" t="s">
        <v>438</v>
      </c>
      <c r="H280" s="158">
        <v>82.92</v>
      </c>
      <c r="I280" s="159"/>
      <c r="L280" s="155"/>
      <c r="M280" s="160"/>
      <c r="T280" s="161"/>
      <c r="AT280" s="156" t="s">
        <v>240</v>
      </c>
      <c r="AU280" s="156" t="s">
        <v>88</v>
      </c>
      <c r="AV280" s="12" t="s">
        <v>88</v>
      </c>
      <c r="AW280" s="12" t="s">
        <v>33</v>
      </c>
      <c r="AX280" s="12" t="s">
        <v>78</v>
      </c>
      <c r="AY280" s="156" t="s">
        <v>132</v>
      </c>
    </row>
    <row r="281" spans="2:65" s="13" customFormat="1">
      <c r="B281" s="162"/>
      <c r="D281" s="147" t="s">
        <v>240</v>
      </c>
      <c r="E281" s="163" t="s">
        <v>1</v>
      </c>
      <c r="F281" s="164" t="s">
        <v>244</v>
      </c>
      <c r="H281" s="165">
        <v>82.92</v>
      </c>
      <c r="I281" s="166"/>
      <c r="L281" s="162"/>
      <c r="M281" s="167"/>
      <c r="T281" s="168"/>
      <c r="AT281" s="163" t="s">
        <v>240</v>
      </c>
      <c r="AU281" s="163" t="s">
        <v>88</v>
      </c>
      <c r="AV281" s="13" t="s">
        <v>153</v>
      </c>
      <c r="AW281" s="13" t="s">
        <v>33</v>
      </c>
      <c r="AX281" s="13" t="s">
        <v>86</v>
      </c>
      <c r="AY281" s="163" t="s">
        <v>132</v>
      </c>
    </row>
    <row r="282" spans="2:65" s="1" customFormat="1" ht="24.2" customHeight="1">
      <c r="B282" s="132"/>
      <c r="C282" s="175" t="s">
        <v>447</v>
      </c>
      <c r="D282" s="175" t="s">
        <v>324</v>
      </c>
      <c r="E282" s="176" t="s">
        <v>448</v>
      </c>
      <c r="F282" s="177" t="s">
        <v>449</v>
      </c>
      <c r="G282" s="178" t="s">
        <v>238</v>
      </c>
      <c r="H282" s="179">
        <v>87.066000000000003</v>
      </c>
      <c r="I282" s="180"/>
      <c r="J282" s="181">
        <f>ROUND(I282*H282,2)</f>
        <v>0</v>
      </c>
      <c r="K282" s="182"/>
      <c r="L282" s="183"/>
      <c r="M282" s="184" t="s">
        <v>1</v>
      </c>
      <c r="N282" s="185" t="s">
        <v>43</v>
      </c>
      <c r="P282" s="143">
        <f>O282*H282</f>
        <v>0</v>
      </c>
      <c r="Q282" s="143">
        <v>6.0000000000000001E-3</v>
      </c>
      <c r="R282" s="143">
        <f>Q282*H282</f>
        <v>0.52239599999999997</v>
      </c>
      <c r="S282" s="143">
        <v>0</v>
      </c>
      <c r="T282" s="144">
        <f>S282*H282</f>
        <v>0</v>
      </c>
      <c r="AR282" s="145" t="s">
        <v>172</v>
      </c>
      <c r="AT282" s="145" t="s">
        <v>324</v>
      </c>
      <c r="AU282" s="145" t="s">
        <v>88</v>
      </c>
      <c r="AY282" s="16" t="s">
        <v>132</v>
      </c>
      <c r="BE282" s="146">
        <f>IF(N282="základní",J282,0)</f>
        <v>0</v>
      </c>
      <c r="BF282" s="146">
        <f>IF(N282="snížená",J282,0)</f>
        <v>0</v>
      </c>
      <c r="BG282" s="146">
        <f>IF(N282="zákl. přenesená",J282,0)</f>
        <v>0</v>
      </c>
      <c r="BH282" s="146">
        <f>IF(N282="sníž. přenesená",J282,0)</f>
        <v>0</v>
      </c>
      <c r="BI282" s="146">
        <f>IF(N282="nulová",J282,0)</f>
        <v>0</v>
      </c>
      <c r="BJ282" s="16" t="s">
        <v>86</v>
      </c>
      <c r="BK282" s="146">
        <f>ROUND(I282*H282,2)</f>
        <v>0</v>
      </c>
      <c r="BL282" s="16" t="s">
        <v>153</v>
      </c>
      <c r="BM282" s="145" t="s">
        <v>450</v>
      </c>
    </row>
    <row r="283" spans="2:65" s="12" customFormat="1">
      <c r="B283" s="155"/>
      <c r="D283" s="147" t="s">
        <v>240</v>
      </c>
      <c r="F283" s="157" t="s">
        <v>451</v>
      </c>
      <c r="H283" s="158">
        <v>87.066000000000003</v>
      </c>
      <c r="I283" s="159"/>
      <c r="L283" s="155"/>
      <c r="M283" s="160"/>
      <c r="T283" s="161"/>
      <c r="AT283" s="156" t="s">
        <v>240</v>
      </c>
      <c r="AU283" s="156" t="s">
        <v>88</v>
      </c>
      <c r="AV283" s="12" t="s">
        <v>88</v>
      </c>
      <c r="AW283" s="12" t="s">
        <v>3</v>
      </c>
      <c r="AX283" s="12" t="s">
        <v>86</v>
      </c>
      <c r="AY283" s="156" t="s">
        <v>132</v>
      </c>
    </row>
    <row r="284" spans="2:65" s="1" customFormat="1" ht="24.2" customHeight="1">
      <c r="B284" s="132"/>
      <c r="C284" s="133" t="s">
        <v>452</v>
      </c>
      <c r="D284" s="133" t="s">
        <v>135</v>
      </c>
      <c r="E284" s="134" t="s">
        <v>453</v>
      </c>
      <c r="F284" s="135" t="s">
        <v>454</v>
      </c>
      <c r="G284" s="136" t="s">
        <v>238</v>
      </c>
      <c r="H284" s="137">
        <v>82.92</v>
      </c>
      <c r="I284" s="138"/>
      <c r="J284" s="139">
        <f>ROUND(I284*H284,2)</f>
        <v>0</v>
      </c>
      <c r="K284" s="140"/>
      <c r="L284" s="31"/>
      <c r="M284" s="141" t="s">
        <v>1</v>
      </c>
      <c r="N284" s="142" t="s">
        <v>43</v>
      </c>
      <c r="P284" s="143">
        <f>O284*H284</f>
        <v>0</v>
      </c>
      <c r="Q284" s="143">
        <v>3.3600000000000001E-3</v>
      </c>
      <c r="R284" s="143">
        <f>Q284*H284</f>
        <v>0.2786112</v>
      </c>
      <c r="S284" s="143">
        <v>0</v>
      </c>
      <c r="T284" s="144">
        <f>S284*H284</f>
        <v>0</v>
      </c>
      <c r="AR284" s="145" t="s">
        <v>153</v>
      </c>
      <c r="AT284" s="145" t="s">
        <v>135</v>
      </c>
      <c r="AU284" s="145" t="s">
        <v>88</v>
      </c>
      <c r="AY284" s="16" t="s">
        <v>132</v>
      </c>
      <c r="BE284" s="146">
        <f>IF(N284="základní",J284,0)</f>
        <v>0</v>
      </c>
      <c r="BF284" s="146">
        <f>IF(N284="snížená",J284,0)</f>
        <v>0</v>
      </c>
      <c r="BG284" s="146">
        <f>IF(N284="zákl. přenesená",J284,0)</f>
        <v>0</v>
      </c>
      <c r="BH284" s="146">
        <f>IF(N284="sníž. přenesená",J284,0)</f>
        <v>0</v>
      </c>
      <c r="BI284" s="146">
        <f>IF(N284="nulová",J284,0)</f>
        <v>0</v>
      </c>
      <c r="BJ284" s="16" t="s">
        <v>86</v>
      </c>
      <c r="BK284" s="146">
        <f>ROUND(I284*H284,2)</f>
        <v>0</v>
      </c>
      <c r="BL284" s="16" t="s">
        <v>153</v>
      </c>
      <c r="BM284" s="145" t="s">
        <v>455</v>
      </c>
    </row>
    <row r="285" spans="2:65" s="12" customFormat="1">
      <c r="B285" s="155"/>
      <c r="D285" s="147" t="s">
        <v>240</v>
      </c>
      <c r="E285" s="156" t="s">
        <v>1</v>
      </c>
      <c r="F285" s="157" t="s">
        <v>438</v>
      </c>
      <c r="H285" s="158">
        <v>82.92</v>
      </c>
      <c r="I285" s="159"/>
      <c r="L285" s="155"/>
      <c r="M285" s="160"/>
      <c r="T285" s="161"/>
      <c r="AT285" s="156" t="s">
        <v>240</v>
      </c>
      <c r="AU285" s="156" t="s">
        <v>88</v>
      </c>
      <c r="AV285" s="12" t="s">
        <v>88</v>
      </c>
      <c r="AW285" s="12" t="s">
        <v>33</v>
      </c>
      <c r="AX285" s="12" t="s">
        <v>78</v>
      </c>
      <c r="AY285" s="156" t="s">
        <v>132</v>
      </c>
    </row>
    <row r="286" spans="2:65" s="13" customFormat="1">
      <c r="B286" s="162"/>
      <c r="D286" s="147" t="s">
        <v>240</v>
      </c>
      <c r="E286" s="163" t="s">
        <v>1</v>
      </c>
      <c r="F286" s="164" t="s">
        <v>244</v>
      </c>
      <c r="H286" s="165">
        <v>82.92</v>
      </c>
      <c r="I286" s="166"/>
      <c r="L286" s="162"/>
      <c r="M286" s="167"/>
      <c r="T286" s="168"/>
      <c r="AT286" s="163" t="s">
        <v>240</v>
      </c>
      <c r="AU286" s="163" t="s">
        <v>88</v>
      </c>
      <c r="AV286" s="13" t="s">
        <v>153</v>
      </c>
      <c r="AW286" s="13" t="s">
        <v>33</v>
      </c>
      <c r="AX286" s="13" t="s">
        <v>86</v>
      </c>
      <c r="AY286" s="163" t="s">
        <v>132</v>
      </c>
    </row>
    <row r="287" spans="2:65" s="1" customFormat="1" ht="24.2" customHeight="1">
      <c r="B287" s="132"/>
      <c r="C287" s="133" t="s">
        <v>456</v>
      </c>
      <c r="D287" s="133" t="s">
        <v>135</v>
      </c>
      <c r="E287" s="134" t="s">
        <v>457</v>
      </c>
      <c r="F287" s="135" t="s">
        <v>458</v>
      </c>
      <c r="G287" s="136" t="s">
        <v>238</v>
      </c>
      <c r="H287" s="137">
        <v>2410.442</v>
      </c>
      <c r="I287" s="138"/>
      <c r="J287" s="139">
        <f>ROUND(I287*H287,2)</f>
        <v>0</v>
      </c>
      <c r="K287" s="140"/>
      <c r="L287" s="31"/>
      <c r="M287" s="141" t="s">
        <v>1</v>
      </c>
      <c r="N287" s="142" t="s">
        <v>43</v>
      </c>
      <c r="P287" s="143">
        <f>O287*H287</f>
        <v>0</v>
      </c>
      <c r="Q287" s="143">
        <v>2.0480000000000002E-2</v>
      </c>
      <c r="R287" s="143">
        <f>Q287*H287</f>
        <v>49.365852160000003</v>
      </c>
      <c r="S287" s="143">
        <v>0</v>
      </c>
      <c r="T287" s="144">
        <f>S287*H287</f>
        <v>0</v>
      </c>
      <c r="AR287" s="145" t="s">
        <v>153</v>
      </c>
      <c r="AT287" s="145" t="s">
        <v>135</v>
      </c>
      <c r="AU287" s="145" t="s">
        <v>88</v>
      </c>
      <c r="AY287" s="16" t="s">
        <v>132</v>
      </c>
      <c r="BE287" s="146">
        <f>IF(N287="základní",J287,0)</f>
        <v>0</v>
      </c>
      <c r="BF287" s="146">
        <f>IF(N287="snížená",J287,0)</f>
        <v>0</v>
      </c>
      <c r="BG287" s="146">
        <f>IF(N287="zákl. přenesená",J287,0)</f>
        <v>0</v>
      </c>
      <c r="BH287" s="146">
        <f>IF(N287="sníž. přenesená",J287,0)</f>
        <v>0</v>
      </c>
      <c r="BI287" s="146">
        <f>IF(N287="nulová",J287,0)</f>
        <v>0</v>
      </c>
      <c r="BJ287" s="16" t="s">
        <v>86</v>
      </c>
      <c r="BK287" s="146">
        <f>ROUND(I287*H287,2)</f>
        <v>0</v>
      </c>
      <c r="BL287" s="16" t="s">
        <v>153</v>
      </c>
      <c r="BM287" s="145" t="s">
        <v>459</v>
      </c>
    </row>
    <row r="288" spans="2:65" s="14" customFormat="1">
      <c r="B288" s="169"/>
      <c r="D288" s="147" t="s">
        <v>240</v>
      </c>
      <c r="E288" s="170" t="s">
        <v>1</v>
      </c>
      <c r="F288" s="171" t="s">
        <v>460</v>
      </c>
      <c r="H288" s="170" t="s">
        <v>1</v>
      </c>
      <c r="I288" s="172"/>
      <c r="L288" s="169"/>
      <c r="M288" s="173"/>
      <c r="T288" s="174"/>
      <c r="AT288" s="170" t="s">
        <v>240</v>
      </c>
      <c r="AU288" s="170" t="s">
        <v>88</v>
      </c>
      <c r="AV288" s="14" t="s">
        <v>86</v>
      </c>
      <c r="AW288" s="14" t="s">
        <v>33</v>
      </c>
      <c r="AX288" s="14" t="s">
        <v>78</v>
      </c>
      <c r="AY288" s="170" t="s">
        <v>132</v>
      </c>
    </row>
    <row r="289" spans="2:65" s="12" customFormat="1">
      <c r="B289" s="155"/>
      <c r="D289" s="147" t="s">
        <v>240</v>
      </c>
      <c r="E289" s="156" t="s">
        <v>1</v>
      </c>
      <c r="F289" s="157" t="s">
        <v>461</v>
      </c>
      <c r="H289" s="158">
        <v>1362.79</v>
      </c>
      <c r="I289" s="159"/>
      <c r="L289" s="155"/>
      <c r="M289" s="160"/>
      <c r="T289" s="161"/>
      <c r="AT289" s="156" t="s">
        <v>240</v>
      </c>
      <c r="AU289" s="156" t="s">
        <v>88</v>
      </c>
      <c r="AV289" s="12" t="s">
        <v>88</v>
      </c>
      <c r="AW289" s="12" t="s">
        <v>33</v>
      </c>
      <c r="AX289" s="12" t="s">
        <v>78</v>
      </c>
      <c r="AY289" s="156" t="s">
        <v>132</v>
      </c>
    </row>
    <row r="290" spans="2:65" s="12" customFormat="1">
      <c r="B290" s="155"/>
      <c r="D290" s="147" t="s">
        <v>240</v>
      </c>
      <c r="E290" s="156" t="s">
        <v>1</v>
      </c>
      <c r="F290" s="157" t="s">
        <v>462</v>
      </c>
      <c r="H290" s="158">
        <v>97.37</v>
      </c>
      <c r="I290" s="159"/>
      <c r="L290" s="155"/>
      <c r="M290" s="160"/>
      <c r="T290" s="161"/>
      <c r="AT290" s="156" t="s">
        <v>240</v>
      </c>
      <c r="AU290" s="156" t="s">
        <v>88</v>
      </c>
      <c r="AV290" s="12" t="s">
        <v>88</v>
      </c>
      <c r="AW290" s="12" t="s">
        <v>33</v>
      </c>
      <c r="AX290" s="12" t="s">
        <v>78</v>
      </c>
      <c r="AY290" s="156" t="s">
        <v>132</v>
      </c>
    </row>
    <row r="291" spans="2:65" s="12" customFormat="1">
      <c r="B291" s="155"/>
      <c r="D291" s="147" t="s">
        <v>240</v>
      </c>
      <c r="E291" s="156" t="s">
        <v>1</v>
      </c>
      <c r="F291" s="157" t="s">
        <v>463</v>
      </c>
      <c r="H291" s="158">
        <v>94.95</v>
      </c>
      <c r="I291" s="159"/>
      <c r="L291" s="155"/>
      <c r="M291" s="160"/>
      <c r="T291" s="161"/>
      <c r="AT291" s="156" t="s">
        <v>240</v>
      </c>
      <c r="AU291" s="156" t="s">
        <v>88</v>
      </c>
      <c r="AV291" s="12" t="s">
        <v>88</v>
      </c>
      <c r="AW291" s="12" t="s">
        <v>33</v>
      </c>
      <c r="AX291" s="12" t="s">
        <v>78</v>
      </c>
      <c r="AY291" s="156" t="s">
        <v>132</v>
      </c>
    </row>
    <row r="292" spans="2:65" s="12" customFormat="1">
      <c r="B292" s="155"/>
      <c r="D292" s="147" t="s">
        <v>240</v>
      </c>
      <c r="E292" s="156" t="s">
        <v>1</v>
      </c>
      <c r="F292" s="157" t="s">
        <v>464</v>
      </c>
      <c r="H292" s="158">
        <v>284.79199999999997</v>
      </c>
      <c r="I292" s="159"/>
      <c r="L292" s="155"/>
      <c r="M292" s="160"/>
      <c r="T292" s="161"/>
      <c r="AT292" s="156" t="s">
        <v>240</v>
      </c>
      <c r="AU292" s="156" t="s">
        <v>88</v>
      </c>
      <c r="AV292" s="12" t="s">
        <v>88</v>
      </c>
      <c r="AW292" s="12" t="s">
        <v>33</v>
      </c>
      <c r="AX292" s="12" t="s">
        <v>78</v>
      </c>
      <c r="AY292" s="156" t="s">
        <v>132</v>
      </c>
    </row>
    <row r="293" spans="2:65" s="12" customFormat="1">
      <c r="B293" s="155"/>
      <c r="D293" s="147" t="s">
        <v>240</v>
      </c>
      <c r="E293" s="156" t="s">
        <v>1</v>
      </c>
      <c r="F293" s="157" t="s">
        <v>465</v>
      </c>
      <c r="H293" s="158">
        <v>85.68</v>
      </c>
      <c r="I293" s="159"/>
      <c r="L293" s="155"/>
      <c r="M293" s="160"/>
      <c r="T293" s="161"/>
      <c r="AT293" s="156" t="s">
        <v>240</v>
      </c>
      <c r="AU293" s="156" t="s">
        <v>88</v>
      </c>
      <c r="AV293" s="12" t="s">
        <v>88</v>
      </c>
      <c r="AW293" s="12" t="s">
        <v>33</v>
      </c>
      <c r="AX293" s="12" t="s">
        <v>78</v>
      </c>
      <c r="AY293" s="156" t="s">
        <v>132</v>
      </c>
    </row>
    <row r="294" spans="2:65" s="12" customFormat="1">
      <c r="B294" s="155"/>
      <c r="D294" s="147" t="s">
        <v>240</v>
      </c>
      <c r="E294" s="156" t="s">
        <v>1</v>
      </c>
      <c r="F294" s="157" t="s">
        <v>466</v>
      </c>
      <c r="H294" s="158">
        <v>250.04</v>
      </c>
      <c r="I294" s="159"/>
      <c r="L294" s="155"/>
      <c r="M294" s="160"/>
      <c r="T294" s="161"/>
      <c r="AT294" s="156" t="s">
        <v>240</v>
      </c>
      <c r="AU294" s="156" t="s">
        <v>88</v>
      </c>
      <c r="AV294" s="12" t="s">
        <v>88</v>
      </c>
      <c r="AW294" s="12" t="s">
        <v>33</v>
      </c>
      <c r="AX294" s="12" t="s">
        <v>78</v>
      </c>
      <c r="AY294" s="156" t="s">
        <v>132</v>
      </c>
    </row>
    <row r="295" spans="2:65" s="12" customFormat="1">
      <c r="B295" s="155"/>
      <c r="D295" s="147" t="s">
        <v>240</v>
      </c>
      <c r="E295" s="156" t="s">
        <v>1</v>
      </c>
      <c r="F295" s="157" t="s">
        <v>438</v>
      </c>
      <c r="H295" s="158">
        <v>82.92</v>
      </c>
      <c r="I295" s="159"/>
      <c r="L295" s="155"/>
      <c r="M295" s="160"/>
      <c r="T295" s="161"/>
      <c r="AT295" s="156" t="s">
        <v>240</v>
      </c>
      <c r="AU295" s="156" t="s">
        <v>88</v>
      </c>
      <c r="AV295" s="12" t="s">
        <v>88</v>
      </c>
      <c r="AW295" s="12" t="s">
        <v>33</v>
      </c>
      <c r="AX295" s="12" t="s">
        <v>78</v>
      </c>
      <c r="AY295" s="156" t="s">
        <v>132</v>
      </c>
    </row>
    <row r="296" spans="2:65" s="12" customFormat="1">
      <c r="B296" s="155"/>
      <c r="D296" s="147" t="s">
        <v>240</v>
      </c>
      <c r="E296" s="156" t="s">
        <v>1</v>
      </c>
      <c r="F296" s="157" t="s">
        <v>467</v>
      </c>
      <c r="H296" s="158">
        <v>151.9</v>
      </c>
      <c r="I296" s="159"/>
      <c r="L296" s="155"/>
      <c r="M296" s="160"/>
      <c r="T296" s="161"/>
      <c r="AT296" s="156" t="s">
        <v>240</v>
      </c>
      <c r="AU296" s="156" t="s">
        <v>88</v>
      </c>
      <c r="AV296" s="12" t="s">
        <v>88</v>
      </c>
      <c r="AW296" s="12" t="s">
        <v>33</v>
      </c>
      <c r="AX296" s="12" t="s">
        <v>78</v>
      </c>
      <c r="AY296" s="156" t="s">
        <v>132</v>
      </c>
    </row>
    <row r="297" spans="2:65" s="13" customFormat="1">
      <c r="B297" s="162"/>
      <c r="D297" s="147" t="s">
        <v>240</v>
      </c>
      <c r="E297" s="163" t="s">
        <v>1</v>
      </c>
      <c r="F297" s="164" t="s">
        <v>244</v>
      </c>
      <c r="H297" s="165">
        <v>2410.442</v>
      </c>
      <c r="I297" s="166"/>
      <c r="L297" s="162"/>
      <c r="M297" s="167"/>
      <c r="T297" s="168"/>
      <c r="AT297" s="163" t="s">
        <v>240</v>
      </c>
      <c r="AU297" s="163" t="s">
        <v>88</v>
      </c>
      <c r="AV297" s="13" t="s">
        <v>153</v>
      </c>
      <c r="AW297" s="13" t="s">
        <v>33</v>
      </c>
      <c r="AX297" s="13" t="s">
        <v>86</v>
      </c>
      <c r="AY297" s="163" t="s">
        <v>132</v>
      </c>
    </row>
    <row r="298" spans="2:65" s="1" customFormat="1" ht="33" customHeight="1">
      <c r="B298" s="132"/>
      <c r="C298" s="133" t="s">
        <v>468</v>
      </c>
      <c r="D298" s="133" t="s">
        <v>135</v>
      </c>
      <c r="E298" s="134" t="s">
        <v>469</v>
      </c>
      <c r="F298" s="135" t="s">
        <v>470</v>
      </c>
      <c r="G298" s="136" t="s">
        <v>238</v>
      </c>
      <c r="H298" s="137">
        <v>4820.884</v>
      </c>
      <c r="I298" s="138"/>
      <c r="J298" s="139">
        <f>ROUND(I298*H298,2)</f>
        <v>0</v>
      </c>
      <c r="K298" s="140"/>
      <c r="L298" s="31"/>
      <c r="M298" s="141" t="s">
        <v>1</v>
      </c>
      <c r="N298" s="142" t="s">
        <v>43</v>
      </c>
      <c r="P298" s="143">
        <f>O298*H298</f>
        <v>0</v>
      </c>
      <c r="Q298" s="143">
        <v>7.9000000000000008E-3</v>
      </c>
      <c r="R298" s="143">
        <f>Q298*H298</f>
        <v>38.084983600000001</v>
      </c>
      <c r="S298" s="143">
        <v>0</v>
      </c>
      <c r="T298" s="144">
        <f>S298*H298</f>
        <v>0</v>
      </c>
      <c r="AR298" s="145" t="s">
        <v>153</v>
      </c>
      <c r="AT298" s="145" t="s">
        <v>135</v>
      </c>
      <c r="AU298" s="145" t="s">
        <v>88</v>
      </c>
      <c r="AY298" s="16" t="s">
        <v>132</v>
      </c>
      <c r="BE298" s="146">
        <f>IF(N298="základní",J298,0)</f>
        <v>0</v>
      </c>
      <c r="BF298" s="146">
        <f>IF(N298="snížená",J298,0)</f>
        <v>0</v>
      </c>
      <c r="BG298" s="146">
        <f>IF(N298="zákl. přenesená",J298,0)</f>
        <v>0</v>
      </c>
      <c r="BH298" s="146">
        <f>IF(N298="sníž. přenesená",J298,0)</f>
        <v>0</v>
      </c>
      <c r="BI298" s="146">
        <f>IF(N298="nulová",J298,0)</f>
        <v>0</v>
      </c>
      <c r="BJ298" s="16" t="s">
        <v>86</v>
      </c>
      <c r="BK298" s="146">
        <f>ROUND(I298*H298,2)</f>
        <v>0</v>
      </c>
      <c r="BL298" s="16" t="s">
        <v>153</v>
      </c>
      <c r="BM298" s="145" t="s">
        <v>471</v>
      </c>
    </row>
    <row r="299" spans="2:65" s="1" customFormat="1" ht="19.5">
      <c r="B299" s="31"/>
      <c r="D299" s="147" t="s">
        <v>141</v>
      </c>
      <c r="F299" s="148" t="s">
        <v>472</v>
      </c>
      <c r="I299" s="149"/>
      <c r="L299" s="31"/>
      <c r="M299" s="150"/>
      <c r="T299" s="55"/>
      <c r="AT299" s="16" t="s">
        <v>141</v>
      </c>
      <c r="AU299" s="16" t="s">
        <v>88</v>
      </c>
    </row>
    <row r="300" spans="2:65" s="14" customFormat="1">
      <c r="B300" s="169"/>
      <c r="D300" s="147" t="s">
        <v>240</v>
      </c>
      <c r="E300" s="170" t="s">
        <v>1</v>
      </c>
      <c r="F300" s="171" t="s">
        <v>460</v>
      </c>
      <c r="H300" s="170" t="s">
        <v>1</v>
      </c>
      <c r="I300" s="172"/>
      <c r="L300" s="169"/>
      <c r="M300" s="173"/>
      <c r="T300" s="174"/>
      <c r="AT300" s="170" t="s">
        <v>240</v>
      </c>
      <c r="AU300" s="170" t="s">
        <v>88</v>
      </c>
      <c r="AV300" s="14" t="s">
        <v>86</v>
      </c>
      <c r="AW300" s="14" t="s">
        <v>33</v>
      </c>
      <c r="AX300" s="14" t="s">
        <v>78</v>
      </c>
      <c r="AY300" s="170" t="s">
        <v>132</v>
      </c>
    </row>
    <row r="301" spans="2:65" s="12" customFormat="1">
      <c r="B301" s="155"/>
      <c r="D301" s="147" t="s">
        <v>240</v>
      </c>
      <c r="E301" s="156" t="s">
        <v>1</v>
      </c>
      <c r="F301" s="157" t="s">
        <v>461</v>
      </c>
      <c r="H301" s="158">
        <v>1362.79</v>
      </c>
      <c r="I301" s="159"/>
      <c r="L301" s="155"/>
      <c r="M301" s="160"/>
      <c r="T301" s="161"/>
      <c r="AT301" s="156" t="s">
        <v>240</v>
      </c>
      <c r="AU301" s="156" t="s">
        <v>88</v>
      </c>
      <c r="AV301" s="12" t="s">
        <v>88</v>
      </c>
      <c r="AW301" s="12" t="s">
        <v>33</v>
      </c>
      <c r="AX301" s="12" t="s">
        <v>78</v>
      </c>
      <c r="AY301" s="156" t="s">
        <v>132</v>
      </c>
    </row>
    <row r="302" spans="2:65" s="12" customFormat="1">
      <c r="B302" s="155"/>
      <c r="D302" s="147" t="s">
        <v>240</v>
      </c>
      <c r="E302" s="156" t="s">
        <v>1</v>
      </c>
      <c r="F302" s="157" t="s">
        <v>462</v>
      </c>
      <c r="H302" s="158">
        <v>97.37</v>
      </c>
      <c r="I302" s="159"/>
      <c r="L302" s="155"/>
      <c r="M302" s="160"/>
      <c r="T302" s="161"/>
      <c r="AT302" s="156" t="s">
        <v>240</v>
      </c>
      <c r="AU302" s="156" t="s">
        <v>88</v>
      </c>
      <c r="AV302" s="12" t="s">
        <v>88</v>
      </c>
      <c r="AW302" s="12" t="s">
        <v>33</v>
      </c>
      <c r="AX302" s="12" t="s">
        <v>78</v>
      </c>
      <c r="AY302" s="156" t="s">
        <v>132</v>
      </c>
    </row>
    <row r="303" spans="2:65" s="12" customFormat="1">
      <c r="B303" s="155"/>
      <c r="D303" s="147" t="s">
        <v>240</v>
      </c>
      <c r="E303" s="156" t="s">
        <v>1</v>
      </c>
      <c r="F303" s="157" t="s">
        <v>463</v>
      </c>
      <c r="H303" s="158">
        <v>94.95</v>
      </c>
      <c r="I303" s="159"/>
      <c r="L303" s="155"/>
      <c r="M303" s="160"/>
      <c r="T303" s="161"/>
      <c r="AT303" s="156" t="s">
        <v>240</v>
      </c>
      <c r="AU303" s="156" t="s">
        <v>88</v>
      </c>
      <c r="AV303" s="12" t="s">
        <v>88</v>
      </c>
      <c r="AW303" s="12" t="s">
        <v>33</v>
      </c>
      <c r="AX303" s="12" t="s">
        <v>78</v>
      </c>
      <c r="AY303" s="156" t="s">
        <v>132</v>
      </c>
    </row>
    <row r="304" spans="2:65" s="12" customFormat="1">
      <c r="B304" s="155"/>
      <c r="D304" s="147" t="s">
        <v>240</v>
      </c>
      <c r="E304" s="156" t="s">
        <v>1</v>
      </c>
      <c r="F304" s="157" t="s">
        <v>464</v>
      </c>
      <c r="H304" s="158">
        <v>284.79199999999997</v>
      </c>
      <c r="I304" s="159"/>
      <c r="L304" s="155"/>
      <c r="M304" s="160"/>
      <c r="T304" s="161"/>
      <c r="AT304" s="156" t="s">
        <v>240</v>
      </c>
      <c r="AU304" s="156" t="s">
        <v>88</v>
      </c>
      <c r="AV304" s="12" t="s">
        <v>88</v>
      </c>
      <c r="AW304" s="12" t="s">
        <v>33</v>
      </c>
      <c r="AX304" s="12" t="s">
        <v>78</v>
      </c>
      <c r="AY304" s="156" t="s">
        <v>132</v>
      </c>
    </row>
    <row r="305" spans="2:65" s="12" customFormat="1">
      <c r="B305" s="155"/>
      <c r="D305" s="147" t="s">
        <v>240</v>
      </c>
      <c r="E305" s="156" t="s">
        <v>1</v>
      </c>
      <c r="F305" s="157" t="s">
        <v>465</v>
      </c>
      <c r="H305" s="158">
        <v>85.68</v>
      </c>
      <c r="I305" s="159"/>
      <c r="L305" s="155"/>
      <c r="M305" s="160"/>
      <c r="T305" s="161"/>
      <c r="AT305" s="156" t="s">
        <v>240</v>
      </c>
      <c r="AU305" s="156" t="s">
        <v>88</v>
      </c>
      <c r="AV305" s="12" t="s">
        <v>88</v>
      </c>
      <c r="AW305" s="12" t="s">
        <v>33</v>
      </c>
      <c r="AX305" s="12" t="s">
        <v>78</v>
      </c>
      <c r="AY305" s="156" t="s">
        <v>132</v>
      </c>
    </row>
    <row r="306" spans="2:65" s="12" customFormat="1">
      <c r="B306" s="155"/>
      <c r="D306" s="147" t="s">
        <v>240</v>
      </c>
      <c r="E306" s="156" t="s">
        <v>1</v>
      </c>
      <c r="F306" s="157" t="s">
        <v>466</v>
      </c>
      <c r="H306" s="158">
        <v>250.04</v>
      </c>
      <c r="I306" s="159"/>
      <c r="L306" s="155"/>
      <c r="M306" s="160"/>
      <c r="T306" s="161"/>
      <c r="AT306" s="156" t="s">
        <v>240</v>
      </c>
      <c r="AU306" s="156" t="s">
        <v>88</v>
      </c>
      <c r="AV306" s="12" t="s">
        <v>88</v>
      </c>
      <c r="AW306" s="12" t="s">
        <v>33</v>
      </c>
      <c r="AX306" s="12" t="s">
        <v>78</v>
      </c>
      <c r="AY306" s="156" t="s">
        <v>132</v>
      </c>
    </row>
    <row r="307" spans="2:65" s="12" customFormat="1">
      <c r="B307" s="155"/>
      <c r="D307" s="147" t="s">
        <v>240</v>
      </c>
      <c r="E307" s="156" t="s">
        <v>1</v>
      </c>
      <c r="F307" s="157" t="s">
        <v>438</v>
      </c>
      <c r="H307" s="158">
        <v>82.92</v>
      </c>
      <c r="I307" s="159"/>
      <c r="L307" s="155"/>
      <c r="M307" s="160"/>
      <c r="T307" s="161"/>
      <c r="AT307" s="156" t="s">
        <v>240</v>
      </c>
      <c r="AU307" s="156" t="s">
        <v>88</v>
      </c>
      <c r="AV307" s="12" t="s">
        <v>88</v>
      </c>
      <c r="AW307" s="12" t="s">
        <v>33</v>
      </c>
      <c r="AX307" s="12" t="s">
        <v>78</v>
      </c>
      <c r="AY307" s="156" t="s">
        <v>132</v>
      </c>
    </row>
    <row r="308" spans="2:65" s="12" customFormat="1">
      <c r="B308" s="155"/>
      <c r="D308" s="147" t="s">
        <v>240</v>
      </c>
      <c r="E308" s="156" t="s">
        <v>1</v>
      </c>
      <c r="F308" s="157" t="s">
        <v>467</v>
      </c>
      <c r="H308" s="158">
        <v>151.9</v>
      </c>
      <c r="I308" s="159"/>
      <c r="L308" s="155"/>
      <c r="M308" s="160"/>
      <c r="T308" s="161"/>
      <c r="AT308" s="156" t="s">
        <v>240</v>
      </c>
      <c r="AU308" s="156" t="s">
        <v>88</v>
      </c>
      <c r="AV308" s="12" t="s">
        <v>88</v>
      </c>
      <c r="AW308" s="12" t="s">
        <v>33</v>
      </c>
      <c r="AX308" s="12" t="s">
        <v>78</v>
      </c>
      <c r="AY308" s="156" t="s">
        <v>132</v>
      </c>
    </row>
    <row r="309" spans="2:65" s="13" customFormat="1">
      <c r="B309" s="162"/>
      <c r="D309" s="147" t="s">
        <v>240</v>
      </c>
      <c r="E309" s="163" t="s">
        <v>1</v>
      </c>
      <c r="F309" s="164" t="s">
        <v>244</v>
      </c>
      <c r="H309" s="165">
        <v>2410.442</v>
      </c>
      <c r="I309" s="166"/>
      <c r="L309" s="162"/>
      <c r="M309" s="167"/>
      <c r="T309" s="168"/>
      <c r="AT309" s="163" t="s">
        <v>240</v>
      </c>
      <c r="AU309" s="163" t="s">
        <v>88</v>
      </c>
      <c r="AV309" s="13" t="s">
        <v>153</v>
      </c>
      <c r="AW309" s="13" t="s">
        <v>33</v>
      </c>
      <c r="AX309" s="13" t="s">
        <v>86</v>
      </c>
      <c r="AY309" s="163" t="s">
        <v>132</v>
      </c>
    </row>
    <row r="310" spans="2:65" s="12" customFormat="1">
      <c r="B310" s="155"/>
      <c r="D310" s="147" t="s">
        <v>240</v>
      </c>
      <c r="F310" s="157" t="s">
        <v>473</v>
      </c>
      <c r="H310" s="158">
        <v>4820.884</v>
      </c>
      <c r="I310" s="159"/>
      <c r="L310" s="155"/>
      <c r="M310" s="160"/>
      <c r="T310" s="161"/>
      <c r="AT310" s="156" t="s">
        <v>240</v>
      </c>
      <c r="AU310" s="156" t="s">
        <v>88</v>
      </c>
      <c r="AV310" s="12" t="s">
        <v>88</v>
      </c>
      <c r="AW310" s="12" t="s">
        <v>3</v>
      </c>
      <c r="AX310" s="12" t="s">
        <v>86</v>
      </c>
      <c r="AY310" s="156" t="s">
        <v>132</v>
      </c>
    </row>
    <row r="311" spans="2:65" s="1" customFormat="1" ht="21.75" customHeight="1">
      <c r="B311" s="132"/>
      <c r="C311" s="133" t="s">
        <v>474</v>
      </c>
      <c r="D311" s="133" t="s">
        <v>135</v>
      </c>
      <c r="E311" s="134" t="s">
        <v>475</v>
      </c>
      <c r="F311" s="135" t="s">
        <v>476</v>
      </c>
      <c r="G311" s="136" t="s">
        <v>238</v>
      </c>
      <c r="H311" s="137">
        <v>2266.7220000000002</v>
      </c>
      <c r="I311" s="138"/>
      <c r="J311" s="139">
        <f>ROUND(I311*H311,2)</f>
        <v>0</v>
      </c>
      <c r="K311" s="140"/>
      <c r="L311" s="31"/>
      <c r="M311" s="141" t="s">
        <v>1</v>
      </c>
      <c r="N311" s="142" t="s">
        <v>43</v>
      </c>
      <c r="P311" s="143">
        <f>O311*H311</f>
        <v>0</v>
      </c>
      <c r="Q311" s="143">
        <v>4.3800000000000002E-3</v>
      </c>
      <c r="R311" s="143">
        <f>Q311*H311</f>
        <v>9.9282423600000023</v>
      </c>
      <c r="S311" s="143">
        <v>0</v>
      </c>
      <c r="T311" s="144">
        <f>S311*H311</f>
        <v>0</v>
      </c>
      <c r="AR311" s="145" t="s">
        <v>153</v>
      </c>
      <c r="AT311" s="145" t="s">
        <v>135</v>
      </c>
      <c r="AU311" s="145" t="s">
        <v>88</v>
      </c>
      <c r="AY311" s="16" t="s">
        <v>132</v>
      </c>
      <c r="BE311" s="146">
        <f>IF(N311="základní",J311,0)</f>
        <v>0</v>
      </c>
      <c r="BF311" s="146">
        <f>IF(N311="snížená",J311,0)</f>
        <v>0</v>
      </c>
      <c r="BG311" s="146">
        <f>IF(N311="zákl. přenesená",J311,0)</f>
        <v>0</v>
      </c>
      <c r="BH311" s="146">
        <f>IF(N311="sníž. přenesená",J311,0)</f>
        <v>0</v>
      </c>
      <c r="BI311" s="146">
        <f>IF(N311="nulová",J311,0)</f>
        <v>0</v>
      </c>
      <c r="BJ311" s="16" t="s">
        <v>86</v>
      </c>
      <c r="BK311" s="146">
        <f>ROUND(I311*H311,2)</f>
        <v>0</v>
      </c>
      <c r="BL311" s="16" t="s">
        <v>153</v>
      </c>
      <c r="BM311" s="145" t="s">
        <v>477</v>
      </c>
    </row>
    <row r="312" spans="2:65" s="12" customFormat="1">
      <c r="B312" s="155"/>
      <c r="D312" s="147" t="s">
        <v>240</v>
      </c>
      <c r="E312" s="156" t="s">
        <v>1</v>
      </c>
      <c r="F312" s="157" t="s">
        <v>464</v>
      </c>
      <c r="H312" s="158">
        <v>284.79199999999997</v>
      </c>
      <c r="I312" s="159"/>
      <c r="L312" s="155"/>
      <c r="M312" s="160"/>
      <c r="T312" s="161"/>
      <c r="AT312" s="156" t="s">
        <v>240</v>
      </c>
      <c r="AU312" s="156" t="s">
        <v>88</v>
      </c>
      <c r="AV312" s="12" t="s">
        <v>88</v>
      </c>
      <c r="AW312" s="12" t="s">
        <v>33</v>
      </c>
      <c r="AX312" s="12" t="s">
        <v>78</v>
      </c>
      <c r="AY312" s="156" t="s">
        <v>132</v>
      </c>
    </row>
    <row r="313" spans="2:65" s="12" customFormat="1">
      <c r="B313" s="155"/>
      <c r="D313" s="147" t="s">
        <v>240</v>
      </c>
      <c r="E313" s="156" t="s">
        <v>1</v>
      </c>
      <c r="F313" s="157" t="s">
        <v>461</v>
      </c>
      <c r="H313" s="158">
        <v>1362.79</v>
      </c>
      <c r="I313" s="159"/>
      <c r="L313" s="155"/>
      <c r="M313" s="160"/>
      <c r="T313" s="161"/>
      <c r="AT313" s="156" t="s">
        <v>240</v>
      </c>
      <c r="AU313" s="156" t="s">
        <v>88</v>
      </c>
      <c r="AV313" s="12" t="s">
        <v>88</v>
      </c>
      <c r="AW313" s="12" t="s">
        <v>33</v>
      </c>
      <c r="AX313" s="12" t="s">
        <v>78</v>
      </c>
      <c r="AY313" s="156" t="s">
        <v>132</v>
      </c>
    </row>
    <row r="314" spans="2:65" s="12" customFormat="1">
      <c r="B314" s="155"/>
      <c r="D314" s="147" t="s">
        <v>240</v>
      </c>
      <c r="E314" s="156" t="s">
        <v>1</v>
      </c>
      <c r="F314" s="157" t="s">
        <v>478</v>
      </c>
      <c r="H314" s="158">
        <v>97.37</v>
      </c>
      <c r="I314" s="159"/>
      <c r="L314" s="155"/>
      <c r="M314" s="160"/>
      <c r="T314" s="161"/>
      <c r="AT314" s="156" t="s">
        <v>240</v>
      </c>
      <c r="AU314" s="156" t="s">
        <v>88</v>
      </c>
      <c r="AV314" s="12" t="s">
        <v>88</v>
      </c>
      <c r="AW314" s="12" t="s">
        <v>33</v>
      </c>
      <c r="AX314" s="12" t="s">
        <v>78</v>
      </c>
      <c r="AY314" s="156" t="s">
        <v>132</v>
      </c>
    </row>
    <row r="315" spans="2:65" s="12" customFormat="1">
      <c r="B315" s="155"/>
      <c r="D315" s="147" t="s">
        <v>240</v>
      </c>
      <c r="E315" s="156" t="s">
        <v>1</v>
      </c>
      <c r="F315" s="157" t="s">
        <v>479</v>
      </c>
      <c r="H315" s="158">
        <v>109.19</v>
      </c>
      <c r="I315" s="159"/>
      <c r="L315" s="155"/>
      <c r="M315" s="160"/>
      <c r="T315" s="161"/>
      <c r="AT315" s="156" t="s">
        <v>240</v>
      </c>
      <c r="AU315" s="156" t="s">
        <v>88</v>
      </c>
      <c r="AV315" s="12" t="s">
        <v>88</v>
      </c>
      <c r="AW315" s="12" t="s">
        <v>33</v>
      </c>
      <c r="AX315" s="12" t="s">
        <v>78</v>
      </c>
      <c r="AY315" s="156" t="s">
        <v>132</v>
      </c>
    </row>
    <row r="316" spans="2:65" s="12" customFormat="1">
      <c r="B316" s="155"/>
      <c r="D316" s="147" t="s">
        <v>240</v>
      </c>
      <c r="E316" s="156" t="s">
        <v>1</v>
      </c>
      <c r="F316" s="157" t="s">
        <v>467</v>
      </c>
      <c r="H316" s="158">
        <v>151.9</v>
      </c>
      <c r="I316" s="159"/>
      <c r="L316" s="155"/>
      <c r="M316" s="160"/>
      <c r="T316" s="161"/>
      <c r="AT316" s="156" t="s">
        <v>240</v>
      </c>
      <c r="AU316" s="156" t="s">
        <v>88</v>
      </c>
      <c r="AV316" s="12" t="s">
        <v>88</v>
      </c>
      <c r="AW316" s="12" t="s">
        <v>33</v>
      </c>
      <c r="AX316" s="12" t="s">
        <v>78</v>
      </c>
      <c r="AY316" s="156" t="s">
        <v>132</v>
      </c>
    </row>
    <row r="317" spans="2:65" s="12" customFormat="1">
      <c r="B317" s="155"/>
      <c r="D317" s="147" t="s">
        <v>240</v>
      </c>
      <c r="E317" s="156" t="s">
        <v>1</v>
      </c>
      <c r="F317" s="157" t="s">
        <v>466</v>
      </c>
      <c r="H317" s="158">
        <v>250.04</v>
      </c>
      <c r="I317" s="159"/>
      <c r="L317" s="155"/>
      <c r="M317" s="160"/>
      <c r="T317" s="161"/>
      <c r="AT317" s="156" t="s">
        <v>240</v>
      </c>
      <c r="AU317" s="156" t="s">
        <v>88</v>
      </c>
      <c r="AV317" s="12" t="s">
        <v>88</v>
      </c>
      <c r="AW317" s="12" t="s">
        <v>33</v>
      </c>
      <c r="AX317" s="12" t="s">
        <v>78</v>
      </c>
      <c r="AY317" s="156" t="s">
        <v>132</v>
      </c>
    </row>
    <row r="318" spans="2:65" s="12" customFormat="1">
      <c r="B318" s="155"/>
      <c r="D318" s="147" t="s">
        <v>240</v>
      </c>
      <c r="E318" s="156" t="s">
        <v>1</v>
      </c>
      <c r="F318" s="157" t="s">
        <v>362</v>
      </c>
      <c r="H318" s="158">
        <v>10.64</v>
      </c>
      <c r="I318" s="159"/>
      <c r="L318" s="155"/>
      <c r="M318" s="160"/>
      <c r="T318" s="161"/>
      <c r="AT318" s="156" t="s">
        <v>240</v>
      </c>
      <c r="AU318" s="156" t="s">
        <v>88</v>
      </c>
      <c r="AV318" s="12" t="s">
        <v>88</v>
      </c>
      <c r="AW318" s="12" t="s">
        <v>33</v>
      </c>
      <c r="AX318" s="12" t="s">
        <v>78</v>
      </c>
      <c r="AY318" s="156" t="s">
        <v>132</v>
      </c>
    </row>
    <row r="319" spans="2:65" s="13" customFormat="1">
      <c r="B319" s="162"/>
      <c r="D319" s="147" t="s">
        <v>240</v>
      </c>
      <c r="E319" s="163" t="s">
        <v>1</v>
      </c>
      <c r="F319" s="164" t="s">
        <v>244</v>
      </c>
      <c r="H319" s="165">
        <v>2266.7220000000002</v>
      </c>
      <c r="I319" s="166"/>
      <c r="L319" s="162"/>
      <c r="M319" s="167"/>
      <c r="T319" s="168"/>
      <c r="AT319" s="163" t="s">
        <v>240</v>
      </c>
      <c r="AU319" s="163" t="s">
        <v>88</v>
      </c>
      <c r="AV319" s="13" t="s">
        <v>153</v>
      </c>
      <c r="AW319" s="13" t="s">
        <v>33</v>
      </c>
      <c r="AX319" s="13" t="s">
        <v>86</v>
      </c>
      <c r="AY319" s="163" t="s">
        <v>132</v>
      </c>
    </row>
    <row r="320" spans="2:65" s="1" customFormat="1" ht="24.2" customHeight="1">
      <c r="B320" s="132"/>
      <c r="C320" s="133" t="s">
        <v>480</v>
      </c>
      <c r="D320" s="133" t="s">
        <v>135</v>
      </c>
      <c r="E320" s="134" t="s">
        <v>481</v>
      </c>
      <c r="F320" s="135" t="s">
        <v>482</v>
      </c>
      <c r="G320" s="136" t="s">
        <v>258</v>
      </c>
      <c r="H320" s="137">
        <v>1153.4000000000001</v>
      </c>
      <c r="I320" s="138"/>
      <c r="J320" s="139">
        <f>ROUND(I320*H320,2)</f>
        <v>0</v>
      </c>
      <c r="K320" s="140"/>
      <c r="L320" s="31"/>
      <c r="M320" s="141" t="s">
        <v>1</v>
      </c>
      <c r="N320" s="142" t="s">
        <v>43</v>
      </c>
      <c r="P320" s="143">
        <f>O320*H320</f>
        <v>0</v>
      </c>
      <c r="Q320" s="143">
        <v>0</v>
      </c>
      <c r="R320" s="143">
        <f>Q320*H320</f>
        <v>0</v>
      </c>
      <c r="S320" s="143">
        <v>0</v>
      </c>
      <c r="T320" s="144">
        <f>S320*H320</f>
        <v>0</v>
      </c>
      <c r="AR320" s="145" t="s">
        <v>153</v>
      </c>
      <c r="AT320" s="145" t="s">
        <v>135</v>
      </c>
      <c r="AU320" s="145" t="s">
        <v>88</v>
      </c>
      <c r="AY320" s="16" t="s">
        <v>132</v>
      </c>
      <c r="BE320" s="146">
        <f>IF(N320="základní",J320,0)</f>
        <v>0</v>
      </c>
      <c r="BF320" s="146">
        <f>IF(N320="snížená",J320,0)</f>
        <v>0</v>
      </c>
      <c r="BG320" s="146">
        <f>IF(N320="zákl. přenesená",J320,0)</f>
        <v>0</v>
      </c>
      <c r="BH320" s="146">
        <f>IF(N320="sníž. přenesená",J320,0)</f>
        <v>0</v>
      </c>
      <c r="BI320" s="146">
        <f>IF(N320="nulová",J320,0)</f>
        <v>0</v>
      </c>
      <c r="BJ320" s="16" t="s">
        <v>86</v>
      </c>
      <c r="BK320" s="146">
        <f>ROUND(I320*H320,2)</f>
        <v>0</v>
      </c>
      <c r="BL320" s="16" t="s">
        <v>153</v>
      </c>
      <c r="BM320" s="145" t="s">
        <v>483</v>
      </c>
    </row>
    <row r="321" spans="2:65" s="12" customFormat="1">
      <c r="B321" s="155"/>
      <c r="D321" s="147" t="s">
        <v>240</v>
      </c>
      <c r="E321" s="156" t="s">
        <v>1</v>
      </c>
      <c r="F321" s="157" t="s">
        <v>484</v>
      </c>
      <c r="H321" s="158">
        <v>897.3</v>
      </c>
      <c r="I321" s="159"/>
      <c r="L321" s="155"/>
      <c r="M321" s="160"/>
      <c r="T321" s="161"/>
      <c r="AT321" s="156" t="s">
        <v>240</v>
      </c>
      <c r="AU321" s="156" t="s">
        <v>88</v>
      </c>
      <c r="AV321" s="12" t="s">
        <v>88</v>
      </c>
      <c r="AW321" s="12" t="s">
        <v>33</v>
      </c>
      <c r="AX321" s="12" t="s">
        <v>78</v>
      </c>
      <c r="AY321" s="156" t="s">
        <v>132</v>
      </c>
    </row>
    <row r="322" spans="2:65" s="12" customFormat="1">
      <c r="B322" s="155"/>
      <c r="D322" s="147" t="s">
        <v>240</v>
      </c>
      <c r="E322" s="156" t="s">
        <v>1</v>
      </c>
      <c r="F322" s="157" t="s">
        <v>485</v>
      </c>
      <c r="H322" s="158">
        <v>256.10000000000002</v>
      </c>
      <c r="I322" s="159"/>
      <c r="L322" s="155"/>
      <c r="M322" s="160"/>
      <c r="T322" s="161"/>
      <c r="AT322" s="156" t="s">
        <v>240</v>
      </c>
      <c r="AU322" s="156" t="s">
        <v>88</v>
      </c>
      <c r="AV322" s="12" t="s">
        <v>88</v>
      </c>
      <c r="AW322" s="12" t="s">
        <v>33</v>
      </c>
      <c r="AX322" s="12" t="s">
        <v>78</v>
      </c>
      <c r="AY322" s="156" t="s">
        <v>132</v>
      </c>
    </row>
    <row r="323" spans="2:65" s="13" customFormat="1">
      <c r="B323" s="162"/>
      <c r="D323" s="147" t="s">
        <v>240</v>
      </c>
      <c r="E323" s="163" t="s">
        <v>1</v>
      </c>
      <c r="F323" s="164" t="s">
        <v>244</v>
      </c>
      <c r="H323" s="165">
        <v>1153.4000000000001</v>
      </c>
      <c r="I323" s="166"/>
      <c r="L323" s="162"/>
      <c r="M323" s="167"/>
      <c r="T323" s="168"/>
      <c r="AT323" s="163" t="s">
        <v>240</v>
      </c>
      <c r="AU323" s="163" t="s">
        <v>88</v>
      </c>
      <c r="AV323" s="13" t="s">
        <v>153</v>
      </c>
      <c r="AW323" s="13" t="s">
        <v>33</v>
      </c>
      <c r="AX323" s="13" t="s">
        <v>86</v>
      </c>
      <c r="AY323" s="163" t="s">
        <v>132</v>
      </c>
    </row>
    <row r="324" spans="2:65" s="1" customFormat="1" ht="21.75" customHeight="1">
      <c r="B324" s="132"/>
      <c r="C324" s="175" t="s">
        <v>486</v>
      </c>
      <c r="D324" s="175" t="s">
        <v>324</v>
      </c>
      <c r="E324" s="176" t="s">
        <v>487</v>
      </c>
      <c r="F324" s="177" t="s">
        <v>488</v>
      </c>
      <c r="G324" s="178" t="s">
        <v>258</v>
      </c>
      <c r="H324" s="179">
        <v>987.03</v>
      </c>
      <c r="I324" s="180"/>
      <c r="J324" s="181">
        <f>ROUND(I324*H324,2)</f>
        <v>0</v>
      </c>
      <c r="K324" s="182"/>
      <c r="L324" s="183"/>
      <c r="M324" s="184" t="s">
        <v>1</v>
      </c>
      <c r="N324" s="185" t="s">
        <v>43</v>
      </c>
      <c r="P324" s="143">
        <f>O324*H324</f>
        <v>0</v>
      </c>
      <c r="Q324" s="143">
        <v>1.2E-4</v>
      </c>
      <c r="R324" s="143">
        <f>Q324*H324</f>
        <v>0.1184436</v>
      </c>
      <c r="S324" s="143">
        <v>0</v>
      </c>
      <c r="T324" s="144">
        <f>S324*H324</f>
        <v>0</v>
      </c>
      <c r="AR324" s="145" t="s">
        <v>172</v>
      </c>
      <c r="AT324" s="145" t="s">
        <v>324</v>
      </c>
      <c r="AU324" s="145" t="s">
        <v>88</v>
      </c>
      <c r="AY324" s="16" t="s">
        <v>132</v>
      </c>
      <c r="BE324" s="146">
        <f>IF(N324="základní",J324,0)</f>
        <v>0</v>
      </c>
      <c r="BF324" s="146">
        <f>IF(N324="snížená",J324,0)</f>
        <v>0</v>
      </c>
      <c r="BG324" s="146">
        <f>IF(N324="zákl. přenesená",J324,0)</f>
        <v>0</v>
      </c>
      <c r="BH324" s="146">
        <f>IF(N324="sníž. přenesená",J324,0)</f>
        <v>0</v>
      </c>
      <c r="BI324" s="146">
        <f>IF(N324="nulová",J324,0)</f>
        <v>0</v>
      </c>
      <c r="BJ324" s="16" t="s">
        <v>86</v>
      </c>
      <c r="BK324" s="146">
        <f>ROUND(I324*H324,2)</f>
        <v>0</v>
      </c>
      <c r="BL324" s="16" t="s">
        <v>153</v>
      </c>
      <c r="BM324" s="145" t="s">
        <v>489</v>
      </c>
    </row>
    <row r="325" spans="2:65" s="12" customFormat="1">
      <c r="B325" s="155"/>
      <c r="D325" s="147" t="s">
        <v>240</v>
      </c>
      <c r="E325" s="156" t="s">
        <v>1</v>
      </c>
      <c r="F325" s="157" t="s">
        <v>484</v>
      </c>
      <c r="H325" s="158">
        <v>897.3</v>
      </c>
      <c r="I325" s="159"/>
      <c r="L325" s="155"/>
      <c r="M325" s="160"/>
      <c r="T325" s="161"/>
      <c r="AT325" s="156" t="s">
        <v>240</v>
      </c>
      <c r="AU325" s="156" t="s">
        <v>88</v>
      </c>
      <c r="AV325" s="12" t="s">
        <v>88</v>
      </c>
      <c r="AW325" s="12" t="s">
        <v>33</v>
      </c>
      <c r="AX325" s="12" t="s">
        <v>78</v>
      </c>
      <c r="AY325" s="156" t="s">
        <v>132</v>
      </c>
    </row>
    <row r="326" spans="2:65" s="13" customFormat="1">
      <c r="B326" s="162"/>
      <c r="D326" s="147" t="s">
        <v>240</v>
      </c>
      <c r="E326" s="163" t="s">
        <v>1</v>
      </c>
      <c r="F326" s="164" t="s">
        <v>244</v>
      </c>
      <c r="H326" s="165">
        <v>897.3</v>
      </c>
      <c r="I326" s="166"/>
      <c r="L326" s="162"/>
      <c r="M326" s="167"/>
      <c r="T326" s="168"/>
      <c r="AT326" s="163" t="s">
        <v>240</v>
      </c>
      <c r="AU326" s="163" t="s">
        <v>88</v>
      </c>
      <c r="AV326" s="13" t="s">
        <v>153</v>
      </c>
      <c r="AW326" s="13" t="s">
        <v>33</v>
      </c>
      <c r="AX326" s="13" t="s">
        <v>86</v>
      </c>
      <c r="AY326" s="163" t="s">
        <v>132</v>
      </c>
    </row>
    <row r="327" spans="2:65" s="12" customFormat="1">
      <c r="B327" s="155"/>
      <c r="D327" s="147" t="s">
        <v>240</v>
      </c>
      <c r="F327" s="157" t="s">
        <v>490</v>
      </c>
      <c r="H327" s="158">
        <v>987.03</v>
      </c>
      <c r="I327" s="159"/>
      <c r="L327" s="155"/>
      <c r="M327" s="160"/>
      <c r="T327" s="161"/>
      <c r="AT327" s="156" t="s">
        <v>240</v>
      </c>
      <c r="AU327" s="156" t="s">
        <v>88</v>
      </c>
      <c r="AV327" s="12" t="s">
        <v>88</v>
      </c>
      <c r="AW327" s="12" t="s">
        <v>3</v>
      </c>
      <c r="AX327" s="12" t="s">
        <v>86</v>
      </c>
      <c r="AY327" s="156" t="s">
        <v>132</v>
      </c>
    </row>
    <row r="328" spans="2:65" s="1" customFormat="1" ht="24.2" customHeight="1">
      <c r="B328" s="132"/>
      <c r="C328" s="175" t="s">
        <v>491</v>
      </c>
      <c r="D328" s="175" t="s">
        <v>324</v>
      </c>
      <c r="E328" s="176" t="s">
        <v>492</v>
      </c>
      <c r="F328" s="177" t="s">
        <v>493</v>
      </c>
      <c r="G328" s="178" t="s">
        <v>258</v>
      </c>
      <c r="H328" s="179">
        <v>281.70999999999998</v>
      </c>
      <c r="I328" s="180"/>
      <c r="J328" s="181">
        <f>ROUND(I328*H328,2)</f>
        <v>0</v>
      </c>
      <c r="K328" s="182"/>
      <c r="L328" s="183"/>
      <c r="M328" s="184" t="s">
        <v>1</v>
      </c>
      <c r="N328" s="185" t="s">
        <v>43</v>
      </c>
      <c r="P328" s="143">
        <f>O328*H328</f>
        <v>0</v>
      </c>
      <c r="Q328" s="143">
        <v>2.9999999999999997E-4</v>
      </c>
      <c r="R328" s="143">
        <f>Q328*H328</f>
        <v>8.4512999999999991E-2</v>
      </c>
      <c r="S328" s="143">
        <v>0</v>
      </c>
      <c r="T328" s="144">
        <f>S328*H328</f>
        <v>0</v>
      </c>
      <c r="AR328" s="145" t="s">
        <v>172</v>
      </c>
      <c r="AT328" s="145" t="s">
        <v>324</v>
      </c>
      <c r="AU328" s="145" t="s">
        <v>88</v>
      </c>
      <c r="AY328" s="16" t="s">
        <v>132</v>
      </c>
      <c r="BE328" s="146">
        <f>IF(N328="základní",J328,0)</f>
        <v>0</v>
      </c>
      <c r="BF328" s="146">
        <f>IF(N328="snížená",J328,0)</f>
        <v>0</v>
      </c>
      <c r="BG328" s="146">
        <f>IF(N328="zákl. přenesená",J328,0)</f>
        <v>0</v>
      </c>
      <c r="BH328" s="146">
        <f>IF(N328="sníž. přenesená",J328,0)</f>
        <v>0</v>
      </c>
      <c r="BI328" s="146">
        <f>IF(N328="nulová",J328,0)</f>
        <v>0</v>
      </c>
      <c r="BJ328" s="16" t="s">
        <v>86</v>
      </c>
      <c r="BK328" s="146">
        <f>ROUND(I328*H328,2)</f>
        <v>0</v>
      </c>
      <c r="BL328" s="16" t="s">
        <v>153</v>
      </c>
      <c r="BM328" s="145" t="s">
        <v>494</v>
      </c>
    </row>
    <row r="329" spans="2:65" s="12" customFormat="1">
      <c r="B329" s="155"/>
      <c r="D329" s="147" t="s">
        <v>240</v>
      </c>
      <c r="E329" s="156" t="s">
        <v>1</v>
      </c>
      <c r="F329" s="157" t="s">
        <v>485</v>
      </c>
      <c r="H329" s="158">
        <v>256.10000000000002</v>
      </c>
      <c r="I329" s="159"/>
      <c r="L329" s="155"/>
      <c r="M329" s="160"/>
      <c r="T329" s="161"/>
      <c r="AT329" s="156" t="s">
        <v>240</v>
      </c>
      <c r="AU329" s="156" t="s">
        <v>88</v>
      </c>
      <c r="AV329" s="12" t="s">
        <v>88</v>
      </c>
      <c r="AW329" s="12" t="s">
        <v>33</v>
      </c>
      <c r="AX329" s="12" t="s">
        <v>78</v>
      </c>
      <c r="AY329" s="156" t="s">
        <v>132</v>
      </c>
    </row>
    <row r="330" spans="2:65" s="13" customFormat="1">
      <c r="B330" s="162"/>
      <c r="D330" s="147" t="s">
        <v>240</v>
      </c>
      <c r="E330" s="163" t="s">
        <v>1</v>
      </c>
      <c r="F330" s="164" t="s">
        <v>244</v>
      </c>
      <c r="H330" s="165">
        <v>256.10000000000002</v>
      </c>
      <c r="I330" s="166"/>
      <c r="L330" s="162"/>
      <c r="M330" s="167"/>
      <c r="T330" s="168"/>
      <c r="AT330" s="163" t="s">
        <v>240</v>
      </c>
      <c r="AU330" s="163" t="s">
        <v>88</v>
      </c>
      <c r="AV330" s="13" t="s">
        <v>153</v>
      </c>
      <c r="AW330" s="13" t="s">
        <v>33</v>
      </c>
      <c r="AX330" s="13" t="s">
        <v>86</v>
      </c>
      <c r="AY330" s="163" t="s">
        <v>132</v>
      </c>
    </row>
    <row r="331" spans="2:65" s="12" customFormat="1">
      <c r="B331" s="155"/>
      <c r="D331" s="147" t="s">
        <v>240</v>
      </c>
      <c r="F331" s="157" t="s">
        <v>495</v>
      </c>
      <c r="H331" s="158">
        <v>281.70999999999998</v>
      </c>
      <c r="I331" s="159"/>
      <c r="L331" s="155"/>
      <c r="M331" s="160"/>
      <c r="T331" s="161"/>
      <c r="AT331" s="156" t="s">
        <v>240</v>
      </c>
      <c r="AU331" s="156" t="s">
        <v>88</v>
      </c>
      <c r="AV331" s="12" t="s">
        <v>88</v>
      </c>
      <c r="AW331" s="12" t="s">
        <v>3</v>
      </c>
      <c r="AX331" s="12" t="s">
        <v>86</v>
      </c>
      <c r="AY331" s="156" t="s">
        <v>132</v>
      </c>
    </row>
    <row r="332" spans="2:65" s="1" customFormat="1" ht="24.2" customHeight="1">
      <c r="B332" s="132"/>
      <c r="C332" s="133" t="s">
        <v>496</v>
      </c>
      <c r="D332" s="133" t="s">
        <v>135</v>
      </c>
      <c r="E332" s="134" t="s">
        <v>497</v>
      </c>
      <c r="F332" s="135" t="s">
        <v>498</v>
      </c>
      <c r="G332" s="136" t="s">
        <v>258</v>
      </c>
      <c r="H332" s="137">
        <v>625.1</v>
      </c>
      <c r="I332" s="138"/>
      <c r="J332" s="139">
        <f>ROUND(I332*H332,2)</f>
        <v>0</v>
      </c>
      <c r="K332" s="140"/>
      <c r="L332" s="31"/>
      <c r="M332" s="141" t="s">
        <v>1</v>
      </c>
      <c r="N332" s="142" t="s">
        <v>43</v>
      </c>
      <c r="P332" s="143">
        <f>O332*H332</f>
        <v>0</v>
      </c>
      <c r="Q332" s="143">
        <v>0</v>
      </c>
      <c r="R332" s="143">
        <f>Q332*H332</f>
        <v>0</v>
      </c>
      <c r="S332" s="143">
        <v>0</v>
      </c>
      <c r="T332" s="144">
        <f>S332*H332</f>
        <v>0</v>
      </c>
      <c r="AR332" s="145" t="s">
        <v>153</v>
      </c>
      <c r="AT332" s="145" t="s">
        <v>135</v>
      </c>
      <c r="AU332" s="145" t="s">
        <v>88</v>
      </c>
      <c r="AY332" s="16" t="s">
        <v>132</v>
      </c>
      <c r="BE332" s="146">
        <f>IF(N332="základní",J332,0)</f>
        <v>0</v>
      </c>
      <c r="BF332" s="146">
        <f>IF(N332="snížená",J332,0)</f>
        <v>0</v>
      </c>
      <c r="BG332" s="146">
        <f>IF(N332="zákl. přenesená",J332,0)</f>
        <v>0</v>
      </c>
      <c r="BH332" s="146">
        <f>IF(N332="sníž. přenesená",J332,0)</f>
        <v>0</v>
      </c>
      <c r="BI332" s="146">
        <f>IF(N332="nulová",J332,0)</f>
        <v>0</v>
      </c>
      <c r="BJ332" s="16" t="s">
        <v>86</v>
      </c>
      <c r="BK332" s="146">
        <f>ROUND(I332*H332,2)</f>
        <v>0</v>
      </c>
      <c r="BL332" s="16" t="s">
        <v>153</v>
      </c>
      <c r="BM332" s="145" t="s">
        <v>499</v>
      </c>
    </row>
    <row r="333" spans="2:65" s="14" customFormat="1">
      <c r="B333" s="169"/>
      <c r="D333" s="147" t="s">
        <v>240</v>
      </c>
      <c r="E333" s="170" t="s">
        <v>1</v>
      </c>
      <c r="F333" s="171" t="s">
        <v>500</v>
      </c>
      <c r="H333" s="170" t="s">
        <v>1</v>
      </c>
      <c r="I333" s="172"/>
      <c r="L333" s="169"/>
      <c r="M333" s="173"/>
      <c r="T333" s="174"/>
      <c r="AT333" s="170" t="s">
        <v>240</v>
      </c>
      <c r="AU333" s="170" t="s">
        <v>88</v>
      </c>
      <c r="AV333" s="14" t="s">
        <v>86</v>
      </c>
      <c r="AW333" s="14" t="s">
        <v>33</v>
      </c>
      <c r="AX333" s="14" t="s">
        <v>78</v>
      </c>
      <c r="AY333" s="170" t="s">
        <v>132</v>
      </c>
    </row>
    <row r="334" spans="2:65" s="12" customFormat="1">
      <c r="B334" s="155"/>
      <c r="D334" s="147" t="s">
        <v>240</v>
      </c>
      <c r="E334" s="156" t="s">
        <v>1</v>
      </c>
      <c r="F334" s="157" t="s">
        <v>501</v>
      </c>
      <c r="H334" s="158">
        <v>625.1</v>
      </c>
      <c r="I334" s="159"/>
      <c r="L334" s="155"/>
      <c r="M334" s="160"/>
      <c r="T334" s="161"/>
      <c r="AT334" s="156" t="s">
        <v>240</v>
      </c>
      <c r="AU334" s="156" t="s">
        <v>88</v>
      </c>
      <c r="AV334" s="12" t="s">
        <v>88</v>
      </c>
      <c r="AW334" s="12" t="s">
        <v>33</v>
      </c>
      <c r="AX334" s="12" t="s">
        <v>78</v>
      </c>
      <c r="AY334" s="156" t="s">
        <v>132</v>
      </c>
    </row>
    <row r="335" spans="2:65" s="13" customFormat="1">
      <c r="B335" s="162"/>
      <c r="D335" s="147" t="s">
        <v>240</v>
      </c>
      <c r="E335" s="163" t="s">
        <v>1</v>
      </c>
      <c r="F335" s="164" t="s">
        <v>244</v>
      </c>
      <c r="H335" s="165">
        <v>625.1</v>
      </c>
      <c r="I335" s="166"/>
      <c r="L335" s="162"/>
      <c r="M335" s="167"/>
      <c r="T335" s="168"/>
      <c r="AT335" s="163" t="s">
        <v>240</v>
      </c>
      <c r="AU335" s="163" t="s">
        <v>88</v>
      </c>
      <c r="AV335" s="13" t="s">
        <v>153</v>
      </c>
      <c r="AW335" s="13" t="s">
        <v>33</v>
      </c>
      <c r="AX335" s="13" t="s">
        <v>86</v>
      </c>
      <c r="AY335" s="163" t="s">
        <v>132</v>
      </c>
    </row>
    <row r="336" spans="2:65" s="1" customFormat="1" ht="24.2" customHeight="1">
      <c r="B336" s="132"/>
      <c r="C336" s="175" t="s">
        <v>502</v>
      </c>
      <c r="D336" s="175" t="s">
        <v>324</v>
      </c>
      <c r="E336" s="176" t="s">
        <v>503</v>
      </c>
      <c r="F336" s="177" t="s">
        <v>504</v>
      </c>
      <c r="G336" s="178" t="s">
        <v>258</v>
      </c>
      <c r="H336" s="179">
        <v>687.61</v>
      </c>
      <c r="I336" s="180"/>
      <c r="J336" s="181">
        <f>ROUND(I336*H336,2)</f>
        <v>0</v>
      </c>
      <c r="K336" s="182"/>
      <c r="L336" s="183"/>
      <c r="M336" s="184" t="s">
        <v>1</v>
      </c>
      <c r="N336" s="185" t="s">
        <v>43</v>
      </c>
      <c r="P336" s="143">
        <f>O336*H336</f>
        <v>0</v>
      </c>
      <c r="Q336" s="143">
        <v>4.0000000000000003E-5</v>
      </c>
      <c r="R336" s="143">
        <f>Q336*H336</f>
        <v>2.7504400000000002E-2</v>
      </c>
      <c r="S336" s="143">
        <v>0</v>
      </c>
      <c r="T336" s="144">
        <f>S336*H336</f>
        <v>0</v>
      </c>
      <c r="AR336" s="145" t="s">
        <v>172</v>
      </c>
      <c r="AT336" s="145" t="s">
        <v>324</v>
      </c>
      <c r="AU336" s="145" t="s">
        <v>88</v>
      </c>
      <c r="AY336" s="16" t="s">
        <v>132</v>
      </c>
      <c r="BE336" s="146">
        <f>IF(N336="základní",J336,0)</f>
        <v>0</v>
      </c>
      <c r="BF336" s="146">
        <f>IF(N336="snížená",J336,0)</f>
        <v>0</v>
      </c>
      <c r="BG336" s="146">
        <f>IF(N336="zákl. přenesená",J336,0)</f>
        <v>0</v>
      </c>
      <c r="BH336" s="146">
        <f>IF(N336="sníž. přenesená",J336,0)</f>
        <v>0</v>
      </c>
      <c r="BI336" s="146">
        <f>IF(N336="nulová",J336,0)</f>
        <v>0</v>
      </c>
      <c r="BJ336" s="16" t="s">
        <v>86</v>
      </c>
      <c r="BK336" s="146">
        <f>ROUND(I336*H336,2)</f>
        <v>0</v>
      </c>
      <c r="BL336" s="16" t="s">
        <v>153</v>
      </c>
      <c r="BM336" s="145" t="s">
        <v>505</v>
      </c>
    </row>
    <row r="337" spans="2:65" s="12" customFormat="1">
      <c r="B337" s="155"/>
      <c r="D337" s="147" t="s">
        <v>240</v>
      </c>
      <c r="F337" s="157" t="s">
        <v>506</v>
      </c>
      <c r="H337" s="158">
        <v>687.61</v>
      </c>
      <c r="I337" s="159"/>
      <c r="L337" s="155"/>
      <c r="M337" s="160"/>
      <c r="T337" s="161"/>
      <c r="AT337" s="156" t="s">
        <v>240</v>
      </c>
      <c r="AU337" s="156" t="s">
        <v>88</v>
      </c>
      <c r="AV337" s="12" t="s">
        <v>88</v>
      </c>
      <c r="AW337" s="12" t="s">
        <v>3</v>
      </c>
      <c r="AX337" s="12" t="s">
        <v>86</v>
      </c>
      <c r="AY337" s="156" t="s">
        <v>132</v>
      </c>
    </row>
    <row r="338" spans="2:65" s="1" customFormat="1" ht="44.25" customHeight="1">
      <c r="B338" s="132"/>
      <c r="C338" s="133" t="s">
        <v>507</v>
      </c>
      <c r="D338" s="133" t="s">
        <v>135</v>
      </c>
      <c r="E338" s="134" t="s">
        <v>508</v>
      </c>
      <c r="F338" s="135" t="s">
        <v>509</v>
      </c>
      <c r="G338" s="136" t="s">
        <v>238</v>
      </c>
      <c r="H338" s="137">
        <v>284.79199999999997</v>
      </c>
      <c r="I338" s="138"/>
      <c r="J338" s="139">
        <f>ROUND(I338*H338,2)</f>
        <v>0</v>
      </c>
      <c r="K338" s="140"/>
      <c r="L338" s="31"/>
      <c r="M338" s="141" t="s">
        <v>1</v>
      </c>
      <c r="N338" s="142" t="s">
        <v>43</v>
      </c>
      <c r="P338" s="143">
        <f>O338*H338</f>
        <v>0</v>
      </c>
      <c r="Q338" s="143">
        <v>8.5199999999999998E-3</v>
      </c>
      <c r="R338" s="143">
        <f>Q338*H338</f>
        <v>2.4264278399999997</v>
      </c>
      <c r="S338" s="143">
        <v>0</v>
      </c>
      <c r="T338" s="144">
        <f>S338*H338</f>
        <v>0</v>
      </c>
      <c r="AR338" s="145" t="s">
        <v>153</v>
      </c>
      <c r="AT338" s="145" t="s">
        <v>135</v>
      </c>
      <c r="AU338" s="145" t="s">
        <v>88</v>
      </c>
      <c r="AY338" s="16" t="s">
        <v>132</v>
      </c>
      <c r="BE338" s="146">
        <f>IF(N338="základní",J338,0)</f>
        <v>0</v>
      </c>
      <c r="BF338" s="146">
        <f>IF(N338="snížená",J338,0)</f>
        <v>0</v>
      </c>
      <c r="BG338" s="146">
        <f>IF(N338="zákl. přenesená",J338,0)</f>
        <v>0</v>
      </c>
      <c r="BH338" s="146">
        <f>IF(N338="sníž. přenesená",J338,0)</f>
        <v>0</v>
      </c>
      <c r="BI338" s="146">
        <f>IF(N338="nulová",J338,0)</f>
        <v>0</v>
      </c>
      <c r="BJ338" s="16" t="s">
        <v>86</v>
      </c>
      <c r="BK338" s="146">
        <f>ROUND(I338*H338,2)</f>
        <v>0</v>
      </c>
      <c r="BL338" s="16" t="s">
        <v>153</v>
      </c>
      <c r="BM338" s="145" t="s">
        <v>510</v>
      </c>
    </row>
    <row r="339" spans="2:65" s="12" customFormat="1">
      <c r="B339" s="155"/>
      <c r="D339" s="147" t="s">
        <v>240</v>
      </c>
      <c r="E339" s="156" t="s">
        <v>1</v>
      </c>
      <c r="F339" s="157" t="s">
        <v>464</v>
      </c>
      <c r="H339" s="158">
        <v>284.79199999999997</v>
      </c>
      <c r="I339" s="159"/>
      <c r="L339" s="155"/>
      <c r="M339" s="160"/>
      <c r="T339" s="161"/>
      <c r="AT339" s="156" t="s">
        <v>240</v>
      </c>
      <c r="AU339" s="156" t="s">
        <v>88</v>
      </c>
      <c r="AV339" s="12" t="s">
        <v>88</v>
      </c>
      <c r="AW339" s="12" t="s">
        <v>33</v>
      </c>
      <c r="AX339" s="12" t="s">
        <v>78</v>
      </c>
      <c r="AY339" s="156" t="s">
        <v>132</v>
      </c>
    </row>
    <row r="340" spans="2:65" s="13" customFormat="1">
      <c r="B340" s="162"/>
      <c r="D340" s="147" t="s">
        <v>240</v>
      </c>
      <c r="E340" s="163" t="s">
        <v>1</v>
      </c>
      <c r="F340" s="164" t="s">
        <v>244</v>
      </c>
      <c r="H340" s="165">
        <v>284.79199999999997</v>
      </c>
      <c r="I340" s="166"/>
      <c r="L340" s="162"/>
      <c r="M340" s="167"/>
      <c r="T340" s="168"/>
      <c r="AT340" s="163" t="s">
        <v>240</v>
      </c>
      <c r="AU340" s="163" t="s">
        <v>88</v>
      </c>
      <c r="AV340" s="13" t="s">
        <v>153</v>
      </c>
      <c r="AW340" s="13" t="s">
        <v>33</v>
      </c>
      <c r="AX340" s="13" t="s">
        <v>86</v>
      </c>
      <c r="AY340" s="163" t="s">
        <v>132</v>
      </c>
    </row>
    <row r="341" spans="2:65" s="1" customFormat="1" ht="24.2" customHeight="1">
      <c r="B341" s="132"/>
      <c r="C341" s="175" t="s">
        <v>511</v>
      </c>
      <c r="D341" s="175" t="s">
        <v>324</v>
      </c>
      <c r="E341" s="176" t="s">
        <v>512</v>
      </c>
      <c r="F341" s="177" t="s">
        <v>513</v>
      </c>
      <c r="G341" s="178" t="s">
        <v>238</v>
      </c>
      <c r="H341" s="179">
        <v>313.27100000000002</v>
      </c>
      <c r="I341" s="180"/>
      <c r="J341" s="181">
        <f>ROUND(I341*H341,2)</f>
        <v>0</v>
      </c>
      <c r="K341" s="182"/>
      <c r="L341" s="183"/>
      <c r="M341" s="184" t="s">
        <v>1</v>
      </c>
      <c r="N341" s="185" t="s">
        <v>43</v>
      </c>
      <c r="P341" s="143">
        <f>O341*H341</f>
        <v>0</v>
      </c>
      <c r="Q341" s="143">
        <v>3.0000000000000001E-3</v>
      </c>
      <c r="R341" s="143">
        <f>Q341*H341</f>
        <v>0.93981300000000001</v>
      </c>
      <c r="S341" s="143">
        <v>0</v>
      </c>
      <c r="T341" s="144">
        <f>S341*H341</f>
        <v>0</v>
      </c>
      <c r="AR341" s="145" t="s">
        <v>172</v>
      </c>
      <c r="AT341" s="145" t="s">
        <v>324</v>
      </c>
      <c r="AU341" s="145" t="s">
        <v>88</v>
      </c>
      <c r="AY341" s="16" t="s">
        <v>132</v>
      </c>
      <c r="BE341" s="146">
        <f>IF(N341="základní",J341,0)</f>
        <v>0</v>
      </c>
      <c r="BF341" s="146">
        <f>IF(N341="snížená",J341,0)</f>
        <v>0</v>
      </c>
      <c r="BG341" s="146">
        <f>IF(N341="zákl. přenesená",J341,0)</f>
        <v>0</v>
      </c>
      <c r="BH341" s="146">
        <f>IF(N341="sníž. přenesená",J341,0)</f>
        <v>0</v>
      </c>
      <c r="BI341" s="146">
        <f>IF(N341="nulová",J341,0)</f>
        <v>0</v>
      </c>
      <c r="BJ341" s="16" t="s">
        <v>86</v>
      </c>
      <c r="BK341" s="146">
        <f>ROUND(I341*H341,2)</f>
        <v>0</v>
      </c>
      <c r="BL341" s="16" t="s">
        <v>153</v>
      </c>
      <c r="BM341" s="145" t="s">
        <v>514</v>
      </c>
    </row>
    <row r="342" spans="2:65" s="12" customFormat="1">
      <c r="B342" s="155"/>
      <c r="D342" s="147" t="s">
        <v>240</v>
      </c>
      <c r="E342" s="156" t="s">
        <v>1</v>
      </c>
      <c r="F342" s="157" t="s">
        <v>464</v>
      </c>
      <c r="H342" s="158">
        <v>284.79199999999997</v>
      </c>
      <c r="I342" s="159"/>
      <c r="L342" s="155"/>
      <c r="M342" s="160"/>
      <c r="T342" s="161"/>
      <c r="AT342" s="156" t="s">
        <v>240</v>
      </c>
      <c r="AU342" s="156" t="s">
        <v>88</v>
      </c>
      <c r="AV342" s="12" t="s">
        <v>88</v>
      </c>
      <c r="AW342" s="12" t="s">
        <v>33</v>
      </c>
      <c r="AX342" s="12" t="s">
        <v>78</v>
      </c>
      <c r="AY342" s="156" t="s">
        <v>132</v>
      </c>
    </row>
    <row r="343" spans="2:65" s="13" customFormat="1">
      <c r="B343" s="162"/>
      <c r="D343" s="147" t="s">
        <v>240</v>
      </c>
      <c r="E343" s="163" t="s">
        <v>1</v>
      </c>
      <c r="F343" s="164" t="s">
        <v>244</v>
      </c>
      <c r="H343" s="165">
        <v>284.79199999999997</v>
      </c>
      <c r="I343" s="166"/>
      <c r="L343" s="162"/>
      <c r="M343" s="167"/>
      <c r="T343" s="168"/>
      <c r="AT343" s="163" t="s">
        <v>240</v>
      </c>
      <c r="AU343" s="163" t="s">
        <v>88</v>
      </c>
      <c r="AV343" s="13" t="s">
        <v>153</v>
      </c>
      <c r="AW343" s="13" t="s">
        <v>33</v>
      </c>
      <c r="AX343" s="13" t="s">
        <v>86</v>
      </c>
      <c r="AY343" s="163" t="s">
        <v>132</v>
      </c>
    </row>
    <row r="344" spans="2:65" s="12" customFormat="1">
      <c r="B344" s="155"/>
      <c r="D344" s="147" t="s">
        <v>240</v>
      </c>
      <c r="F344" s="157" t="s">
        <v>515</v>
      </c>
      <c r="H344" s="158">
        <v>313.27100000000002</v>
      </c>
      <c r="I344" s="159"/>
      <c r="L344" s="155"/>
      <c r="M344" s="160"/>
      <c r="T344" s="161"/>
      <c r="AT344" s="156" t="s">
        <v>240</v>
      </c>
      <c r="AU344" s="156" t="s">
        <v>88</v>
      </c>
      <c r="AV344" s="12" t="s">
        <v>88</v>
      </c>
      <c r="AW344" s="12" t="s">
        <v>3</v>
      </c>
      <c r="AX344" s="12" t="s">
        <v>86</v>
      </c>
      <c r="AY344" s="156" t="s">
        <v>132</v>
      </c>
    </row>
    <row r="345" spans="2:65" s="1" customFormat="1" ht="37.9" customHeight="1">
      <c r="B345" s="132"/>
      <c r="C345" s="133" t="s">
        <v>516</v>
      </c>
      <c r="D345" s="133" t="s">
        <v>135</v>
      </c>
      <c r="E345" s="134" t="s">
        <v>517</v>
      </c>
      <c r="F345" s="135" t="s">
        <v>518</v>
      </c>
      <c r="G345" s="136" t="s">
        <v>258</v>
      </c>
      <c r="H345" s="137">
        <v>847.1</v>
      </c>
      <c r="I345" s="138"/>
      <c r="J345" s="139">
        <f>ROUND(I345*H345,2)</f>
        <v>0</v>
      </c>
      <c r="K345" s="140"/>
      <c r="L345" s="31"/>
      <c r="M345" s="141" t="s">
        <v>1</v>
      </c>
      <c r="N345" s="142" t="s">
        <v>43</v>
      </c>
      <c r="P345" s="143">
        <f>O345*H345</f>
        <v>0</v>
      </c>
      <c r="Q345" s="143">
        <v>3.3899999999999998E-3</v>
      </c>
      <c r="R345" s="143">
        <f>Q345*H345</f>
        <v>2.8716689999999998</v>
      </c>
      <c r="S345" s="143">
        <v>0</v>
      </c>
      <c r="T345" s="144">
        <f>S345*H345</f>
        <v>0</v>
      </c>
      <c r="AR345" s="145" t="s">
        <v>153</v>
      </c>
      <c r="AT345" s="145" t="s">
        <v>135</v>
      </c>
      <c r="AU345" s="145" t="s">
        <v>88</v>
      </c>
      <c r="AY345" s="16" t="s">
        <v>132</v>
      </c>
      <c r="BE345" s="146">
        <f>IF(N345="základní",J345,0)</f>
        <v>0</v>
      </c>
      <c r="BF345" s="146">
        <f>IF(N345="snížená",J345,0)</f>
        <v>0</v>
      </c>
      <c r="BG345" s="146">
        <f>IF(N345="zákl. přenesená",J345,0)</f>
        <v>0</v>
      </c>
      <c r="BH345" s="146">
        <f>IF(N345="sníž. přenesená",J345,0)</f>
        <v>0</v>
      </c>
      <c r="BI345" s="146">
        <f>IF(N345="nulová",J345,0)</f>
        <v>0</v>
      </c>
      <c r="BJ345" s="16" t="s">
        <v>86</v>
      </c>
      <c r="BK345" s="146">
        <f>ROUND(I345*H345,2)</f>
        <v>0</v>
      </c>
      <c r="BL345" s="16" t="s">
        <v>153</v>
      </c>
      <c r="BM345" s="145" t="s">
        <v>519</v>
      </c>
    </row>
    <row r="346" spans="2:65" s="12" customFormat="1">
      <c r="B346" s="155"/>
      <c r="D346" s="147" t="s">
        <v>240</v>
      </c>
      <c r="E346" s="156" t="s">
        <v>1</v>
      </c>
      <c r="F346" s="157" t="s">
        <v>520</v>
      </c>
      <c r="H346" s="158">
        <v>222</v>
      </c>
      <c r="I346" s="159"/>
      <c r="L346" s="155"/>
      <c r="M346" s="160"/>
      <c r="T346" s="161"/>
      <c r="AT346" s="156" t="s">
        <v>240</v>
      </c>
      <c r="AU346" s="156" t="s">
        <v>88</v>
      </c>
      <c r="AV346" s="12" t="s">
        <v>88</v>
      </c>
      <c r="AW346" s="12" t="s">
        <v>33</v>
      </c>
      <c r="AX346" s="12" t="s">
        <v>78</v>
      </c>
      <c r="AY346" s="156" t="s">
        <v>132</v>
      </c>
    </row>
    <row r="347" spans="2:65" s="12" customFormat="1">
      <c r="B347" s="155"/>
      <c r="D347" s="147" t="s">
        <v>240</v>
      </c>
      <c r="E347" s="156" t="s">
        <v>1</v>
      </c>
      <c r="F347" s="157" t="s">
        <v>521</v>
      </c>
      <c r="H347" s="158">
        <v>625.1</v>
      </c>
      <c r="I347" s="159"/>
      <c r="L347" s="155"/>
      <c r="M347" s="160"/>
      <c r="T347" s="161"/>
      <c r="AT347" s="156" t="s">
        <v>240</v>
      </c>
      <c r="AU347" s="156" t="s">
        <v>88</v>
      </c>
      <c r="AV347" s="12" t="s">
        <v>88</v>
      </c>
      <c r="AW347" s="12" t="s">
        <v>33</v>
      </c>
      <c r="AX347" s="12" t="s">
        <v>78</v>
      </c>
      <c r="AY347" s="156" t="s">
        <v>132</v>
      </c>
    </row>
    <row r="348" spans="2:65" s="13" customFormat="1">
      <c r="B348" s="162"/>
      <c r="D348" s="147" t="s">
        <v>240</v>
      </c>
      <c r="E348" s="163" t="s">
        <v>1</v>
      </c>
      <c r="F348" s="164" t="s">
        <v>244</v>
      </c>
      <c r="H348" s="165">
        <v>847.1</v>
      </c>
      <c r="I348" s="166"/>
      <c r="L348" s="162"/>
      <c r="M348" s="167"/>
      <c r="T348" s="168"/>
      <c r="AT348" s="163" t="s">
        <v>240</v>
      </c>
      <c r="AU348" s="163" t="s">
        <v>88</v>
      </c>
      <c r="AV348" s="13" t="s">
        <v>153</v>
      </c>
      <c r="AW348" s="13" t="s">
        <v>33</v>
      </c>
      <c r="AX348" s="13" t="s">
        <v>86</v>
      </c>
      <c r="AY348" s="163" t="s">
        <v>132</v>
      </c>
    </row>
    <row r="349" spans="2:65" s="1" customFormat="1" ht="24.2" customHeight="1">
      <c r="B349" s="132"/>
      <c r="C349" s="175" t="s">
        <v>522</v>
      </c>
      <c r="D349" s="175" t="s">
        <v>324</v>
      </c>
      <c r="E349" s="176" t="s">
        <v>523</v>
      </c>
      <c r="F349" s="177" t="s">
        <v>524</v>
      </c>
      <c r="G349" s="178" t="s">
        <v>238</v>
      </c>
      <c r="H349" s="179">
        <v>275.04399999999998</v>
      </c>
      <c r="I349" s="180"/>
      <c r="J349" s="181">
        <f>ROUND(I349*H349,2)</f>
        <v>0</v>
      </c>
      <c r="K349" s="182"/>
      <c r="L349" s="183"/>
      <c r="M349" s="184" t="s">
        <v>1</v>
      </c>
      <c r="N349" s="185" t="s">
        <v>43</v>
      </c>
      <c r="P349" s="143">
        <f>O349*H349</f>
        <v>0</v>
      </c>
      <c r="Q349" s="143">
        <v>1.1999999999999999E-3</v>
      </c>
      <c r="R349" s="143">
        <f>Q349*H349</f>
        <v>0.33005279999999992</v>
      </c>
      <c r="S349" s="143">
        <v>0</v>
      </c>
      <c r="T349" s="144">
        <f>S349*H349</f>
        <v>0</v>
      </c>
      <c r="AR349" s="145" t="s">
        <v>172</v>
      </c>
      <c r="AT349" s="145" t="s">
        <v>324</v>
      </c>
      <c r="AU349" s="145" t="s">
        <v>88</v>
      </c>
      <c r="AY349" s="16" t="s">
        <v>132</v>
      </c>
      <c r="BE349" s="146">
        <f>IF(N349="základní",J349,0)</f>
        <v>0</v>
      </c>
      <c r="BF349" s="146">
        <f>IF(N349="snížená",J349,0)</f>
        <v>0</v>
      </c>
      <c r="BG349" s="146">
        <f>IF(N349="zákl. přenesená",J349,0)</f>
        <v>0</v>
      </c>
      <c r="BH349" s="146">
        <f>IF(N349="sníž. přenesená",J349,0)</f>
        <v>0</v>
      </c>
      <c r="BI349" s="146">
        <f>IF(N349="nulová",J349,0)</f>
        <v>0</v>
      </c>
      <c r="BJ349" s="16" t="s">
        <v>86</v>
      </c>
      <c r="BK349" s="146">
        <f>ROUND(I349*H349,2)</f>
        <v>0</v>
      </c>
      <c r="BL349" s="16" t="s">
        <v>153</v>
      </c>
      <c r="BM349" s="145" t="s">
        <v>525</v>
      </c>
    </row>
    <row r="350" spans="2:65" s="12" customFormat="1">
      <c r="B350" s="155"/>
      <c r="D350" s="147" t="s">
        <v>240</v>
      </c>
      <c r="E350" s="156" t="s">
        <v>1</v>
      </c>
      <c r="F350" s="157" t="s">
        <v>466</v>
      </c>
      <c r="H350" s="158">
        <v>250.04</v>
      </c>
      <c r="I350" s="159"/>
      <c r="L350" s="155"/>
      <c r="M350" s="160"/>
      <c r="T350" s="161"/>
      <c r="AT350" s="156" t="s">
        <v>240</v>
      </c>
      <c r="AU350" s="156" t="s">
        <v>88</v>
      </c>
      <c r="AV350" s="12" t="s">
        <v>88</v>
      </c>
      <c r="AW350" s="12" t="s">
        <v>33</v>
      </c>
      <c r="AX350" s="12" t="s">
        <v>78</v>
      </c>
      <c r="AY350" s="156" t="s">
        <v>132</v>
      </c>
    </row>
    <row r="351" spans="2:65" s="13" customFormat="1">
      <c r="B351" s="162"/>
      <c r="D351" s="147" t="s">
        <v>240</v>
      </c>
      <c r="E351" s="163" t="s">
        <v>1</v>
      </c>
      <c r="F351" s="164" t="s">
        <v>244</v>
      </c>
      <c r="H351" s="165">
        <v>250.04</v>
      </c>
      <c r="I351" s="166"/>
      <c r="L351" s="162"/>
      <c r="M351" s="167"/>
      <c r="T351" s="168"/>
      <c r="AT351" s="163" t="s">
        <v>240</v>
      </c>
      <c r="AU351" s="163" t="s">
        <v>88</v>
      </c>
      <c r="AV351" s="13" t="s">
        <v>153</v>
      </c>
      <c r="AW351" s="13" t="s">
        <v>33</v>
      </c>
      <c r="AX351" s="13" t="s">
        <v>86</v>
      </c>
      <c r="AY351" s="163" t="s">
        <v>132</v>
      </c>
    </row>
    <row r="352" spans="2:65" s="12" customFormat="1">
      <c r="B352" s="155"/>
      <c r="D352" s="147" t="s">
        <v>240</v>
      </c>
      <c r="F352" s="157" t="s">
        <v>526</v>
      </c>
      <c r="H352" s="158">
        <v>275.04399999999998</v>
      </c>
      <c r="I352" s="159"/>
      <c r="L352" s="155"/>
      <c r="M352" s="160"/>
      <c r="T352" s="161"/>
      <c r="AT352" s="156" t="s">
        <v>240</v>
      </c>
      <c r="AU352" s="156" t="s">
        <v>88</v>
      </c>
      <c r="AV352" s="12" t="s">
        <v>88</v>
      </c>
      <c r="AW352" s="12" t="s">
        <v>3</v>
      </c>
      <c r="AX352" s="12" t="s">
        <v>86</v>
      </c>
      <c r="AY352" s="156" t="s">
        <v>132</v>
      </c>
    </row>
    <row r="353" spans="2:65" s="1" customFormat="1" ht="16.5" customHeight="1">
      <c r="B353" s="132"/>
      <c r="C353" s="175" t="s">
        <v>527</v>
      </c>
      <c r="D353" s="175" t="s">
        <v>324</v>
      </c>
      <c r="E353" s="176" t="s">
        <v>528</v>
      </c>
      <c r="F353" s="177" t="s">
        <v>529</v>
      </c>
      <c r="G353" s="178" t="s">
        <v>251</v>
      </c>
      <c r="H353" s="179">
        <v>1.905</v>
      </c>
      <c r="I353" s="180"/>
      <c r="J353" s="181">
        <f>ROUND(I353*H353,2)</f>
        <v>0</v>
      </c>
      <c r="K353" s="182"/>
      <c r="L353" s="183"/>
      <c r="M353" s="184" t="s">
        <v>1</v>
      </c>
      <c r="N353" s="185" t="s">
        <v>43</v>
      </c>
      <c r="P353" s="143">
        <f>O353*H353</f>
        <v>0</v>
      </c>
      <c r="Q353" s="143">
        <v>0.03</v>
      </c>
      <c r="R353" s="143">
        <f>Q353*H353</f>
        <v>5.7149999999999999E-2</v>
      </c>
      <c r="S353" s="143">
        <v>0</v>
      </c>
      <c r="T353" s="144">
        <f>S353*H353</f>
        <v>0</v>
      </c>
      <c r="AR353" s="145" t="s">
        <v>172</v>
      </c>
      <c r="AT353" s="145" t="s">
        <v>324</v>
      </c>
      <c r="AU353" s="145" t="s">
        <v>88</v>
      </c>
      <c r="AY353" s="16" t="s">
        <v>132</v>
      </c>
      <c r="BE353" s="146">
        <f>IF(N353="základní",J353,0)</f>
        <v>0</v>
      </c>
      <c r="BF353" s="146">
        <f>IF(N353="snížená",J353,0)</f>
        <v>0</v>
      </c>
      <c r="BG353" s="146">
        <f>IF(N353="zákl. přenesená",J353,0)</f>
        <v>0</v>
      </c>
      <c r="BH353" s="146">
        <f>IF(N353="sníž. přenesená",J353,0)</f>
        <v>0</v>
      </c>
      <c r="BI353" s="146">
        <f>IF(N353="nulová",J353,0)</f>
        <v>0</v>
      </c>
      <c r="BJ353" s="16" t="s">
        <v>86</v>
      </c>
      <c r="BK353" s="146">
        <f>ROUND(I353*H353,2)</f>
        <v>0</v>
      </c>
      <c r="BL353" s="16" t="s">
        <v>153</v>
      </c>
      <c r="BM353" s="145" t="s">
        <v>530</v>
      </c>
    </row>
    <row r="354" spans="2:65" s="14" customFormat="1">
      <c r="B354" s="169"/>
      <c r="D354" s="147" t="s">
        <v>240</v>
      </c>
      <c r="E354" s="170" t="s">
        <v>1</v>
      </c>
      <c r="F354" s="171" t="s">
        <v>531</v>
      </c>
      <c r="H354" s="170" t="s">
        <v>1</v>
      </c>
      <c r="I354" s="172"/>
      <c r="L354" s="169"/>
      <c r="M354" s="173"/>
      <c r="T354" s="174"/>
      <c r="AT354" s="170" t="s">
        <v>240</v>
      </c>
      <c r="AU354" s="170" t="s">
        <v>88</v>
      </c>
      <c r="AV354" s="14" t="s">
        <v>86</v>
      </c>
      <c r="AW354" s="14" t="s">
        <v>33</v>
      </c>
      <c r="AX354" s="14" t="s">
        <v>78</v>
      </c>
      <c r="AY354" s="170" t="s">
        <v>132</v>
      </c>
    </row>
    <row r="355" spans="2:65" s="12" customFormat="1">
      <c r="B355" s="155"/>
      <c r="D355" s="147" t="s">
        <v>240</v>
      </c>
      <c r="E355" s="156" t="s">
        <v>1</v>
      </c>
      <c r="F355" s="157" t="s">
        <v>532</v>
      </c>
      <c r="H355" s="158">
        <v>1.732</v>
      </c>
      <c r="I355" s="159"/>
      <c r="L355" s="155"/>
      <c r="M355" s="160"/>
      <c r="T355" s="161"/>
      <c r="AT355" s="156" t="s">
        <v>240</v>
      </c>
      <c r="AU355" s="156" t="s">
        <v>88</v>
      </c>
      <c r="AV355" s="12" t="s">
        <v>88</v>
      </c>
      <c r="AW355" s="12" t="s">
        <v>33</v>
      </c>
      <c r="AX355" s="12" t="s">
        <v>78</v>
      </c>
      <c r="AY355" s="156" t="s">
        <v>132</v>
      </c>
    </row>
    <row r="356" spans="2:65" s="13" customFormat="1">
      <c r="B356" s="162"/>
      <c r="D356" s="147" t="s">
        <v>240</v>
      </c>
      <c r="E356" s="163" t="s">
        <v>1</v>
      </c>
      <c r="F356" s="164" t="s">
        <v>244</v>
      </c>
      <c r="H356" s="165">
        <v>1.732</v>
      </c>
      <c r="I356" s="166"/>
      <c r="L356" s="162"/>
      <c r="M356" s="167"/>
      <c r="T356" s="168"/>
      <c r="AT356" s="163" t="s">
        <v>240</v>
      </c>
      <c r="AU356" s="163" t="s">
        <v>88</v>
      </c>
      <c r="AV356" s="13" t="s">
        <v>153</v>
      </c>
      <c r="AW356" s="13" t="s">
        <v>33</v>
      </c>
      <c r="AX356" s="13" t="s">
        <v>86</v>
      </c>
      <c r="AY356" s="163" t="s">
        <v>132</v>
      </c>
    </row>
    <row r="357" spans="2:65" s="12" customFormat="1">
      <c r="B357" s="155"/>
      <c r="D357" s="147" t="s">
        <v>240</v>
      </c>
      <c r="F357" s="157" t="s">
        <v>533</v>
      </c>
      <c r="H357" s="158">
        <v>1.905</v>
      </c>
      <c r="I357" s="159"/>
      <c r="L357" s="155"/>
      <c r="M357" s="160"/>
      <c r="T357" s="161"/>
      <c r="AT357" s="156" t="s">
        <v>240</v>
      </c>
      <c r="AU357" s="156" t="s">
        <v>88</v>
      </c>
      <c r="AV357" s="12" t="s">
        <v>88</v>
      </c>
      <c r="AW357" s="12" t="s">
        <v>3</v>
      </c>
      <c r="AX357" s="12" t="s">
        <v>86</v>
      </c>
      <c r="AY357" s="156" t="s">
        <v>132</v>
      </c>
    </row>
    <row r="358" spans="2:65" s="1" customFormat="1" ht="44.25" customHeight="1">
      <c r="B358" s="132"/>
      <c r="C358" s="133" t="s">
        <v>534</v>
      </c>
      <c r="D358" s="133" t="s">
        <v>135</v>
      </c>
      <c r="E358" s="134" t="s">
        <v>535</v>
      </c>
      <c r="F358" s="135" t="s">
        <v>536</v>
      </c>
      <c r="G358" s="136" t="s">
        <v>238</v>
      </c>
      <c r="H358" s="137">
        <v>73.5</v>
      </c>
      <c r="I358" s="138"/>
      <c r="J358" s="139">
        <f>ROUND(I358*H358,2)</f>
        <v>0</v>
      </c>
      <c r="K358" s="140"/>
      <c r="L358" s="31"/>
      <c r="M358" s="141" t="s">
        <v>1</v>
      </c>
      <c r="N358" s="142" t="s">
        <v>43</v>
      </c>
      <c r="P358" s="143">
        <f>O358*H358</f>
        <v>0</v>
      </c>
      <c r="Q358" s="143">
        <v>1.1350000000000001E-2</v>
      </c>
      <c r="R358" s="143">
        <f>Q358*H358</f>
        <v>0.83422500000000011</v>
      </c>
      <c r="S358" s="143">
        <v>0</v>
      </c>
      <c r="T358" s="144">
        <f>S358*H358</f>
        <v>0</v>
      </c>
      <c r="AR358" s="145" t="s">
        <v>153</v>
      </c>
      <c r="AT358" s="145" t="s">
        <v>135</v>
      </c>
      <c r="AU358" s="145" t="s">
        <v>88</v>
      </c>
      <c r="AY358" s="16" t="s">
        <v>132</v>
      </c>
      <c r="BE358" s="146">
        <f>IF(N358="základní",J358,0)</f>
        <v>0</v>
      </c>
      <c r="BF358" s="146">
        <f>IF(N358="snížená",J358,0)</f>
        <v>0</v>
      </c>
      <c r="BG358" s="146">
        <f>IF(N358="zákl. přenesená",J358,0)</f>
        <v>0</v>
      </c>
      <c r="BH358" s="146">
        <f>IF(N358="sníž. přenesená",J358,0)</f>
        <v>0</v>
      </c>
      <c r="BI358" s="146">
        <f>IF(N358="nulová",J358,0)</f>
        <v>0</v>
      </c>
      <c r="BJ358" s="16" t="s">
        <v>86</v>
      </c>
      <c r="BK358" s="146">
        <f>ROUND(I358*H358,2)</f>
        <v>0</v>
      </c>
      <c r="BL358" s="16" t="s">
        <v>153</v>
      </c>
      <c r="BM358" s="145" t="s">
        <v>537</v>
      </c>
    </row>
    <row r="359" spans="2:65" s="12" customFormat="1">
      <c r="B359" s="155"/>
      <c r="D359" s="147" t="s">
        <v>240</v>
      </c>
      <c r="E359" s="156" t="s">
        <v>1</v>
      </c>
      <c r="F359" s="157" t="s">
        <v>538</v>
      </c>
      <c r="H359" s="158">
        <v>73.5</v>
      </c>
      <c r="I359" s="159"/>
      <c r="L359" s="155"/>
      <c r="M359" s="160"/>
      <c r="T359" s="161"/>
      <c r="AT359" s="156" t="s">
        <v>240</v>
      </c>
      <c r="AU359" s="156" t="s">
        <v>88</v>
      </c>
      <c r="AV359" s="12" t="s">
        <v>88</v>
      </c>
      <c r="AW359" s="12" t="s">
        <v>33</v>
      </c>
      <c r="AX359" s="12" t="s">
        <v>78</v>
      </c>
      <c r="AY359" s="156" t="s">
        <v>132</v>
      </c>
    </row>
    <row r="360" spans="2:65" s="13" customFormat="1">
      <c r="B360" s="162"/>
      <c r="D360" s="147" t="s">
        <v>240</v>
      </c>
      <c r="E360" s="163" t="s">
        <v>1</v>
      </c>
      <c r="F360" s="164" t="s">
        <v>244</v>
      </c>
      <c r="H360" s="165">
        <v>73.5</v>
      </c>
      <c r="I360" s="166"/>
      <c r="L360" s="162"/>
      <c r="M360" s="167"/>
      <c r="T360" s="168"/>
      <c r="AT360" s="163" t="s">
        <v>240</v>
      </c>
      <c r="AU360" s="163" t="s">
        <v>88</v>
      </c>
      <c r="AV360" s="13" t="s">
        <v>153</v>
      </c>
      <c r="AW360" s="13" t="s">
        <v>33</v>
      </c>
      <c r="AX360" s="13" t="s">
        <v>86</v>
      </c>
      <c r="AY360" s="163" t="s">
        <v>132</v>
      </c>
    </row>
    <row r="361" spans="2:65" s="1" customFormat="1" ht="24.2" customHeight="1">
      <c r="B361" s="132"/>
      <c r="C361" s="175" t="s">
        <v>539</v>
      </c>
      <c r="D361" s="175" t="s">
        <v>324</v>
      </c>
      <c r="E361" s="176" t="s">
        <v>540</v>
      </c>
      <c r="F361" s="177" t="s">
        <v>541</v>
      </c>
      <c r="G361" s="178" t="s">
        <v>238</v>
      </c>
      <c r="H361" s="179">
        <v>80.849999999999994</v>
      </c>
      <c r="I361" s="180"/>
      <c r="J361" s="181">
        <f>ROUND(I361*H361,2)</f>
        <v>0</v>
      </c>
      <c r="K361" s="182"/>
      <c r="L361" s="183"/>
      <c r="M361" s="184" t="s">
        <v>1</v>
      </c>
      <c r="N361" s="185" t="s">
        <v>43</v>
      </c>
      <c r="P361" s="143">
        <f>O361*H361</f>
        <v>0</v>
      </c>
      <c r="Q361" s="143">
        <v>1.2999999999999999E-2</v>
      </c>
      <c r="R361" s="143">
        <f>Q361*H361</f>
        <v>1.0510499999999998</v>
      </c>
      <c r="S361" s="143">
        <v>0</v>
      </c>
      <c r="T361" s="144">
        <f>S361*H361</f>
        <v>0</v>
      </c>
      <c r="AR361" s="145" t="s">
        <v>172</v>
      </c>
      <c r="AT361" s="145" t="s">
        <v>324</v>
      </c>
      <c r="AU361" s="145" t="s">
        <v>88</v>
      </c>
      <c r="AY361" s="16" t="s">
        <v>132</v>
      </c>
      <c r="BE361" s="146">
        <f>IF(N361="základní",J361,0)</f>
        <v>0</v>
      </c>
      <c r="BF361" s="146">
        <f>IF(N361="snížená",J361,0)</f>
        <v>0</v>
      </c>
      <c r="BG361" s="146">
        <f>IF(N361="zákl. přenesená",J361,0)</f>
        <v>0</v>
      </c>
      <c r="BH361" s="146">
        <f>IF(N361="sníž. přenesená",J361,0)</f>
        <v>0</v>
      </c>
      <c r="BI361" s="146">
        <f>IF(N361="nulová",J361,0)</f>
        <v>0</v>
      </c>
      <c r="BJ361" s="16" t="s">
        <v>86</v>
      </c>
      <c r="BK361" s="146">
        <f>ROUND(I361*H361,2)</f>
        <v>0</v>
      </c>
      <c r="BL361" s="16" t="s">
        <v>153</v>
      </c>
      <c r="BM361" s="145" t="s">
        <v>542</v>
      </c>
    </row>
    <row r="362" spans="2:65" s="12" customFormat="1">
      <c r="B362" s="155"/>
      <c r="D362" s="147" t="s">
        <v>240</v>
      </c>
      <c r="F362" s="157" t="s">
        <v>543</v>
      </c>
      <c r="H362" s="158">
        <v>80.849999999999994</v>
      </c>
      <c r="I362" s="159"/>
      <c r="L362" s="155"/>
      <c r="M362" s="160"/>
      <c r="T362" s="161"/>
      <c r="AT362" s="156" t="s">
        <v>240</v>
      </c>
      <c r="AU362" s="156" t="s">
        <v>88</v>
      </c>
      <c r="AV362" s="12" t="s">
        <v>88</v>
      </c>
      <c r="AW362" s="12" t="s">
        <v>3</v>
      </c>
      <c r="AX362" s="12" t="s">
        <v>86</v>
      </c>
      <c r="AY362" s="156" t="s">
        <v>132</v>
      </c>
    </row>
    <row r="363" spans="2:65" s="1" customFormat="1" ht="44.25" customHeight="1">
      <c r="B363" s="132"/>
      <c r="C363" s="133" t="s">
        <v>544</v>
      </c>
      <c r="D363" s="133" t="s">
        <v>135</v>
      </c>
      <c r="E363" s="134" t="s">
        <v>545</v>
      </c>
      <c r="F363" s="135" t="s">
        <v>546</v>
      </c>
      <c r="G363" s="136" t="s">
        <v>238</v>
      </c>
      <c r="H363" s="137">
        <v>1633.51</v>
      </c>
      <c r="I363" s="138"/>
      <c r="J363" s="139">
        <f>ROUND(I363*H363,2)</f>
        <v>0</v>
      </c>
      <c r="K363" s="140"/>
      <c r="L363" s="31"/>
      <c r="M363" s="141" t="s">
        <v>1</v>
      </c>
      <c r="N363" s="142" t="s">
        <v>43</v>
      </c>
      <c r="P363" s="143">
        <f>O363*H363</f>
        <v>0</v>
      </c>
      <c r="Q363" s="143">
        <v>1.1599999999999999E-2</v>
      </c>
      <c r="R363" s="143">
        <f>Q363*H363</f>
        <v>18.948715999999997</v>
      </c>
      <c r="S363" s="143">
        <v>0</v>
      </c>
      <c r="T363" s="144">
        <f>S363*H363</f>
        <v>0</v>
      </c>
      <c r="AR363" s="145" t="s">
        <v>153</v>
      </c>
      <c r="AT363" s="145" t="s">
        <v>135</v>
      </c>
      <c r="AU363" s="145" t="s">
        <v>88</v>
      </c>
      <c r="AY363" s="16" t="s">
        <v>132</v>
      </c>
      <c r="BE363" s="146">
        <f>IF(N363="základní",J363,0)</f>
        <v>0</v>
      </c>
      <c r="BF363" s="146">
        <f>IF(N363="snížená",J363,0)</f>
        <v>0</v>
      </c>
      <c r="BG363" s="146">
        <f>IF(N363="zákl. přenesená",J363,0)</f>
        <v>0</v>
      </c>
      <c r="BH363" s="146">
        <f>IF(N363="sníž. přenesená",J363,0)</f>
        <v>0</v>
      </c>
      <c r="BI363" s="146">
        <f>IF(N363="nulová",J363,0)</f>
        <v>0</v>
      </c>
      <c r="BJ363" s="16" t="s">
        <v>86</v>
      </c>
      <c r="BK363" s="146">
        <f>ROUND(I363*H363,2)</f>
        <v>0</v>
      </c>
      <c r="BL363" s="16" t="s">
        <v>153</v>
      </c>
      <c r="BM363" s="145" t="s">
        <v>547</v>
      </c>
    </row>
    <row r="364" spans="2:65" s="12" customFormat="1">
      <c r="B364" s="155"/>
      <c r="D364" s="147" t="s">
        <v>240</v>
      </c>
      <c r="E364" s="156" t="s">
        <v>1</v>
      </c>
      <c r="F364" s="157" t="s">
        <v>461</v>
      </c>
      <c r="H364" s="158">
        <v>1362.79</v>
      </c>
      <c r="I364" s="159"/>
      <c r="L364" s="155"/>
      <c r="M364" s="160"/>
      <c r="T364" s="161"/>
      <c r="AT364" s="156" t="s">
        <v>240</v>
      </c>
      <c r="AU364" s="156" t="s">
        <v>88</v>
      </c>
      <c r="AV364" s="12" t="s">
        <v>88</v>
      </c>
      <c r="AW364" s="12" t="s">
        <v>33</v>
      </c>
      <c r="AX364" s="12" t="s">
        <v>78</v>
      </c>
      <c r="AY364" s="156" t="s">
        <v>132</v>
      </c>
    </row>
    <row r="365" spans="2:65" s="12" customFormat="1">
      <c r="B365" s="155"/>
      <c r="D365" s="147" t="s">
        <v>240</v>
      </c>
      <c r="E365" s="156" t="s">
        <v>1</v>
      </c>
      <c r="F365" s="157" t="s">
        <v>462</v>
      </c>
      <c r="H365" s="158">
        <v>97.37</v>
      </c>
      <c r="I365" s="159"/>
      <c r="L365" s="155"/>
      <c r="M365" s="160"/>
      <c r="T365" s="161"/>
      <c r="AT365" s="156" t="s">
        <v>240</v>
      </c>
      <c r="AU365" s="156" t="s">
        <v>88</v>
      </c>
      <c r="AV365" s="12" t="s">
        <v>88</v>
      </c>
      <c r="AW365" s="12" t="s">
        <v>33</v>
      </c>
      <c r="AX365" s="12" t="s">
        <v>78</v>
      </c>
      <c r="AY365" s="156" t="s">
        <v>132</v>
      </c>
    </row>
    <row r="366" spans="2:65" s="12" customFormat="1">
      <c r="B366" s="155"/>
      <c r="D366" s="147" t="s">
        <v>240</v>
      </c>
      <c r="E366" s="156" t="s">
        <v>1</v>
      </c>
      <c r="F366" s="157" t="s">
        <v>463</v>
      </c>
      <c r="H366" s="158">
        <v>94.95</v>
      </c>
      <c r="I366" s="159"/>
      <c r="L366" s="155"/>
      <c r="M366" s="160"/>
      <c r="T366" s="161"/>
      <c r="AT366" s="156" t="s">
        <v>240</v>
      </c>
      <c r="AU366" s="156" t="s">
        <v>88</v>
      </c>
      <c r="AV366" s="12" t="s">
        <v>88</v>
      </c>
      <c r="AW366" s="12" t="s">
        <v>33</v>
      </c>
      <c r="AX366" s="12" t="s">
        <v>78</v>
      </c>
      <c r="AY366" s="156" t="s">
        <v>132</v>
      </c>
    </row>
    <row r="367" spans="2:65" s="12" customFormat="1">
      <c r="B367" s="155"/>
      <c r="D367" s="147" t="s">
        <v>240</v>
      </c>
      <c r="E367" s="156" t="s">
        <v>1</v>
      </c>
      <c r="F367" s="157" t="s">
        <v>548</v>
      </c>
      <c r="H367" s="158">
        <v>78.400000000000006</v>
      </c>
      <c r="I367" s="159"/>
      <c r="L367" s="155"/>
      <c r="M367" s="160"/>
      <c r="T367" s="161"/>
      <c r="AT367" s="156" t="s">
        <v>240</v>
      </c>
      <c r="AU367" s="156" t="s">
        <v>88</v>
      </c>
      <c r="AV367" s="12" t="s">
        <v>88</v>
      </c>
      <c r="AW367" s="12" t="s">
        <v>33</v>
      </c>
      <c r="AX367" s="12" t="s">
        <v>78</v>
      </c>
      <c r="AY367" s="156" t="s">
        <v>132</v>
      </c>
    </row>
    <row r="368" spans="2:65" s="13" customFormat="1">
      <c r="B368" s="162"/>
      <c r="D368" s="147" t="s">
        <v>240</v>
      </c>
      <c r="E368" s="163" t="s">
        <v>1</v>
      </c>
      <c r="F368" s="164" t="s">
        <v>244</v>
      </c>
      <c r="H368" s="165">
        <v>1633.51</v>
      </c>
      <c r="I368" s="166"/>
      <c r="L368" s="162"/>
      <c r="M368" s="167"/>
      <c r="T368" s="168"/>
      <c r="AT368" s="163" t="s">
        <v>240</v>
      </c>
      <c r="AU368" s="163" t="s">
        <v>88</v>
      </c>
      <c r="AV368" s="13" t="s">
        <v>153</v>
      </c>
      <c r="AW368" s="13" t="s">
        <v>33</v>
      </c>
      <c r="AX368" s="13" t="s">
        <v>86</v>
      </c>
      <c r="AY368" s="163" t="s">
        <v>132</v>
      </c>
    </row>
    <row r="369" spans="2:65" s="1" customFormat="1" ht="24.2" customHeight="1">
      <c r="B369" s="132"/>
      <c r="C369" s="175" t="s">
        <v>549</v>
      </c>
      <c r="D369" s="175" t="s">
        <v>324</v>
      </c>
      <c r="E369" s="176" t="s">
        <v>550</v>
      </c>
      <c r="F369" s="177" t="s">
        <v>551</v>
      </c>
      <c r="G369" s="178" t="s">
        <v>238</v>
      </c>
      <c r="H369" s="179">
        <v>1796.8610000000001</v>
      </c>
      <c r="I369" s="180"/>
      <c r="J369" s="181">
        <f>ROUND(I369*H369,2)</f>
        <v>0</v>
      </c>
      <c r="K369" s="182"/>
      <c r="L369" s="183"/>
      <c r="M369" s="184" t="s">
        <v>1</v>
      </c>
      <c r="N369" s="185" t="s">
        <v>43</v>
      </c>
      <c r="P369" s="143">
        <f>O369*H369</f>
        <v>0</v>
      </c>
      <c r="Q369" s="143">
        <v>2.1999999999999999E-2</v>
      </c>
      <c r="R369" s="143">
        <f>Q369*H369</f>
        <v>39.530942000000003</v>
      </c>
      <c r="S369" s="143">
        <v>0</v>
      </c>
      <c r="T369" s="144">
        <f>S369*H369</f>
        <v>0</v>
      </c>
      <c r="AR369" s="145" t="s">
        <v>172</v>
      </c>
      <c r="AT369" s="145" t="s">
        <v>324</v>
      </c>
      <c r="AU369" s="145" t="s">
        <v>88</v>
      </c>
      <c r="AY369" s="16" t="s">
        <v>132</v>
      </c>
      <c r="BE369" s="146">
        <f>IF(N369="základní",J369,0)</f>
        <v>0</v>
      </c>
      <c r="BF369" s="146">
        <f>IF(N369="snížená",J369,0)</f>
        <v>0</v>
      </c>
      <c r="BG369" s="146">
        <f>IF(N369="zákl. přenesená",J369,0)</f>
        <v>0</v>
      </c>
      <c r="BH369" s="146">
        <f>IF(N369="sníž. přenesená",J369,0)</f>
        <v>0</v>
      </c>
      <c r="BI369" s="146">
        <f>IF(N369="nulová",J369,0)</f>
        <v>0</v>
      </c>
      <c r="BJ369" s="16" t="s">
        <v>86</v>
      </c>
      <c r="BK369" s="146">
        <f>ROUND(I369*H369,2)</f>
        <v>0</v>
      </c>
      <c r="BL369" s="16" t="s">
        <v>153</v>
      </c>
      <c r="BM369" s="145" t="s">
        <v>552</v>
      </c>
    </row>
    <row r="370" spans="2:65" s="12" customFormat="1">
      <c r="B370" s="155"/>
      <c r="D370" s="147" t="s">
        <v>240</v>
      </c>
      <c r="F370" s="157" t="s">
        <v>553</v>
      </c>
      <c r="H370" s="158">
        <v>1796.8610000000001</v>
      </c>
      <c r="I370" s="159"/>
      <c r="L370" s="155"/>
      <c r="M370" s="160"/>
      <c r="T370" s="161"/>
      <c r="AT370" s="156" t="s">
        <v>240</v>
      </c>
      <c r="AU370" s="156" t="s">
        <v>88</v>
      </c>
      <c r="AV370" s="12" t="s">
        <v>88</v>
      </c>
      <c r="AW370" s="12" t="s">
        <v>3</v>
      </c>
      <c r="AX370" s="12" t="s">
        <v>86</v>
      </c>
      <c r="AY370" s="156" t="s">
        <v>132</v>
      </c>
    </row>
    <row r="371" spans="2:65" s="1" customFormat="1" ht="37.9" customHeight="1">
      <c r="B371" s="132"/>
      <c r="C371" s="133" t="s">
        <v>554</v>
      </c>
      <c r="D371" s="133" t="s">
        <v>135</v>
      </c>
      <c r="E371" s="134" t="s">
        <v>555</v>
      </c>
      <c r="F371" s="135" t="s">
        <v>556</v>
      </c>
      <c r="G371" s="136" t="s">
        <v>238</v>
      </c>
      <c r="H371" s="137">
        <v>1457.74</v>
      </c>
      <c r="I371" s="138"/>
      <c r="J371" s="139">
        <f>ROUND(I371*H371,2)</f>
        <v>0</v>
      </c>
      <c r="K371" s="140"/>
      <c r="L371" s="31"/>
      <c r="M371" s="141" t="s">
        <v>1</v>
      </c>
      <c r="N371" s="142" t="s">
        <v>43</v>
      </c>
      <c r="P371" s="143">
        <f>O371*H371</f>
        <v>0</v>
      </c>
      <c r="Q371" s="143">
        <v>8.0000000000000007E-5</v>
      </c>
      <c r="R371" s="143">
        <f>Q371*H371</f>
        <v>0.11661920000000001</v>
      </c>
      <c r="S371" s="143">
        <v>0</v>
      </c>
      <c r="T371" s="144">
        <f>S371*H371</f>
        <v>0</v>
      </c>
      <c r="AR371" s="145" t="s">
        <v>153</v>
      </c>
      <c r="AT371" s="145" t="s">
        <v>135</v>
      </c>
      <c r="AU371" s="145" t="s">
        <v>88</v>
      </c>
      <c r="AY371" s="16" t="s">
        <v>132</v>
      </c>
      <c r="BE371" s="146">
        <f>IF(N371="základní",J371,0)</f>
        <v>0</v>
      </c>
      <c r="BF371" s="146">
        <f>IF(N371="snížená",J371,0)</f>
        <v>0</v>
      </c>
      <c r="BG371" s="146">
        <f>IF(N371="zákl. přenesená",J371,0)</f>
        <v>0</v>
      </c>
      <c r="BH371" s="146">
        <f>IF(N371="sníž. přenesená",J371,0)</f>
        <v>0</v>
      </c>
      <c r="BI371" s="146">
        <f>IF(N371="nulová",J371,0)</f>
        <v>0</v>
      </c>
      <c r="BJ371" s="16" t="s">
        <v>86</v>
      </c>
      <c r="BK371" s="146">
        <f>ROUND(I371*H371,2)</f>
        <v>0</v>
      </c>
      <c r="BL371" s="16" t="s">
        <v>153</v>
      </c>
      <c r="BM371" s="145" t="s">
        <v>557</v>
      </c>
    </row>
    <row r="372" spans="2:65" s="12" customFormat="1">
      <c r="B372" s="155"/>
      <c r="D372" s="147" t="s">
        <v>240</v>
      </c>
      <c r="E372" s="156" t="s">
        <v>1</v>
      </c>
      <c r="F372" s="157" t="s">
        <v>558</v>
      </c>
      <c r="H372" s="158">
        <v>1265.42</v>
      </c>
      <c r="I372" s="159"/>
      <c r="L372" s="155"/>
      <c r="M372" s="160"/>
      <c r="T372" s="161"/>
      <c r="AT372" s="156" t="s">
        <v>240</v>
      </c>
      <c r="AU372" s="156" t="s">
        <v>88</v>
      </c>
      <c r="AV372" s="12" t="s">
        <v>88</v>
      </c>
      <c r="AW372" s="12" t="s">
        <v>33</v>
      </c>
      <c r="AX372" s="12" t="s">
        <v>78</v>
      </c>
      <c r="AY372" s="156" t="s">
        <v>132</v>
      </c>
    </row>
    <row r="373" spans="2:65" s="12" customFormat="1">
      <c r="B373" s="155"/>
      <c r="D373" s="147" t="s">
        <v>240</v>
      </c>
      <c r="E373" s="156" t="s">
        <v>1</v>
      </c>
      <c r="F373" s="157" t="s">
        <v>478</v>
      </c>
      <c r="H373" s="158">
        <v>97.37</v>
      </c>
      <c r="I373" s="159"/>
      <c r="L373" s="155"/>
      <c r="M373" s="160"/>
      <c r="T373" s="161"/>
      <c r="AT373" s="156" t="s">
        <v>240</v>
      </c>
      <c r="AU373" s="156" t="s">
        <v>88</v>
      </c>
      <c r="AV373" s="12" t="s">
        <v>88</v>
      </c>
      <c r="AW373" s="12" t="s">
        <v>33</v>
      </c>
      <c r="AX373" s="12" t="s">
        <v>78</v>
      </c>
      <c r="AY373" s="156" t="s">
        <v>132</v>
      </c>
    </row>
    <row r="374" spans="2:65" s="12" customFormat="1">
      <c r="B374" s="155"/>
      <c r="D374" s="147" t="s">
        <v>240</v>
      </c>
      <c r="E374" s="156" t="s">
        <v>1</v>
      </c>
      <c r="F374" s="157" t="s">
        <v>463</v>
      </c>
      <c r="H374" s="158">
        <v>94.95</v>
      </c>
      <c r="I374" s="159"/>
      <c r="L374" s="155"/>
      <c r="M374" s="160"/>
      <c r="T374" s="161"/>
      <c r="AT374" s="156" t="s">
        <v>240</v>
      </c>
      <c r="AU374" s="156" t="s">
        <v>88</v>
      </c>
      <c r="AV374" s="12" t="s">
        <v>88</v>
      </c>
      <c r="AW374" s="12" t="s">
        <v>33</v>
      </c>
      <c r="AX374" s="12" t="s">
        <v>78</v>
      </c>
      <c r="AY374" s="156" t="s">
        <v>132</v>
      </c>
    </row>
    <row r="375" spans="2:65" s="13" customFormat="1">
      <c r="B375" s="162"/>
      <c r="D375" s="147" t="s">
        <v>240</v>
      </c>
      <c r="E375" s="163" t="s">
        <v>1</v>
      </c>
      <c r="F375" s="164" t="s">
        <v>244</v>
      </c>
      <c r="H375" s="165">
        <v>1457.74</v>
      </c>
      <c r="I375" s="166"/>
      <c r="L375" s="162"/>
      <c r="M375" s="167"/>
      <c r="T375" s="168"/>
      <c r="AT375" s="163" t="s">
        <v>240</v>
      </c>
      <c r="AU375" s="163" t="s">
        <v>88</v>
      </c>
      <c r="AV375" s="13" t="s">
        <v>153</v>
      </c>
      <c r="AW375" s="13" t="s">
        <v>33</v>
      </c>
      <c r="AX375" s="13" t="s">
        <v>86</v>
      </c>
      <c r="AY375" s="163" t="s">
        <v>132</v>
      </c>
    </row>
    <row r="376" spans="2:65" s="1" customFormat="1" ht="24.2" customHeight="1">
      <c r="B376" s="132"/>
      <c r="C376" s="133" t="s">
        <v>559</v>
      </c>
      <c r="D376" s="133" t="s">
        <v>135</v>
      </c>
      <c r="E376" s="134" t="s">
        <v>560</v>
      </c>
      <c r="F376" s="135" t="s">
        <v>561</v>
      </c>
      <c r="G376" s="136" t="s">
        <v>258</v>
      </c>
      <c r="H376" s="137">
        <v>275.99</v>
      </c>
      <c r="I376" s="138"/>
      <c r="J376" s="139">
        <f>ROUND(I376*H376,2)</f>
        <v>0</v>
      </c>
      <c r="K376" s="140"/>
      <c r="L376" s="31"/>
      <c r="M376" s="141" t="s">
        <v>1</v>
      </c>
      <c r="N376" s="142" t="s">
        <v>43</v>
      </c>
      <c r="P376" s="143">
        <f>O376*H376</f>
        <v>0</v>
      </c>
      <c r="Q376" s="143">
        <v>1E-4</v>
      </c>
      <c r="R376" s="143">
        <f>Q376*H376</f>
        <v>2.7599000000000002E-2</v>
      </c>
      <c r="S376" s="143">
        <v>0</v>
      </c>
      <c r="T376" s="144">
        <f>S376*H376</f>
        <v>0</v>
      </c>
      <c r="AR376" s="145" t="s">
        <v>153</v>
      </c>
      <c r="AT376" s="145" t="s">
        <v>135</v>
      </c>
      <c r="AU376" s="145" t="s">
        <v>88</v>
      </c>
      <c r="AY376" s="16" t="s">
        <v>132</v>
      </c>
      <c r="BE376" s="146">
        <f>IF(N376="základní",J376,0)</f>
        <v>0</v>
      </c>
      <c r="BF376" s="146">
        <f>IF(N376="snížená",J376,0)</f>
        <v>0</v>
      </c>
      <c r="BG376" s="146">
        <f>IF(N376="zákl. přenesená",J376,0)</f>
        <v>0</v>
      </c>
      <c r="BH376" s="146">
        <f>IF(N376="sníž. přenesená",J376,0)</f>
        <v>0</v>
      </c>
      <c r="BI376" s="146">
        <f>IF(N376="nulová",J376,0)</f>
        <v>0</v>
      </c>
      <c r="BJ376" s="16" t="s">
        <v>86</v>
      </c>
      <c r="BK376" s="146">
        <f>ROUND(I376*H376,2)</f>
        <v>0</v>
      </c>
      <c r="BL376" s="16" t="s">
        <v>153</v>
      </c>
      <c r="BM376" s="145" t="s">
        <v>562</v>
      </c>
    </row>
    <row r="377" spans="2:65" s="12" customFormat="1">
      <c r="B377" s="155"/>
      <c r="D377" s="147" t="s">
        <v>240</v>
      </c>
      <c r="E377" s="156" t="s">
        <v>1</v>
      </c>
      <c r="F377" s="157" t="s">
        <v>563</v>
      </c>
      <c r="H377" s="158">
        <v>275.99</v>
      </c>
      <c r="I377" s="159"/>
      <c r="L377" s="155"/>
      <c r="M377" s="160"/>
      <c r="T377" s="161"/>
      <c r="AT377" s="156" t="s">
        <v>240</v>
      </c>
      <c r="AU377" s="156" t="s">
        <v>88</v>
      </c>
      <c r="AV377" s="12" t="s">
        <v>88</v>
      </c>
      <c r="AW377" s="12" t="s">
        <v>33</v>
      </c>
      <c r="AX377" s="12" t="s">
        <v>78</v>
      </c>
      <c r="AY377" s="156" t="s">
        <v>132</v>
      </c>
    </row>
    <row r="378" spans="2:65" s="13" customFormat="1">
      <c r="B378" s="162"/>
      <c r="D378" s="147" t="s">
        <v>240</v>
      </c>
      <c r="E378" s="163" t="s">
        <v>1</v>
      </c>
      <c r="F378" s="164" t="s">
        <v>244</v>
      </c>
      <c r="H378" s="165">
        <v>275.99</v>
      </c>
      <c r="I378" s="166"/>
      <c r="L378" s="162"/>
      <c r="M378" s="167"/>
      <c r="T378" s="168"/>
      <c r="AT378" s="163" t="s">
        <v>240</v>
      </c>
      <c r="AU378" s="163" t="s">
        <v>88</v>
      </c>
      <c r="AV378" s="13" t="s">
        <v>153</v>
      </c>
      <c r="AW378" s="13" t="s">
        <v>33</v>
      </c>
      <c r="AX378" s="13" t="s">
        <v>86</v>
      </c>
      <c r="AY378" s="163" t="s">
        <v>132</v>
      </c>
    </row>
    <row r="379" spans="2:65" s="1" customFormat="1" ht="24.2" customHeight="1">
      <c r="B379" s="132"/>
      <c r="C379" s="175" t="s">
        <v>564</v>
      </c>
      <c r="D379" s="175" t="s">
        <v>324</v>
      </c>
      <c r="E379" s="176" t="s">
        <v>565</v>
      </c>
      <c r="F379" s="177" t="s">
        <v>566</v>
      </c>
      <c r="G379" s="178" t="s">
        <v>258</v>
      </c>
      <c r="H379" s="179">
        <v>303.589</v>
      </c>
      <c r="I379" s="180"/>
      <c r="J379" s="181">
        <f>ROUND(I379*H379,2)</f>
        <v>0</v>
      </c>
      <c r="K379" s="182"/>
      <c r="L379" s="183"/>
      <c r="M379" s="184" t="s">
        <v>1</v>
      </c>
      <c r="N379" s="185" t="s">
        <v>43</v>
      </c>
      <c r="P379" s="143">
        <f>O379*H379</f>
        <v>0</v>
      </c>
      <c r="Q379" s="143">
        <v>5.0000000000000001E-4</v>
      </c>
      <c r="R379" s="143">
        <f>Q379*H379</f>
        <v>0.1517945</v>
      </c>
      <c r="S379" s="143">
        <v>0</v>
      </c>
      <c r="T379" s="144">
        <f>S379*H379</f>
        <v>0</v>
      </c>
      <c r="AR379" s="145" t="s">
        <v>172</v>
      </c>
      <c r="AT379" s="145" t="s">
        <v>324</v>
      </c>
      <c r="AU379" s="145" t="s">
        <v>88</v>
      </c>
      <c r="AY379" s="16" t="s">
        <v>132</v>
      </c>
      <c r="BE379" s="146">
        <f>IF(N379="základní",J379,0)</f>
        <v>0</v>
      </c>
      <c r="BF379" s="146">
        <f>IF(N379="snížená",J379,0)</f>
        <v>0</v>
      </c>
      <c r="BG379" s="146">
        <f>IF(N379="zákl. přenesená",J379,0)</f>
        <v>0</v>
      </c>
      <c r="BH379" s="146">
        <f>IF(N379="sníž. přenesená",J379,0)</f>
        <v>0</v>
      </c>
      <c r="BI379" s="146">
        <f>IF(N379="nulová",J379,0)</f>
        <v>0</v>
      </c>
      <c r="BJ379" s="16" t="s">
        <v>86</v>
      </c>
      <c r="BK379" s="146">
        <f>ROUND(I379*H379,2)</f>
        <v>0</v>
      </c>
      <c r="BL379" s="16" t="s">
        <v>153</v>
      </c>
      <c r="BM379" s="145" t="s">
        <v>567</v>
      </c>
    </row>
    <row r="380" spans="2:65" s="12" customFormat="1">
      <c r="B380" s="155"/>
      <c r="D380" s="147" t="s">
        <v>240</v>
      </c>
      <c r="F380" s="157" t="s">
        <v>568</v>
      </c>
      <c r="H380" s="158">
        <v>303.589</v>
      </c>
      <c r="I380" s="159"/>
      <c r="L380" s="155"/>
      <c r="M380" s="160"/>
      <c r="T380" s="161"/>
      <c r="AT380" s="156" t="s">
        <v>240</v>
      </c>
      <c r="AU380" s="156" t="s">
        <v>88</v>
      </c>
      <c r="AV380" s="12" t="s">
        <v>88</v>
      </c>
      <c r="AW380" s="12" t="s">
        <v>3</v>
      </c>
      <c r="AX380" s="12" t="s">
        <v>86</v>
      </c>
      <c r="AY380" s="156" t="s">
        <v>132</v>
      </c>
    </row>
    <row r="381" spans="2:65" s="1" customFormat="1" ht="24.2" customHeight="1">
      <c r="B381" s="132"/>
      <c r="C381" s="133" t="s">
        <v>273</v>
      </c>
      <c r="D381" s="133" t="s">
        <v>135</v>
      </c>
      <c r="E381" s="134" t="s">
        <v>569</v>
      </c>
      <c r="F381" s="135" t="s">
        <v>570</v>
      </c>
      <c r="G381" s="136" t="s">
        <v>238</v>
      </c>
      <c r="H381" s="137">
        <v>63.41</v>
      </c>
      <c r="I381" s="138"/>
      <c r="J381" s="139">
        <f>ROUND(I381*H381,2)</f>
        <v>0</v>
      </c>
      <c r="K381" s="140"/>
      <c r="L381" s="31"/>
      <c r="M381" s="141" t="s">
        <v>1</v>
      </c>
      <c r="N381" s="142" t="s">
        <v>43</v>
      </c>
      <c r="P381" s="143">
        <f>O381*H381</f>
        <v>0</v>
      </c>
      <c r="Q381" s="143">
        <v>1.8000000000000001E-4</v>
      </c>
      <c r="R381" s="143">
        <f>Q381*H381</f>
        <v>1.14138E-2</v>
      </c>
      <c r="S381" s="143">
        <v>0</v>
      </c>
      <c r="T381" s="144">
        <f>S381*H381</f>
        <v>0</v>
      </c>
      <c r="AR381" s="145" t="s">
        <v>153</v>
      </c>
      <c r="AT381" s="145" t="s">
        <v>135</v>
      </c>
      <c r="AU381" s="145" t="s">
        <v>88</v>
      </c>
      <c r="AY381" s="16" t="s">
        <v>132</v>
      </c>
      <c r="BE381" s="146">
        <f>IF(N381="základní",J381,0)</f>
        <v>0</v>
      </c>
      <c r="BF381" s="146">
        <f>IF(N381="snížená",J381,0)</f>
        <v>0</v>
      </c>
      <c r="BG381" s="146">
        <f>IF(N381="zákl. přenesená",J381,0)</f>
        <v>0</v>
      </c>
      <c r="BH381" s="146">
        <f>IF(N381="sníž. přenesená",J381,0)</f>
        <v>0</v>
      </c>
      <c r="BI381" s="146">
        <f>IF(N381="nulová",J381,0)</f>
        <v>0</v>
      </c>
      <c r="BJ381" s="16" t="s">
        <v>86</v>
      </c>
      <c r="BK381" s="146">
        <f>ROUND(I381*H381,2)</f>
        <v>0</v>
      </c>
      <c r="BL381" s="16" t="s">
        <v>153</v>
      </c>
      <c r="BM381" s="145" t="s">
        <v>571</v>
      </c>
    </row>
    <row r="382" spans="2:65" s="1" customFormat="1" ht="19.5">
      <c r="B382" s="31"/>
      <c r="D382" s="147" t="s">
        <v>141</v>
      </c>
      <c r="F382" s="148" t="s">
        <v>572</v>
      </c>
      <c r="I382" s="149"/>
      <c r="L382" s="31"/>
      <c r="M382" s="150"/>
      <c r="T382" s="55"/>
      <c r="AT382" s="16" t="s">
        <v>141</v>
      </c>
      <c r="AU382" s="16" t="s">
        <v>88</v>
      </c>
    </row>
    <row r="383" spans="2:65" s="12" customFormat="1">
      <c r="B383" s="155"/>
      <c r="D383" s="147" t="s">
        <v>240</v>
      </c>
      <c r="E383" s="156" t="s">
        <v>1</v>
      </c>
      <c r="F383" s="157" t="s">
        <v>573</v>
      </c>
      <c r="H383" s="158">
        <v>52.77</v>
      </c>
      <c r="I383" s="159"/>
      <c r="L383" s="155"/>
      <c r="M383" s="160"/>
      <c r="T383" s="161"/>
      <c r="AT383" s="156" t="s">
        <v>240</v>
      </c>
      <c r="AU383" s="156" t="s">
        <v>88</v>
      </c>
      <c r="AV383" s="12" t="s">
        <v>88</v>
      </c>
      <c r="AW383" s="12" t="s">
        <v>33</v>
      </c>
      <c r="AX383" s="12" t="s">
        <v>78</v>
      </c>
      <c r="AY383" s="156" t="s">
        <v>132</v>
      </c>
    </row>
    <row r="384" spans="2:65" s="12" customFormat="1">
      <c r="B384" s="155"/>
      <c r="D384" s="147" t="s">
        <v>240</v>
      </c>
      <c r="E384" s="156" t="s">
        <v>1</v>
      </c>
      <c r="F384" s="157" t="s">
        <v>362</v>
      </c>
      <c r="H384" s="158">
        <v>10.64</v>
      </c>
      <c r="I384" s="159"/>
      <c r="L384" s="155"/>
      <c r="M384" s="160"/>
      <c r="T384" s="161"/>
      <c r="AT384" s="156" t="s">
        <v>240</v>
      </c>
      <c r="AU384" s="156" t="s">
        <v>88</v>
      </c>
      <c r="AV384" s="12" t="s">
        <v>88</v>
      </c>
      <c r="AW384" s="12" t="s">
        <v>33</v>
      </c>
      <c r="AX384" s="12" t="s">
        <v>78</v>
      </c>
      <c r="AY384" s="156" t="s">
        <v>132</v>
      </c>
    </row>
    <row r="385" spans="2:65" s="13" customFormat="1">
      <c r="B385" s="162"/>
      <c r="D385" s="147" t="s">
        <v>240</v>
      </c>
      <c r="E385" s="163" t="s">
        <v>1</v>
      </c>
      <c r="F385" s="164" t="s">
        <v>244</v>
      </c>
      <c r="H385" s="165">
        <v>63.41</v>
      </c>
      <c r="I385" s="166"/>
      <c r="L385" s="162"/>
      <c r="M385" s="167"/>
      <c r="T385" s="168"/>
      <c r="AT385" s="163" t="s">
        <v>240</v>
      </c>
      <c r="AU385" s="163" t="s">
        <v>88</v>
      </c>
      <c r="AV385" s="13" t="s">
        <v>153</v>
      </c>
      <c r="AW385" s="13" t="s">
        <v>33</v>
      </c>
      <c r="AX385" s="13" t="s">
        <v>86</v>
      </c>
      <c r="AY385" s="163" t="s">
        <v>132</v>
      </c>
    </row>
    <row r="386" spans="2:65" s="1" customFormat="1" ht="24.2" customHeight="1">
      <c r="B386" s="132"/>
      <c r="C386" s="133" t="s">
        <v>574</v>
      </c>
      <c r="D386" s="133" t="s">
        <v>135</v>
      </c>
      <c r="E386" s="134" t="s">
        <v>575</v>
      </c>
      <c r="F386" s="135" t="s">
        <v>576</v>
      </c>
      <c r="G386" s="136" t="s">
        <v>138</v>
      </c>
      <c r="H386" s="137">
        <v>186</v>
      </c>
      <c r="I386" s="138"/>
      <c r="J386" s="139">
        <f>ROUND(I386*H386,2)</f>
        <v>0</v>
      </c>
      <c r="K386" s="140"/>
      <c r="L386" s="31"/>
      <c r="M386" s="141" t="s">
        <v>1</v>
      </c>
      <c r="N386" s="142" t="s">
        <v>43</v>
      </c>
      <c r="P386" s="143">
        <f>O386*H386</f>
        <v>0</v>
      </c>
      <c r="Q386" s="143">
        <v>1.8000000000000001E-4</v>
      </c>
      <c r="R386" s="143">
        <f>Q386*H386</f>
        <v>3.3480000000000003E-2</v>
      </c>
      <c r="S386" s="143">
        <v>0</v>
      </c>
      <c r="T386" s="144">
        <f>S386*H386</f>
        <v>0</v>
      </c>
      <c r="AR386" s="145" t="s">
        <v>153</v>
      </c>
      <c r="AT386" s="145" t="s">
        <v>135</v>
      </c>
      <c r="AU386" s="145" t="s">
        <v>88</v>
      </c>
      <c r="AY386" s="16" t="s">
        <v>132</v>
      </c>
      <c r="BE386" s="146">
        <f>IF(N386="základní",J386,0)</f>
        <v>0</v>
      </c>
      <c r="BF386" s="146">
        <f>IF(N386="snížená",J386,0)</f>
        <v>0</v>
      </c>
      <c r="BG386" s="146">
        <f>IF(N386="zákl. přenesená",J386,0)</f>
        <v>0</v>
      </c>
      <c r="BH386" s="146">
        <f>IF(N386="sníž. přenesená",J386,0)</f>
        <v>0</v>
      </c>
      <c r="BI386" s="146">
        <f>IF(N386="nulová",J386,0)</f>
        <v>0</v>
      </c>
      <c r="BJ386" s="16" t="s">
        <v>86</v>
      </c>
      <c r="BK386" s="146">
        <f>ROUND(I386*H386,2)</f>
        <v>0</v>
      </c>
      <c r="BL386" s="16" t="s">
        <v>153</v>
      </c>
      <c r="BM386" s="145" t="s">
        <v>577</v>
      </c>
    </row>
    <row r="387" spans="2:65" s="1" customFormat="1" ht="78">
      <c r="B387" s="31"/>
      <c r="D387" s="147" t="s">
        <v>141</v>
      </c>
      <c r="F387" s="148" t="s">
        <v>578</v>
      </c>
      <c r="I387" s="149"/>
      <c r="L387" s="31"/>
      <c r="M387" s="150"/>
      <c r="T387" s="55"/>
      <c r="AT387" s="16" t="s">
        <v>141</v>
      </c>
      <c r="AU387" s="16" t="s">
        <v>88</v>
      </c>
    </row>
    <row r="388" spans="2:65" s="12" customFormat="1">
      <c r="B388" s="155"/>
      <c r="D388" s="147" t="s">
        <v>240</v>
      </c>
      <c r="E388" s="156" t="s">
        <v>1</v>
      </c>
      <c r="F388" s="157" t="s">
        <v>579</v>
      </c>
      <c r="H388" s="158">
        <v>186</v>
      </c>
      <c r="I388" s="159"/>
      <c r="L388" s="155"/>
      <c r="M388" s="160"/>
      <c r="T388" s="161"/>
      <c r="AT388" s="156" t="s">
        <v>240</v>
      </c>
      <c r="AU388" s="156" t="s">
        <v>88</v>
      </c>
      <c r="AV388" s="12" t="s">
        <v>88</v>
      </c>
      <c r="AW388" s="12" t="s">
        <v>33</v>
      </c>
      <c r="AX388" s="12" t="s">
        <v>78</v>
      </c>
      <c r="AY388" s="156" t="s">
        <v>132</v>
      </c>
    </row>
    <row r="389" spans="2:65" s="13" customFormat="1">
      <c r="B389" s="162"/>
      <c r="D389" s="147" t="s">
        <v>240</v>
      </c>
      <c r="E389" s="163" t="s">
        <v>1</v>
      </c>
      <c r="F389" s="164" t="s">
        <v>244</v>
      </c>
      <c r="H389" s="165">
        <v>186</v>
      </c>
      <c r="I389" s="166"/>
      <c r="L389" s="162"/>
      <c r="M389" s="167"/>
      <c r="T389" s="168"/>
      <c r="AT389" s="163" t="s">
        <v>240</v>
      </c>
      <c r="AU389" s="163" t="s">
        <v>88</v>
      </c>
      <c r="AV389" s="13" t="s">
        <v>153</v>
      </c>
      <c r="AW389" s="13" t="s">
        <v>33</v>
      </c>
      <c r="AX389" s="13" t="s">
        <v>86</v>
      </c>
      <c r="AY389" s="163" t="s">
        <v>132</v>
      </c>
    </row>
    <row r="390" spans="2:65" s="1" customFormat="1" ht="24.2" customHeight="1">
      <c r="B390" s="132"/>
      <c r="C390" s="133" t="s">
        <v>580</v>
      </c>
      <c r="D390" s="133" t="s">
        <v>135</v>
      </c>
      <c r="E390" s="134" t="s">
        <v>581</v>
      </c>
      <c r="F390" s="135" t="s">
        <v>582</v>
      </c>
      <c r="G390" s="136" t="s">
        <v>238</v>
      </c>
      <c r="H390" s="137">
        <v>63.41</v>
      </c>
      <c r="I390" s="138"/>
      <c r="J390" s="139">
        <f>ROUND(I390*H390,2)</f>
        <v>0</v>
      </c>
      <c r="K390" s="140"/>
      <c r="L390" s="31"/>
      <c r="M390" s="141" t="s">
        <v>1</v>
      </c>
      <c r="N390" s="142" t="s">
        <v>43</v>
      </c>
      <c r="P390" s="143">
        <f>O390*H390</f>
        <v>0</v>
      </c>
      <c r="Q390" s="143">
        <v>5.7000000000000002E-3</v>
      </c>
      <c r="R390" s="143">
        <f>Q390*H390</f>
        <v>0.36143700000000001</v>
      </c>
      <c r="S390" s="143">
        <v>0</v>
      </c>
      <c r="T390" s="144">
        <f>S390*H390</f>
        <v>0</v>
      </c>
      <c r="AR390" s="145" t="s">
        <v>153</v>
      </c>
      <c r="AT390" s="145" t="s">
        <v>135</v>
      </c>
      <c r="AU390" s="145" t="s">
        <v>88</v>
      </c>
      <c r="AY390" s="16" t="s">
        <v>132</v>
      </c>
      <c r="BE390" s="146">
        <f>IF(N390="základní",J390,0)</f>
        <v>0</v>
      </c>
      <c r="BF390" s="146">
        <f>IF(N390="snížená",J390,0)</f>
        <v>0</v>
      </c>
      <c r="BG390" s="146">
        <f>IF(N390="zákl. přenesená",J390,0)</f>
        <v>0</v>
      </c>
      <c r="BH390" s="146">
        <f>IF(N390="sníž. přenesená",J390,0)</f>
        <v>0</v>
      </c>
      <c r="BI390" s="146">
        <f>IF(N390="nulová",J390,0)</f>
        <v>0</v>
      </c>
      <c r="BJ390" s="16" t="s">
        <v>86</v>
      </c>
      <c r="BK390" s="146">
        <f>ROUND(I390*H390,2)</f>
        <v>0</v>
      </c>
      <c r="BL390" s="16" t="s">
        <v>153</v>
      </c>
      <c r="BM390" s="145" t="s">
        <v>583</v>
      </c>
    </row>
    <row r="391" spans="2:65" s="1" customFormat="1" ht="19.5">
      <c r="B391" s="31"/>
      <c r="D391" s="147" t="s">
        <v>141</v>
      </c>
      <c r="F391" s="148" t="s">
        <v>572</v>
      </c>
      <c r="I391" s="149"/>
      <c r="L391" s="31"/>
      <c r="M391" s="150"/>
      <c r="T391" s="55"/>
      <c r="AT391" s="16" t="s">
        <v>141</v>
      </c>
      <c r="AU391" s="16" t="s">
        <v>88</v>
      </c>
    </row>
    <row r="392" spans="2:65" s="12" customFormat="1">
      <c r="B392" s="155"/>
      <c r="D392" s="147" t="s">
        <v>240</v>
      </c>
      <c r="E392" s="156" t="s">
        <v>1</v>
      </c>
      <c r="F392" s="157" t="s">
        <v>573</v>
      </c>
      <c r="H392" s="158">
        <v>52.77</v>
      </c>
      <c r="I392" s="159"/>
      <c r="L392" s="155"/>
      <c r="M392" s="160"/>
      <c r="T392" s="161"/>
      <c r="AT392" s="156" t="s">
        <v>240</v>
      </c>
      <c r="AU392" s="156" t="s">
        <v>88</v>
      </c>
      <c r="AV392" s="12" t="s">
        <v>88</v>
      </c>
      <c r="AW392" s="12" t="s">
        <v>33</v>
      </c>
      <c r="AX392" s="12" t="s">
        <v>78</v>
      </c>
      <c r="AY392" s="156" t="s">
        <v>132</v>
      </c>
    </row>
    <row r="393" spans="2:65" s="12" customFormat="1">
      <c r="B393" s="155"/>
      <c r="D393" s="147" t="s">
        <v>240</v>
      </c>
      <c r="E393" s="156" t="s">
        <v>1</v>
      </c>
      <c r="F393" s="157" t="s">
        <v>362</v>
      </c>
      <c r="H393" s="158">
        <v>10.64</v>
      </c>
      <c r="I393" s="159"/>
      <c r="L393" s="155"/>
      <c r="M393" s="160"/>
      <c r="T393" s="161"/>
      <c r="AT393" s="156" t="s">
        <v>240</v>
      </c>
      <c r="AU393" s="156" t="s">
        <v>88</v>
      </c>
      <c r="AV393" s="12" t="s">
        <v>88</v>
      </c>
      <c r="AW393" s="12" t="s">
        <v>33</v>
      </c>
      <c r="AX393" s="12" t="s">
        <v>78</v>
      </c>
      <c r="AY393" s="156" t="s">
        <v>132</v>
      </c>
    </row>
    <row r="394" spans="2:65" s="13" customFormat="1">
      <c r="B394" s="162"/>
      <c r="D394" s="147" t="s">
        <v>240</v>
      </c>
      <c r="E394" s="163" t="s">
        <v>1</v>
      </c>
      <c r="F394" s="164" t="s">
        <v>244</v>
      </c>
      <c r="H394" s="165">
        <v>63.41</v>
      </c>
      <c r="I394" s="166"/>
      <c r="L394" s="162"/>
      <c r="M394" s="167"/>
      <c r="T394" s="168"/>
      <c r="AT394" s="163" t="s">
        <v>240</v>
      </c>
      <c r="AU394" s="163" t="s">
        <v>88</v>
      </c>
      <c r="AV394" s="13" t="s">
        <v>153</v>
      </c>
      <c r="AW394" s="13" t="s">
        <v>33</v>
      </c>
      <c r="AX394" s="13" t="s">
        <v>86</v>
      </c>
      <c r="AY394" s="163" t="s">
        <v>132</v>
      </c>
    </row>
    <row r="395" spans="2:65" s="1" customFormat="1" ht="24.2" customHeight="1">
      <c r="B395" s="132"/>
      <c r="C395" s="133" t="s">
        <v>584</v>
      </c>
      <c r="D395" s="133" t="s">
        <v>135</v>
      </c>
      <c r="E395" s="134" t="s">
        <v>585</v>
      </c>
      <c r="F395" s="135" t="s">
        <v>586</v>
      </c>
      <c r="G395" s="136" t="s">
        <v>238</v>
      </c>
      <c r="H395" s="137">
        <v>1862.1</v>
      </c>
      <c r="I395" s="138"/>
      <c r="J395" s="139">
        <f>ROUND(I395*H395,2)</f>
        <v>0</v>
      </c>
      <c r="K395" s="140"/>
      <c r="L395" s="31"/>
      <c r="M395" s="141" t="s">
        <v>1</v>
      </c>
      <c r="N395" s="142" t="s">
        <v>43</v>
      </c>
      <c r="P395" s="143">
        <f>O395*H395</f>
        <v>0</v>
      </c>
      <c r="Q395" s="143">
        <v>1.3999999999999999E-4</v>
      </c>
      <c r="R395" s="143">
        <f>Q395*H395</f>
        <v>0.26069399999999998</v>
      </c>
      <c r="S395" s="143">
        <v>0</v>
      </c>
      <c r="T395" s="144">
        <f>S395*H395</f>
        <v>0</v>
      </c>
      <c r="AR395" s="145" t="s">
        <v>153</v>
      </c>
      <c r="AT395" s="145" t="s">
        <v>135</v>
      </c>
      <c r="AU395" s="145" t="s">
        <v>88</v>
      </c>
      <c r="AY395" s="16" t="s">
        <v>132</v>
      </c>
      <c r="BE395" s="146">
        <f>IF(N395="základní",J395,0)</f>
        <v>0</v>
      </c>
      <c r="BF395" s="146">
        <f>IF(N395="snížená",J395,0)</f>
        <v>0</v>
      </c>
      <c r="BG395" s="146">
        <f>IF(N395="zákl. přenesená",J395,0)</f>
        <v>0</v>
      </c>
      <c r="BH395" s="146">
        <f>IF(N395="sníž. přenesená",J395,0)</f>
        <v>0</v>
      </c>
      <c r="BI395" s="146">
        <f>IF(N395="nulová",J395,0)</f>
        <v>0</v>
      </c>
      <c r="BJ395" s="16" t="s">
        <v>86</v>
      </c>
      <c r="BK395" s="146">
        <f>ROUND(I395*H395,2)</f>
        <v>0</v>
      </c>
      <c r="BL395" s="16" t="s">
        <v>153</v>
      </c>
      <c r="BM395" s="145" t="s">
        <v>587</v>
      </c>
    </row>
    <row r="396" spans="2:65" s="1" customFormat="1" ht="19.5">
      <c r="B396" s="31"/>
      <c r="D396" s="147" t="s">
        <v>141</v>
      </c>
      <c r="F396" s="148" t="s">
        <v>572</v>
      </c>
      <c r="I396" s="149"/>
      <c r="L396" s="31"/>
      <c r="M396" s="150"/>
      <c r="T396" s="55"/>
      <c r="AT396" s="16" t="s">
        <v>141</v>
      </c>
      <c r="AU396" s="16" t="s">
        <v>88</v>
      </c>
    </row>
    <row r="397" spans="2:65" s="12" customFormat="1">
      <c r="B397" s="155"/>
      <c r="D397" s="147" t="s">
        <v>240</v>
      </c>
      <c r="E397" s="156" t="s">
        <v>1</v>
      </c>
      <c r="F397" s="157" t="s">
        <v>461</v>
      </c>
      <c r="H397" s="158">
        <v>1362.79</v>
      </c>
      <c r="I397" s="159"/>
      <c r="L397" s="155"/>
      <c r="M397" s="160"/>
      <c r="T397" s="161"/>
      <c r="AT397" s="156" t="s">
        <v>240</v>
      </c>
      <c r="AU397" s="156" t="s">
        <v>88</v>
      </c>
      <c r="AV397" s="12" t="s">
        <v>88</v>
      </c>
      <c r="AW397" s="12" t="s">
        <v>33</v>
      </c>
      <c r="AX397" s="12" t="s">
        <v>78</v>
      </c>
      <c r="AY397" s="156" t="s">
        <v>132</v>
      </c>
    </row>
    <row r="398" spans="2:65" s="12" customFormat="1">
      <c r="B398" s="155"/>
      <c r="D398" s="147" t="s">
        <v>240</v>
      </c>
      <c r="E398" s="156" t="s">
        <v>1</v>
      </c>
      <c r="F398" s="157" t="s">
        <v>478</v>
      </c>
      <c r="H398" s="158">
        <v>97.37</v>
      </c>
      <c r="I398" s="159"/>
      <c r="L398" s="155"/>
      <c r="M398" s="160"/>
      <c r="T398" s="161"/>
      <c r="AT398" s="156" t="s">
        <v>240</v>
      </c>
      <c r="AU398" s="156" t="s">
        <v>88</v>
      </c>
      <c r="AV398" s="12" t="s">
        <v>88</v>
      </c>
      <c r="AW398" s="12" t="s">
        <v>33</v>
      </c>
      <c r="AX398" s="12" t="s">
        <v>78</v>
      </c>
      <c r="AY398" s="156" t="s">
        <v>132</v>
      </c>
    </row>
    <row r="399" spans="2:65" s="12" customFormat="1">
      <c r="B399" s="155"/>
      <c r="D399" s="147" t="s">
        <v>240</v>
      </c>
      <c r="E399" s="156" t="s">
        <v>1</v>
      </c>
      <c r="F399" s="157" t="s">
        <v>467</v>
      </c>
      <c r="H399" s="158">
        <v>151.9</v>
      </c>
      <c r="I399" s="159"/>
      <c r="L399" s="155"/>
      <c r="M399" s="160"/>
      <c r="T399" s="161"/>
      <c r="AT399" s="156" t="s">
        <v>240</v>
      </c>
      <c r="AU399" s="156" t="s">
        <v>88</v>
      </c>
      <c r="AV399" s="12" t="s">
        <v>88</v>
      </c>
      <c r="AW399" s="12" t="s">
        <v>33</v>
      </c>
      <c r="AX399" s="12" t="s">
        <v>78</v>
      </c>
      <c r="AY399" s="156" t="s">
        <v>132</v>
      </c>
    </row>
    <row r="400" spans="2:65" s="12" customFormat="1">
      <c r="B400" s="155"/>
      <c r="D400" s="147" t="s">
        <v>240</v>
      </c>
      <c r="E400" s="156" t="s">
        <v>1</v>
      </c>
      <c r="F400" s="157" t="s">
        <v>466</v>
      </c>
      <c r="H400" s="158">
        <v>250.04</v>
      </c>
      <c r="I400" s="159"/>
      <c r="L400" s="155"/>
      <c r="M400" s="160"/>
      <c r="T400" s="161"/>
      <c r="AT400" s="156" t="s">
        <v>240</v>
      </c>
      <c r="AU400" s="156" t="s">
        <v>88</v>
      </c>
      <c r="AV400" s="12" t="s">
        <v>88</v>
      </c>
      <c r="AW400" s="12" t="s">
        <v>33</v>
      </c>
      <c r="AX400" s="12" t="s">
        <v>78</v>
      </c>
      <c r="AY400" s="156" t="s">
        <v>132</v>
      </c>
    </row>
    <row r="401" spans="2:65" s="13" customFormat="1">
      <c r="B401" s="162"/>
      <c r="D401" s="147" t="s">
        <v>240</v>
      </c>
      <c r="E401" s="163" t="s">
        <v>1</v>
      </c>
      <c r="F401" s="164" t="s">
        <v>244</v>
      </c>
      <c r="H401" s="165">
        <v>1862.1</v>
      </c>
      <c r="I401" s="166"/>
      <c r="L401" s="162"/>
      <c r="M401" s="167"/>
      <c r="T401" s="168"/>
      <c r="AT401" s="163" t="s">
        <v>240</v>
      </c>
      <c r="AU401" s="163" t="s">
        <v>88</v>
      </c>
      <c r="AV401" s="13" t="s">
        <v>153</v>
      </c>
      <c r="AW401" s="13" t="s">
        <v>33</v>
      </c>
      <c r="AX401" s="13" t="s">
        <v>86</v>
      </c>
      <c r="AY401" s="163" t="s">
        <v>132</v>
      </c>
    </row>
    <row r="402" spans="2:65" s="1" customFormat="1" ht="24.2" customHeight="1">
      <c r="B402" s="132"/>
      <c r="C402" s="133" t="s">
        <v>588</v>
      </c>
      <c r="D402" s="133" t="s">
        <v>135</v>
      </c>
      <c r="E402" s="134" t="s">
        <v>589</v>
      </c>
      <c r="F402" s="135" t="s">
        <v>590</v>
      </c>
      <c r="G402" s="136" t="s">
        <v>238</v>
      </c>
      <c r="H402" s="137">
        <v>97.37</v>
      </c>
      <c r="I402" s="138"/>
      <c r="J402" s="139">
        <f>ROUND(I402*H402,2)</f>
        <v>0</v>
      </c>
      <c r="K402" s="140"/>
      <c r="L402" s="31"/>
      <c r="M402" s="141" t="s">
        <v>1</v>
      </c>
      <c r="N402" s="142" t="s">
        <v>43</v>
      </c>
      <c r="P402" s="143">
        <f>O402*H402</f>
        <v>0</v>
      </c>
      <c r="Q402" s="143">
        <v>1.8E-3</v>
      </c>
      <c r="R402" s="143">
        <f>Q402*H402</f>
        <v>0.17526600000000001</v>
      </c>
      <c r="S402" s="143">
        <v>0</v>
      </c>
      <c r="T402" s="144">
        <f>S402*H402</f>
        <v>0</v>
      </c>
      <c r="AR402" s="145" t="s">
        <v>153</v>
      </c>
      <c r="AT402" s="145" t="s">
        <v>135</v>
      </c>
      <c r="AU402" s="145" t="s">
        <v>88</v>
      </c>
      <c r="AY402" s="16" t="s">
        <v>132</v>
      </c>
      <c r="BE402" s="146">
        <f>IF(N402="základní",J402,0)</f>
        <v>0</v>
      </c>
      <c r="BF402" s="146">
        <f>IF(N402="snížená",J402,0)</f>
        <v>0</v>
      </c>
      <c r="BG402" s="146">
        <f>IF(N402="zákl. přenesená",J402,0)</f>
        <v>0</v>
      </c>
      <c r="BH402" s="146">
        <f>IF(N402="sníž. přenesená",J402,0)</f>
        <v>0</v>
      </c>
      <c r="BI402" s="146">
        <f>IF(N402="nulová",J402,0)</f>
        <v>0</v>
      </c>
      <c r="BJ402" s="16" t="s">
        <v>86</v>
      </c>
      <c r="BK402" s="146">
        <f>ROUND(I402*H402,2)</f>
        <v>0</v>
      </c>
      <c r="BL402" s="16" t="s">
        <v>153</v>
      </c>
      <c r="BM402" s="145" t="s">
        <v>591</v>
      </c>
    </row>
    <row r="403" spans="2:65" s="12" customFormat="1">
      <c r="B403" s="155"/>
      <c r="D403" s="147" t="s">
        <v>240</v>
      </c>
      <c r="E403" s="156" t="s">
        <v>1</v>
      </c>
      <c r="F403" s="157" t="s">
        <v>478</v>
      </c>
      <c r="H403" s="158">
        <v>97.37</v>
      </c>
      <c r="I403" s="159"/>
      <c r="L403" s="155"/>
      <c r="M403" s="160"/>
      <c r="T403" s="161"/>
      <c r="AT403" s="156" t="s">
        <v>240</v>
      </c>
      <c r="AU403" s="156" t="s">
        <v>88</v>
      </c>
      <c r="AV403" s="12" t="s">
        <v>88</v>
      </c>
      <c r="AW403" s="12" t="s">
        <v>33</v>
      </c>
      <c r="AX403" s="12" t="s">
        <v>78</v>
      </c>
      <c r="AY403" s="156" t="s">
        <v>132</v>
      </c>
    </row>
    <row r="404" spans="2:65" s="13" customFormat="1">
      <c r="B404" s="162"/>
      <c r="D404" s="147" t="s">
        <v>240</v>
      </c>
      <c r="E404" s="163" t="s">
        <v>1</v>
      </c>
      <c r="F404" s="164" t="s">
        <v>244</v>
      </c>
      <c r="H404" s="165">
        <v>97.37</v>
      </c>
      <c r="I404" s="166"/>
      <c r="L404" s="162"/>
      <c r="M404" s="167"/>
      <c r="T404" s="168"/>
      <c r="AT404" s="163" t="s">
        <v>240</v>
      </c>
      <c r="AU404" s="163" t="s">
        <v>88</v>
      </c>
      <c r="AV404" s="13" t="s">
        <v>153</v>
      </c>
      <c r="AW404" s="13" t="s">
        <v>33</v>
      </c>
      <c r="AX404" s="13" t="s">
        <v>86</v>
      </c>
      <c r="AY404" s="163" t="s">
        <v>132</v>
      </c>
    </row>
    <row r="405" spans="2:65" s="1" customFormat="1" ht="24.2" customHeight="1">
      <c r="B405" s="132"/>
      <c r="C405" s="133" t="s">
        <v>592</v>
      </c>
      <c r="D405" s="133" t="s">
        <v>135</v>
      </c>
      <c r="E405" s="134" t="s">
        <v>593</v>
      </c>
      <c r="F405" s="135" t="s">
        <v>594</v>
      </c>
      <c r="G405" s="136" t="s">
        <v>238</v>
      </c>
      <c r="H405" s="137">
        <v>1764.73</v>
      </c>
      <c r="I405" s="138"/>
      <c r="J405" s="139">
        <f>ROUND(I405*H405,2)</f>
        <v>0</v>
      </c>
      <c r="K405" s="140"/>
      <c r="L405" s="31"/>
      <c r="M405" s="141" t="s">
        <v>1</v>
      </c>
      <c r="N405" s="142" t="s">
        <v>43</v>
      </c>
      <c r="P405" s="143">
        <f>O405*H405</f>
        <v>0</v>
      </c>
      <c r="Q405" s="143">
        <v>3.3E-3</v>
      </c>
      <c r="R405" s="143">
        <f>Q405*H405</f>
        <v>5.8236090000000003</v>
      </c>
      <c r="S405" s="143">
        <v>0</v>
      </c>
      <c r="T405" s="144">
        <f>S405*H405</f>
        <v>0</v>
      </c>
      <c r="AR405" s="145" t="s">
        <v>153</v>
      </c>
      <c r="AT405" s="145" t="s">
        <v>135</v>
      </c>
      <c r="AU405" s="145" t="s">
        <v>88</v>
      </c>
      <c r="AY405" s="16" t="s">
        <v>132</v>
      </c>
      <c r="BE405" s="146">
        <f>IF(N405="základní",J405,0)</f>
        <v>0</v>
      </c>
      <c r="BF405" s="146">
        <f>IF(N405="snížená",J405,0)</f>
        <v>0</v>
      </c>
      <c r="BG405" s="146">
        <f>IF(N405="zákl. přenesená",J405,0)</f>
        <v>0</v>
      </c>
      <c r="BH405" s="146">
        <f>IF(N405="sníž. přenesená",J405,0)</f>
        <v>0</v>
      </c>
      <c r="BI405" s="146">
        <f>IF(N405="nulová",J405,0)</f>
        <v>0</v>
      </c>
      <c r="BJ405" s="16" t="s">
        <v>86</v>
      </c>
      <c r="BK405" s="146">
        <f>ROUND(I405*H405,2)</f>
        <v>0</v>
      </c>
      <c r="BL405" s="16" t="s">
        <v>153</v>
      </c>
      <c r="BM405" s="145" t="s">
        <v>595</v>
      </c>
    </row>
    <row r="406" spans="2:65" s="12" customFormat="1">
      <c r="B406" s="155"/>
      <c r="D406" s="147" t="s">
        <v>240</v>
      </c>
      <c r="E406" s="156" t="s">
        <v>1</v>
      </c>
      <c r="F406" s="157" t="s">
        <v>461</v>
      </c>
      <c r="H406" s="158">
        <v>1362.79</v>
      </c>
      <c r="I406" s="159"/>
      <c r="L406" s="155"/>
      <c r="M406" s="160"/>
      <c r="T406" s="161"/>
      <c r="AT406" s="156" t="s">
        <v>240</v>
      </c>
      <c r="AU406" s="156" t="s">
        <v>88</v>
      </c>
      <c r="AV406" s="12" t="s">
        <v>88</v>
      </c>
      <c r="AW406" s="12" t="s">
        <v>33</v>
      </c>
      <c r="AX406" s="12" t="s">
        <v>78</v>
      </c>
      <c r="AY406" s="156" t="s">
        <v>132</v>
      </c>
    </row>
    <row r="407" spans="2:65" s="12" customFormat="1">
      <c r="B407" s="155"/>
      <c r="D407" s="147" t="s">
        <v>240</v>
      </c>
      <c r="E407" s="156" t="s">
        <v>1</v>
      </c>
      <c r="F407" s="157" t="s">
        <v>467</v>
      </c>
      <c r="H407" s="158">
        <v>151.9</v>
      </c>
      <c r="I407" s="159"/>
      <c r="L407" s="155"/>
      <c r="M407" s="160"/>
      <c r="T407" s="161"/>
      <c r="AT407" s="156" t="s">
        <v>240</v>
      </c>
      <c r="AU407" s="156" t="s">
        <v>88</v>
      </c>
      <c r="AV407" s="12" t="s">
        <v>88</v>
      </c>
      <c r="AW407" s="12" t="s">
        <v>33</v>
      </c>
      <c r="AX407" s="12" t="s">
        <v>78</v>
      </c>
      <c r="AY407" s="156" t="s">
        <v>132</v>
      </c>
    </row>
    <row r="408" spans="2:65" s="12" customFormat="1">
      <c r="B408" s="155"/>
      <c r="D408" s="147" t="s">
        <v>240</v>
      </c>
      <c r="E408" s="156" t="s">
        <v>1</v>
      </c>
      <c r="F408" s="157" t="s">
        <v>466</v>
      </c>
      <c r="H408" s="158">
        <v>250.04</v>
      </c>
      <c r="I408" s="159"/>
      <c r="L408" s="155"/>
      <c r="M408" s="160"/>
      <c r="T408" s="161"/>
      <c r="AT408" s="156" t="s">
        <v>240</v>
      </c>
      <c r="AU408" s="156" t="s">
        <v>88</v>
      </c>
      <c r="AV408" s="12" t="s">
        <v>88</v>
      </c>
      <c r="AW408" s="12" t="s">
        <v>33</v>
      </c>
      <c r="AX408" s="12" t="s">
        <v>78</v>
      </c>
      <c r="AY408" s="156" t="s">
        <v>132</v>
      </c>
    </row>
    <row r="409" spans="2:65" s="13" customFormat="1">
      <c r="B409" s="162"/>
      <c r="D409" s="147" t="s">
        <v>240</v>
      </c>
      <c r="E409" s="163" t="s">
        <v>1</v>
      </c>
      <c r="F409" s="164" t="s">
        <v>244</v>
      </c>
      <c r="H409" s="165">
        <v>1764.73</v>
      </c>
      <c r="I409" s="166"/>
      <c r="L409" s="162"/>
      <c r="M409" s="167"/>
      <c r="T409" s="168"/>
      <c r="AT409" s="163" t="s">
        <v>240</v>
      </c>
      <c r="AU409" s="163" t="s">
        <v>88</v>
      </c>
      <c r="AV409" s="13" t="s">
        <v>153</v>
      </c>
      <c r="AW409" s="13" t="s">
        <v>33</v>
      </c>
      <c r="AX409" s="13" t="s">
        <v>86</v>
      </c>
      <c r="AY409" s="163" t="s">
        <v>132</v>
      </c>
    </row>
    <row r="410" spans="2:65" s="1" customFormat="1" ht="33" customHeight="1">
      <c r="B410" s="132"/>
      <c r="C410" s="133" t="s">
        <v>596</v>
      </c>
      <c r="D410" s="133" t="s">
        <v>135</v>
      </c>
      <c r="E410" s="134" t="s">
        <v>597</v>
      </c>
      <c r="F410" s="135" t="s">
        <v>598</v>
      </c>
      <c r="G410" s="136" t="s">
        <v>258</v>
      </c>
      <c r="H410" s="137">
        <v>314.08499999999998</v>
      </c>
      <c r="I410" s="138"/>
      <c r="J410" s="139">
        <f>ROUND(I410*H410,2)</f>
        <v>0</v>
      </c>
      <c r="K410" s="140"/>
      <c r="L410" s="31"/>
      <c r="M410" s="141" t="s">
        <v>1</v>
      </c>
      <c r="N410" s="142" t="s">
        <v>43</v>
      </c>
      <c r="P410" s="143">
        <f>O410*H410</f>
        <v>0</v>
      </c>
      <c r="Q410" s="143">
        <v>5.6999999999999998E-4</v>
      </c>
      <c r="R410" s="143">
        <f>Q410*H410</f>
        <v>0.17902844999999998</v>
      </c>
      <c r="S410" s="143">
        <v>0</v>
      </c>
      <c r="T410" s="144">
        <f>S410*H410</f>
        <v>0</v>
      </c>
      <c r="AR410" s="145" t="s">
        <v>153</v>
      </c>
      <c r="AT410" s="145" t="s">
        <v>135</v>
      </c>
      <c r="AU410" s="145" t="s">
        <v>88</v>
      </c>
      <c r="AY410" s="16" t="s">
        <v>132</v>
      </c>
      <c r="BE410" s="146">
        <f>IF(N410="základní",J410,0)</f>
        <v>0</v>
      </c>
      <c r="BF410" s="146">
        <f>IF(N410="snížená",J410,0)</f>
        <v>0</v>
      </c>
      <c r="BG410" s="146">
        <f>IF(N410="zákl. přenesená",J410,0)</f>
        <v>0</v>
      </c>
      <c r="BH410" s="146">
        <f>IF(N410="sníž. přenesená",J410,0)</f>
        <v>0</v>
      </c>
      <c r="BI410" s="146">
        <f>IF(N410="nulová",J410,0)</f>
        <v>0</v>
      </c>
      <c r="BJ410" s="16" t="s">
        <v>86</v>
      </c>
      <c r="BK410" s="146">
        <f>ROUND(I410*H410,2)</f>
        <v>0</v>
      </c>
      <c r="BL410" s="16" t="s">
        <v>153</v>
      </c>
      <c r="BM410" s="145" t="s">
        <v>599</v>
      </c>
    </row>
    <row r="411" spans="2:65" s="1" customFormat="1" ht="29.25">
      <c r="B411" s="31"/>
      <c r="D411" s="147" t="s">
        <v>141</v>
      </c>
      <c r="F411" s="148" t="s">
        <v>600</v>
      </c>
      <c r="I411" s="149"/>
      <c r="L411" s="31"/>
      <c r="M411" s="150"/>
      <c r="T411" s="55"/>
      <c r="AT411" s="16" t="s">
        <v>141</v>
      </c>
      <c r="AU411" s="16" t="s">
        <v>88</v>
      </c>
    </row>
    <row r="412" spans="2:65" s="12" customFormat="1">
      <c r="B412" s="155"/>
      <c r="D412" s="147" t="s">
        <v>240</v>
      </c>
      <c r="E412" s="156" t="s">
        <v>1</v>
      </c>
      <c r="F412" s="157" t="s">
        <v>601</v>
      </c>
      <c r="H412" s="158">
        <v>41.9</v>
      </c>
      <c r="I412" s="159"/>
      <c r="L412" s="155"/>
      <c r="M412" s="160"/>
      <c r="T412" s="161"/>
      <c r="AT412" s="156" t="s">
        <v>240</v>
      </c>
      <c r="AU412" s="156" t="s">
        <v>88</v>
      </c>
      <c r="AV412" s="12" t="s">
        <v>88</v>
      </c>
      <c r="AW412" s="12" t="s">
        <v>33</v>
      </c>
      <c r="AX412" s="12" t="s">
        <v>78</v>
      </c>
      <c r="AY412" s="156" t="s">
        <v>132</v>
      </c>
    </row>
    <row r="413" spans="2:65" s="12" customFormat="1">
      <c r="B413" s="155"/>
      <c r="D413" s="147" t="s">
        <v>240</v>
      </c>
      <c r="E413" s="156" t="s">
        <v>1</v>
      </c>
      <c r="F413" s="157" t="s">
        <v>602</v>
      </c>
      <c r="H413" s="158">
        <v>272.185</v>
      </c>
      <c r="I413" s="159"/>
      <c r="L413" s="155"/>
      <c r="M413" s="160"/>
      <c r="T413" s="161"/>
      <c r="AT413" s="156" t="s">
        <v>240</v>
      </c>
      <c r="AU413" s="156" t="s">
        <v>88</v>
      </c>
      <c r="AV413" s="12" t="s">
        <v>88</v>
      </c>
      <c r="AW413" s="12" t="s">
        <v>33</v>
      </c>
      <c r="AX413" s="12" t="s">
        <v>78</v>
      </c>
      <c r="AY413" s="156" t="s">
        <v>132</v>
      </c>
    </row>
    <row r="414" spans="2:65" s="13" customFormat="1">
      <c r="B414" s="162"/>
      <c r="D414" s="147" t="s">
        <v>240</v>
      </c>
      <c r="E414" s="163" t="s">
        <v>1</v>
      </c>
      <c r="F414" s="164" t="s">
        <v>244</v>
      </c>
      <c r="H414" s="165">
        <v>314.08499999999998</v>
      </c>
      <c r="I414" s="166"/>
      <c r="L414" s="162"/>
      <c r="M414" s="167"/>
      <c r="T414" s="168"/>
      <c r="AT414" s="163" t="s">
        <v>240</v>
      </c>
      <c r="AU414" s="163" t="s">
        <v>88</v>
      </c>
      <c r="AV414" s="13" t="s">
        <v>153</v>
      </c>
      <c r="AW414" s="13" t="s">
        <v>33</v>
      </c>
      <c r="AX414" s="13" t="s">
        <v>86</v>
      </c>
      <c r="AY414" s="163" t="s">
        <v>132</v>
      </c>
    </row>
    <row r="415" spans="2:65" s="1" customFormat="1" ht="24.2" customHeight="1">
      <c r="B415" s="132"/>
      <c r="C415" s="133" t="s">
        <v>603</v>
      </c>
      <c r="D415" s="133" t="s">
        <v>135</v>
      </c>
      <c r="E415" s="134" t="s">
        <v>604</v>
      </c>
      <c r="F415" s="135" t="s">
        <v>605</v>
      </c>
      <c r="G415" s="136" t="s">
        <v>238</v>
      </c>
      <c r="H415" s="137">
        <v>94.95</v>
      </c>
      <c r="I415" s="138"/>
      <c r="J415" s="139">
        <f>ROUND(I415*H415,2)</f>
        <v>0</v>
      </c>
      <c r="K415" s="140"/>
      <c r="L415" s="31"/>
      <c r="M415" s="141" t="s">
        <v>1</v>
      </c>
      <c r="N415" s="142" t="s">
        <v>43</v>
      </c>
      <c r="P415" s="143">
        <f>O415*H415</f>
        <v>0</v>
      </c>
      <c r="Q415" s="143">
        <v>2.0000000000000002E-5</v>
      </c>
      <c r="R415" s="143">
        <f>Q415*H415</f>
        <v>1.8990000000000003E-3</v>
      </c>
      <c r="S415" s="143">
        <v>1.0000000000000001E-5</v>
      </c>
      <c r="T415" s="144">
        <f>S415*H415</f>
        <v>9.4950000000000015E-4</v>
      </c>
      <c r="AR415" s="145" t="s">
        <v>153</v>
      </c>
      <c r="AT415" s="145" t="s">
        <v>135</v>
      </c>
      <c r="AU415" s="145" t="s">
        <v>88</v>
      </c>
      <c r="AY415" s="16" t="s">
        <v>132</v>
      </c>
      <c r="BE415" s="146">
        <f>IF(N415="základní",J415,0)</f>
        <v>0</v>
      </c>
      <c r="BF415" s="146">
        <f>IF(N415="snížená",J415,0)</f>
        <v>0</v>
      </c>
      <c r="BG415" s="146">
        <f>IF(N415="zákl. přenesená",J415,0)</f>
        <v>0</v>
      </c>
      <c r="BH415" s="146">
        <f>IF(N415="sníž. přenesená",J415,0)</f>
        <v>0</v>
      </c>
      <c r="BI415" s="146">
        <f>IF(N415="nulová",J415,0)</f>
        <v>0</v>
      </c>
      <c r="BJ415" s="16" t="s">
        <v>86</v>
      </c>
      <c r="BK415" s="146">
        <f>ROUND(I415*H415,2)</f>
        <v>0</v>
      </c>
      <c r="BL415" s="16" t="s">
        <v>153</v>
      </c>
      <c r="BM415" s="145" t="s">
        <v>606</v>
      </c>
    </row>
    <row r="416" spans="2:65" s="12" customFormat="1">
      <c r="B416" s="155"/>
      <c r="D416" s="147" t="s">
        <v>240</v>
      </c>
      <c r="E416" s="156" t="s">
        <v>1</v>
      </c>
      <c r="F416" s="157" t="s">
        <v>607</v>
      </c>
      <c r="H416" s="158">
        <v>94.95</v>
      </c>
      <c r="I416" s="159"/>
      <c r="L416" s="155"/>
      <c r="M416" s="160"/>
      <c r="T416" s="161"/>
      <c r="AT416" s="156" t="s">
        <v>240</v>
      </c>
      <c r="AU416" s="156" t="s">
        <v>88</v>
      </c>
      <c r="AV416" s="12" t="s">
        <v>88</v>
      </c>
      <c r="AW416" s="12" t="s">
        <v>33</v>
      </c>
      <c r="AX416" s="12" t="s">
        <v>78</v>
      </c>
      <c r="AY416" s="156" t="s">
        <v>132</v>
      </c>
    </row>
    <row r="417" spans="2:65" s="13" customFormat="1">
      <c r="B417" s="162"/>
      <c r="D417" s="147" t="s">
        <v>240</v>
      </c>
      <c r="E417" s="163" t="s">
        <v>1</v>
      </c>
      <c r="F417" s="164" t="s">
        <v>244</v>
      </c>
      <c r="H417" s="165">
        <v>94.95</v>
      </c>
      <c r="I417" s="166"/>
      <c r="L417" s="162"/>
      <c r="M417" s="167"/>
      <c r="T417" s="168"/>
      <c r="AT417" s="163" t="s">
        <v>240</v>
      </c>
      <c r="AU417" s="163" t="s">
        <v>88</v>
      </c>
      <c r="AV417" s="13" t="s">
        <v>153</v>
      </c>
      <c r="AW417" s="13" t="s">
        <v>33</v>
      </c>
      <c r="AX417" s="13" t="s">
        <v>86</v>
      </c>
      <c r="AY417" s="163" t="s">
        <v>132</v>
      </c>
    </row>
    <row r="418" spans="2:65" s="1" customFormat="1" ht="21.75" customHeight="1">
      <c r="B418" s="132"/>
      <c r="C418" s="133" t="s">
        <v>608</v>
      </c>
      <c r="D418" s="133" t="s">
        <v>135</v>
      </c>
      <c r="E418" s="134" t="s">
        <v>609</v>
      </c>
      <c r="F418" s="135" t="s">
        <v>610</v>
      </c>
      <c r="G418" s="136" t="s">
        <v>238</v>
      </c>
      <c r="H418" s="137">
        <v>373.77</v>
      </c>
      <c r="I418" s="138"/>
      <c r="J418" s="139">
        <f>ROUND(I418*H418,2)</f>
        <v>0</v>
      </c>
      <c r="K418" s="140"/>
      <c r="L418" s="31"/>
      <c r="M418" s="141" t="s">
        <v>1</v>
      </c>
      <c r="N418" s="142" t="s">
        <v>43</v>
      </c>
      <c r="P418" s="143">
        <f>O418*H418</f>
        <v>0</v>
      </c>
      <c r="Q418" s="143">
        <v>2.0000000000000002E-5</v>
      </c>
      <c r="R418" s="143">
        <f>Q418*H418</f>
        <v>7.4754000000000001E-3</v>
      </c>
      <c r="S418" s="143">
        <v>1.0000000000000001E-5</v>
      </c>
      <c r="T418" s="144">
        <f>S418*H418</f>
        <v>3.7377000000000001E-3</v>
      </c>
      <c r="AR418" s="145" t="s">
        <v>153</v>
      </c>
      <c r="AT418" s="145" t="s">
        <v>135</v>
      </c>
      <c r="AU418" s="145" t="s">
        <v>88</v>
      </c>
      <c r="AY418" s="16" t="s">
        <v>132</v>
      </c>
      <c r="BE418" s="146">
        <f>IF(N418="základní",J418,0)</f>
        <v>0</v>
      </c>
      <c r="BF418" s="146">
        <f>IF(N418="snížená",J418,0)</f>
        <v>0</v>
      </c>
      <c r="BG418" s="146">
        <f>IF(N418="zákl. přenesená",J418,0)</f>
        <v>0</v>
      </c>
      <c r="BH418" s="146">
        <f>IF(N418="sníž. přenesená",J418,0)</f>
        <v>0</v>
      </c>
      <c r="BI418" s="146">
        <f>IF(N418="nulová",J418,0)</f>
        <v>0</v>
      </c>
      <c r="BJ418" s="16" t="s">
        <v>86</v>
      </c>
      <c r="BK418" s="146">
        <f>ROUND(I418*H418,2)</f>
        <v>0</v>
      </c>
      <c r="BL418" s="16" t="s">
        <v>153</v>
      </c>
      <c r="BM418" s="145" t="s">
        <v>611</v>
      </c>
    </row>
    <row r="419" spans="2:65" s="12" customFormat="1">
      <c r="B419" s="155"/>
      <c r="D419" s="147" t="s">
        <v>240</v>
      </c>
      <c r="E419" s="156" t="s">
        <v>1</v>
      </c>
      <c r="F419" s="157" t="s">
        <v>612</v>
      </c>
      <c r="H419" s="158">
        <v>373.77</v>
      </c>
      <c r="I419" s="159"/>
      <c r="L419" s="155"/>
      <c r="M419" s="160"/>
      <c r="T419" s="161"/>
      <c r="AT419" s="156" t="s">
        <v>240</v>
      </c>
      <c r="AU419" s="156" t="s">
        <v>88</v>
      </c>
      <c r="AV419" s="12" t="s">
        <v>88</v>
      </c>
      <c r="AW419" s="12" t="s">
        <v>33</v>
      </c>
      <c r="AX419" s="12" t="s">
        <v>78</v>
      </c>
      <c r="AY419" s="156" t="s">
        <v>132</v>
      </c>
    </row>
    <row r="420" spans="2:65" s="13" customFormat="1">
      <c r="B420" s="162"/>
      <c r="D420" s="147" t="s">
        <v>240</v>
      </c>
      <c r="E420" s="163" t="s">
        <v>1</v>
      </c>
      <c r="F420" s="164" t="s">
        <v>244</v>
      </c>
      <c r="H420" s="165">
        <v>373.77</v>
      </c>
      <c r="I420" s="166"/>
      <c r="L420" s="162"/>
      <c r="M420" s="167"/>
      <c r="T420" s="168"/>
      <c r="AT420" s="163" t="s">
        <v>240</v>
      </c>
      <c r="AU420" s="163" t="s">
        <v>88</v>
      </c>
      <c r="AV420" s="13" t="s">
        <v>153</v>
      </c>
      <c r="AW420" s="13" t="s">
        <v>33</v>
      </c>
      <c r="AX420" s="13" t="s">
        <v>86</v>
      </c>
      <c r="AY420" s="163" t="s">
        <v>132</v>
      </c>
    </row>
    <row r="421" spans="2:65" s="1" customFormat="1" ht="16.5" customHeight="1">
      <c r="B421" s="132"/>
      <c r="C421" s="133" t="s">
        <v>613</v>
      </c>
      <c r="D421" s="133" t="s">
        <v>135</v>
      </c>
      <c r="E421" s="134" t="s">
        <v>614</v>
      </c>
      <c r="F421" s="135" t="s">
        <v>615</v>
      </c>
      <c r="G421" s="136" t="s">
        <v>238</v>
      </c>
      <c r="H421" s="137">
        <v>2175.6219999999998</v>
      </c>
      <c r="I421" s="138"/>
      <c r="J421" s="139">
        <f>ROUND(I421*H421,2)</f>
        <v>0</v>
      </c>
      <c r="K421" s="140"/>
      <c r="L421" s="31"/>
      <c r="M421" s="141" t="s">
        <v>1</v>
      </c>
      <c r="N421" s="142" t="s">
        <v>43</v>
      </c>
      <c r="P421" s="143">
        <f>O421*H421</f>
        <v>0</v>
      </c>
      <c r="Q421" s="143">
        <v>0</v>
      </c>
      <c r="R421" s="143">
        <f>Q421*H421</f>
        <v>0</v>
      </c>
      <c r="S421" s="143">
        <v>0</v>
      </c>
      <c r="T421" s="144">
        <f>S421*H421</f>
        <v>0</v>
      </c>
      <c r="AR421" s="145" t="s">
        <v>153</v>
      </c>
      <c r="AT421" s="145" t="s">
        <v>135</v>
      </c>
      <c r="AU421" s="145" t="s">
        <v>88</v>
      </c>
      <c r="AY421" s="16" t="s">
        <v>132</v>
      </c>
      <c r="BE421" s="146">
        <f>IF(N421="základní",J421,0)</f>
        <v>0</v>
      </c>
      <c r="BF421" s="146">
        <f>IF(N421="snížená",J421,0)</f>
        <v>0</v>
      </c>
      <c r="BG421" s="146">
        <f>IF(N421="zákl. přenesená",J421,0)</f>
        <v>0</v>
      </c>
      <c r="BH421" s="146">
        <f>IF(N421="sníž. přenesená",J421,0)</f>
        <v>0</v>
      </c>
      <c r="BI421" s="146">
        <f>IF(N421="nulová",J421,0)</f>
        <v>0</v>
      </c>
      <c r="BJ421" s="16" t="s">
        <v>86</v>
      </c>
      <c r="BK421" s="146">
        <f>ROUND(I421*H421,2)</f>
        <v>0</v>
      </c>
      <c r="BL421" s="16" t="s">
        <v>153</v>
      </c>
      <c r="BM421" s="145" t="s">
        <v>616</v>
      </c>
    </row>
    <row r="422" spans="2:65" s="12" customFormat="1">
      <c r="B422" s="155"/>
      <c r="D422" s="147" t="s">
        <v>240</v>
      </c>
      <c r="E422" s="156" t="s">
        <v>1</v>
      </c>
      <c r="F422" s="157" t="s">
        <v>461</v>
      </c>
      <c r="H422" s="158">
        <v>1362.79</v>
      </c>
      <c r="I422" s="159"/>
      <c r="L422" s="155"/>
      <c r="M422" s="160"/>
      <c r="T422" s="161"/>
      <c r="AT422" s="156" t="s">
        <v>240</v>
      </c>
      <c r="AU422" s="156" t="s">
        <v>88</v>
      </c>
      <c r="AV422" s="12" t="s">
        <v>88</v>
      </c>
      <c r="AW422" s="12" t="s">
        <v>33</v>
      </c>
      <c r="AX422" s="12" t="s">
        <v>78</v>
      </c>
      <c r="AY422" s="156" t="s">
        <v>132</v>
      </c>
    </row>
    <row r="423" spans="2:65" s="12" customFormat="1">
      <c r="B423" s="155"/>
      <c r="D423" s="147" t="s">
        <v>240</v>
      </c>
      <c r="E423" s="156" t="s">
        <v>1</v>
      </c>
      <c r="F423" s="157" t="s">
        <v>462</v>
      </c>
      <c r="H423" s="158">
        <v>97.37</v>
      </c>
      <c r="I423" s="159"/>
      <c r="L423" s="155"/>
      <c r="M423" s="160"/>
      <c r="T423" s="161"/>
      <c r="AT423" s="156" t="s">
        <v>240</v>
      </c>
      <c r="AU423" s="156" t="s">
        <v>88</v>
      </c>
      <c r="AV423" s="12" t="s">
        <v>88</v>
      </c>
      <c r="AW423" s="12" t="s">
        <v>33</v>
      </c>
      <c r="AX423" s="12" t="s">
        <v>78</v>
      </c>
      <c r="AY423" s="156" t="s">
        <v>132</v>
      </c>
    </row>
    <row r="424" spans="2:65" s="12" customFormat="1">
      <c r="B424" s="155"/>
      <c r="D424" s="147" t="s">
        <v>240</v>
      </c>
      <c r="E424" s="156" t="s">
        <v>1</v>
      </c>
      <c r="F424" s="157" t="s">
        <v>463</v>
      </c>
      <c r="H424" s="158">
        <v>94.95</v>
      </c>
      <c r="I424" s="159"/>
      <c r="L424" s="155"/>
      <c r="M424" s="160"/>
      <c r="T424" s="161"/>
      <c r="AT424" s="156" t="s">
        <v>240</v>
      </c>
      <c r="AU424" s="156" t="s">
        <v>88</v>
      </c>
      <c r="AV424" s="12" t="s">
        <v>88</v>
      </c>
      <c r="AW424" s="12" t="s">
        <v>33</v>
      </c>
      <c r="AX424" s="12" t="s">
        <v>78</v>
      </c>
      <c r="AY424" s="156" t="s">
        <v>132</v>
      </c>
    </row>
    <row r="425" spans="2:65" s="12" customFormat="1">
      <c r="B425" s="155"/>
      <c r="D425" s="147" t="s">
        <v>240</v>
      </c>
      <c r="E425" s="156" t="s">
        <v>1</v>
      </c>
      <c r="F425" s="157" t="s">
        <v>464</v>
      </c>
      <c r="H425" s="158">
        <v>284.79199999999997</v>
      </c>
      <c r="I425" s="159"/>
      <c r="L425" s="155"/>
      <c r="M425" s="160"/>
      <c r="T425" s="161"/>
      <c r="AT425" s="156" t="s">
        <v>240</v>
      </c>
      <c r="AU425" s="156" t="s">
        <v>88</v>
      </c>
      <c r="AV425" s="12" t="s">
        <v>88</v>
      </c>
      <c r="AW425" s="12" t="s">
        <v>33</v>
      </c>
      <c r="AX425" s="12" t="s">
        <v>78</v>
      </c>
      <c r="AY425" s="156" t="s">
        <v>132</v>
      </c>
    </row>
    <row r="426" spans="2:65" s="12" customFormat="1">
      <c r="B426" s="155"/>
      <c r="D426" s="147" t="s">
        <v>240</v>
      </c>
      <c r="E426" s="156" t="s">
        <v>1</v>
      </c>
      <c r="F426" s="157" t="s">
        <v>465</v>
      </c>
      <c r="H426" s="158">
        <v>85.68</v>
      </c>
      <c r="I426" s="159"/>
      <c r="L426" s="155"/>
      <c r="M426" s="160"/>
      <c r="T426" s="161"/>
      <c r="AT426" s="156" t="s">
        <v>240</v>
      </c>
      <c r="AU426" s="156" t="s">
        <v>88</v>
      </c>
      <c r="AV426" s="12" t="s">
        <v>88</v>
      </c>
      <c r="AW426" s="12" t="s">
        <v>33</v>
      </c>
      <c r="AX426" s="12" t="s">
        <v>78</v>
      </c>
      <c r="AY426" s="156" t="s">
        <v>132</v>
      </c>
    </row>
    <row r="427" spans="2:65" s="12" customFormat="1">
      <c r="B427" s="155"/>
      <c r="D427" s="147" t="s">
        <v>240</v>
      </c>
      <c r="E427" s="156" t="s">
        <v>1</v>
      </c>
      <c r="F427" s="157" t="s">
        <v>466</v>
      </c>
      <c r="H427" s="158">
        <v>250.04</v>
      </c>
      <c r="I427" s="159"/>
      <c r="L427" s="155"/>
      <c r="M427" s="160"/>
      <c r="T427" s="161"/>
      <c r="AT427" s="156" t="s">
        <v>240</v>
      </c>
      <c r="AU427" s="156" t="s">
        <v>88</v>
      </c>
      <c r="AV427" s="12" t="s">
        <v>88</v>
      </c>
      <c r="AW427" s="12" t="s">
        <v>33</v>
      </c>
      <c r="AX427" s="12" t="s">
        <v>78</v>
      </c>
      <c r="AY427" s="156" t="s">
        <v>132</v>
      </c>
    </row>
    <row r="428" spans="2:65" s="13" customFormat="1">
      <c r="B428" s="162"/>
      <c r="D428" s="147" t="s">
        <v>240</v>
      </c>
      <c r="E428" s="163" t="s">
        <v>1</v>
      </c>
      <c r="F428" s="164" t="s">
        <v>244</v>
      </c>
      <c r="H428" s="165">
        <v>2175.6219999999998</v>
      </c>
      <c r="I428" s="166"/>
      <c r="L428" s="162"/>
      <c r="M428" s="167"/>
      <c r="T428" s="168"/>
      <c r="AT428" s="163" t="s">
        <v>240</v>
      </c>
      <c r="AU428" s="163" t="s">
        <v>88</v>
      </c>
      <c r="AV428" s="13" t="s">
        <v>153</v>
      </c>
      <c r="AW428" s="13" t="s">
        <v>33</v>
      </c>
      <c r="AX428" s="13" t="s">
        <v>86</v>
      </c>
      <c r="AY428" s="163" t="s">
        <v>132</v>
      </c>
    </row>
    <row r="429" spans="2:65" s="1" customFormat="1" ht="24.2" customHeight="1">
      <c r="B429" s="132"/>
      <c r="C429" s="133" t="s">
        <v>617</v>
      </c>
      <c r="D429" s="133" t="s">
        <v>135</v>
      </c>
      <c r="E429" s="134" t="s">
        <v>618</v>
      </c>
      <c r="F429" s="135" t="s">
        <v>619</v>
      </c>
      <c r="G429" s="136" t="s">
        <v>238</v>
      </c>
      <c r="H429" s="137">
        <v>2175.6219999999998</v>
      </c>
      <c r="I429" s="138"/>
      <c r="J429" s="139">
        <f>ROUND(I429*H429,2)</f>
        <v>0</v>
      </c>
      <c r="K429" s="140"/>
      <c r="L429" s="31"/>
      <c r="M429" s="141" t="s">
        <v>1</v>
      </c>
      <c r="N429" s="142" t="s">
        <v>43</v>
      </c>
      <c r="P429" s="143">
        <f>O429*H429</f>
        <v>0</v>
      </c>
      <c r="Q429" s="143">
        <v>2.1000000000000001E-4</v>
      </c>
      <c r="R429" s="143">
        <f>Q429*H429</f>
        <v>0.45688061999999996</v>
      </c>
      <c r="S429" s="143">
        <v>0</v>
      </c>
      <c r="T429" s="144">
        <f>S429*H429</f>
        <v>0</v>
      </c>
      <c r="AR429" s="145" t="s">
        <v>153</v>
      </c>
      <c r="AT429" s="145" t="s">
        <v>135</v>
      </c>
      <c r="AU429" s="145" t="s">
        <v>88</v>
      </c>
      <c r="AY429" s="16" t="s">
        <v>132</v>
      </c>
      <c r="BE429" s="146">
        <f>IF(N429="základní",J429,0)</f>
        <v>0</v>
      </c>
      <c r="BF429" s="146">
        <f>IF(N429="snížená",J429,0)</f>
        <v>0</v>
      </c>
      <c r="BG429" s="146">
        <f>IF(N429="zákl. přenesená",J429,0)</f>
        <v>0</v>
      </c>
      <c r="BH429" s="146">
        <f>IF(N429="sníž. přenesená",J429,0)</f>
        <v>0</v>
      </c>
      <c r="BI429" s="146">
        <f>IF(N429="nulová",J429,0)</f>
        <v>0</v>
      </c>
      <c r="BJ429" s="16" t="s">
        <v>86</v>
      </c>
      <c r="BK429" s="146">
        <f>ROUND(I429*H429,2)</f>
        <v>0</v>
      </c>
      <c r="BL429" s="16" t="s">
        <v>153</v>
      </c>
      <c r="BM429" s="145" t="s">
        <v>620</v>
      </c>
    </row>
    <row r="430" spans="2:65" s="12" customFormat="1">
      <c r="B430" s="155"/>
      <c r="D430" s="147" t="s">
        <v>240</v>
      </c>
      <c r="E430" s="156" t="s">
        <v>1</v>
      </c>
      <c r="F430" s="157" t="s">
        <v>461</v>
      </c>
      <c r="H430" s="158">
        <v>1362.79</v>
      </c>
      <c r="I430" s="159"/>
      <c r="L430" s="155"/>
      <c r="M430" s="160"/>
      <c r="T430" s="161"/>
      <c r="AT430" s="156" t="s">
        <v>240</v>
      </c>
      <c r="AU430" s="156" t="s">
        <v>88</v>
      </c>
      <c r="AV430" s="12" t="s">
        <v>88</v>
      </c>
      <c r="AW430" s="12" t="s">
        <v>33</v>
      </c>
      <c r="AX430" s="12" t="s">
        <v>78</v>
      </c>
      <c r="AY430" s="156" t="s">
        <v>132</v>
      </c>
    </row>
    <row r="431" spans="2:65" s="12" customFormat="1">
      <c r="B431" s="155"/>
      <c r="D431" s="147" t="s">
        <v>240</v>
      </c>
      <c r="E431" s="156" t="s">
        <v>1</v>
      </c>
      <c r="F431" s="157" t="s">
        <v>462</v>
      </c>
      <c r="H431" s="158">
        <v>97.37</v>
      </c>
      <c r="I431" s="159"/>
      <c r="L431" s="155"/>
      <c r="M431" s="160"/>
      <c r="T431" s="161"/>
      <c r="AT431" s="156" t="s">
        <v>240</v>
      </c>
      <c r="AU431" s="156" t="s">
        <v>88</v>
      </c>
      <c r="AV431" s="12" t="s">
        <v>88</v>
      </c>
      <c r="AW431" s="12" t="s">
        <v>33</v>
      </c>
      <c r="AX431" s="12" t="s">
        <v>78</v>
      </c>
      <c r="AY431" s="156" t="s">
        <v>132</v>
      </c>
    </row>
    <row r="432" spans="2:65" s="12" customFormat="1">
      <c r="B432" s="155"/>
      <c r="D432" s="147" t="s">
        <v>240</v>
      </c>
      <c r="E432" s="156" t="s">
        <v>1</v>
      </c>
      <c r="F432" s="157" t="s">
        <v>463</v>
      </c>
      <c r="H432" s="158">
        <v>94.95</v>
      </c>
      <c r="I432" s="159"/>
      <c r="L432" s="155"/>
      <c r="M432" s="160"/>
      <c r="T432" s="161"/>
      <c r="AT432" s="156" t="s">
        <v>240</v>
      </c>
      <c r="AU432" s="156" t="s">
        <v>88</v>
      </c>
      <c r="AV432" s="12" t="s">
        <v>88</v>
      </c>
      <c r="AW432" s="12" t="s">
        <v>33</v>
      </c>
      <c r="AX432" s="12" t="s">
        <v>78</v>
      </c>
      <c r="AY432" s="156" t="s">
        <v>132</v>
      </c>
    </row>
    <row r="433" spans="2:65" s="12" customFormat="1">
      <c r="B433" s="155"/>
      <c r="D433" s="147" t="s">
        <v>240</v>
      </c>
      <c r="E433" s="156" t="s">
        <v>1</v>
      </c>
      <c r="F433" s="157" t="s">
        <v>464</v>
      </c>
      <c r="H433" s="158">
        <v>284.79199999999997</v>
      </c>
      <c r="I433" s="159"/>
      <c r="L433" s="155"/>
      <c r="M433" s="160"/>
      <c r="T433" s="161"/>
      <c r="AT433" s="156" t="s">
        <v>240</v>
      </c>
      <c r="AU433" s="156" t="s">
        <v>88</v>
      </c>
      <c r="AV433" s="12" t="s">
        <v>88</v>
      </c>
      <c r="AW433" s="12" t="s">
        <v>33</v>
      </c>
      <c r="AX433" s="12" t="s">
        <v>78</v>
      </c>
      <c r="AY433" s="156" t="s">
        <v>132</v>
      </c>
    </row>
    <row r="434" spans="2:65" s="12" customFormat="1">
      <c r="B434" s="155"/>
      <c r="D434" s="147" t="s">
        <v>240</v>
      </c>
      <c r="E434" s="156" t="s">
        <v>1</v>
      </c>
      <c r="F434" s="157" t="s">
        <v>465</v>
      </c>
      <c r="H434" s="158">
        <v>85.68</v>
      </c>
      <c r="I434" s="159"/>
      <c r="L434" s="155"/>
      <c r="M434" s="160"/>
      <c r="T434" s="161"/>
      <c r="AT434" s="156" t="s">
        <v>240</v>
      </c>
      <c r="AU434" s="156" t="s">
        <v>88</v>
      </c>
      <c r="AV434" s="12" t="s">
        <v>88</v>
      </c>
      <c r="AW434" s="12" t="s">
        <v>33</v>
      </c>
      <c r="AX434" s="12" t="s">
        <v>78</v>
      </c>
      <c r="AY434" s="156" t="s">
        <v>132</v>
      </c>
    </row>
    <row r="435" spans="2:65" s="12" customFormat="1">
      <c r="B435" s="155"/>
      <c r="D435" s="147" t="s">
        <v>240</v>
      </c>
      <c r="E435" s="156" t="s">
        <v>1</v>
      </c>
      <c r="F435" s="157" t="s">
        <v>466</v>
      </c>
      <c r="H435" s="158">
        <v>250.04</v>
      </c>
      <c r="I435" s="159"/>
      <c r="L435" s="155"/>
      <c r="M435" s="160"/>
      <c r="T435" s="161"/>
      <c r="AT435" s="156" t="s">
        <v>240</v>
      </c>
      <c r="AU435" s="156" t="s">
        <v>88</v>
      </c>
      <c r="AV435" s="12" t="s">
        <v>88</v>
      </c>
      <c r="AW435" s="12" t="s">
        <v>33</v>
      </c>
      <c r="AX435" s="12" t="s">
        <v>78</v>
      </c>
      <c r="AY435" s="156" t="s">
        <v>132</v>
      </c>
    </row>
    <row r="436" spans="2:65" s="13" customFormat="1">
      <c r="B436" s="162"/>
      <c r="D436" s="147" t="s">
        <v>240</v>
      </c>
      <c r="E436" s="163" t="s">
        <v>1</v>
      </c>
      <c r="F436" s="164" t="s">
        <v>244</v>
      </c>
      <c r="H436" s="165">
        <v>2175.6219999999998</v>
      </c>
      <c r="I436" s="166"/>
      <c r="L436" s="162"/>
      <c r="M436" s="167"/>
      <c r="T436" s="168"/>
      <c r="AT436" s="163" t="s">
        <v>240</v>
      </c>
      <c r="AU436" s="163" t="s">
        <v>88</v>
      </c>
      <c r="AV436" s="13" t="s">
        <v>153</v>
      </c>
      <c r="AW436" s="13" t="s">
        <v>33</v>
      </c>
      <c r="AX436" s="13" t="s">
        <v>86</v>
      </c>
      <c r="AY436" s="163" t="s">
        <v>132</v>
      </c>
    </row>
    <row r="437" spans="2:65" s="1" customFormat="1" ht="33" customHeight="1">
      <c r="B437" s="132"/>
      <c r="C437" s="133" t="s">
        <v>621</v>
      </c>
      <c r="D437" s="133" t="s">
        <v>135</v>
      </c>
      <c r="E437" s="134" t="s">
        <v>622</v>
      </c>
      <c r="F437" s="135" t="s">
        <v>623</v>
      </c>
      <c r="G437" s="136" t="s">
        <v>251</v>
      </c>
      <c r="H437" s="137">
        <v>2.488</v>
      </c>
      <c r="I437" s="138"/>
      <c r="J437" s="139">
        <f>ROUND(I437*H437,2)</f>
        <v>0</v>
      </c>
      <c r="K437" s="140"/>
      <c r="L437" s="31"/>
      <c r="M437" s="141" t="s">
        <v>1</v>
      </c>
      <c r="N437" s="142" t="s">
        <v>43</v>
      </c>
      <c r="P437" s="143">
        <f>O437*H437</f>
        <v>0</v>
      </c>
      <c r="Q437" s="143">
        <v>2.5018699999999998</v>
      </c>
      <c r="R437" s="143">
        <f>Q437*H437</f>
        <v>6.2246525599999991</v>
      </c>
      <c r="S437" s="143">
        <v>0</v>
      </c>
      <c r="T437" s="144">
        <f>S437*H437</f>
        <v>0</v>
      </c>
      <c r="AR437" s="145" t="s">
        <v>153</v>
      </c>
      <c r="AT437" s="145" t="s">
        <v>135</v>
      </c>
      <c r="AU437" s="145" t="s">
        <v>88</v>
      </c>
      <c r="AY437" s="16" t="s">
        <v>132</v>
      </c>
      <c r="BE437" s="146">
        <f>IF(N437="základní",J437,0)</f>
        <v>0</v>
      </c>
      <c r="BF437" s="146">
        <f>IF(N437="snížená",J437,0)</f>
        <v>0</v>
      </c>
      <c r="BG437" s="146">
        <f>IF(N437="zákl. přenesená",J437,0)</f>
        <v>0</v>
      </c>
      <c r="BH437" s="146">
        <f>IF(N437="sníž. přenesená",J437,0)</f>
        <v>0</v>
      </c>
      <c r="BI437" s="146">
        <f>IF(N437="nulová",J437,0)</f>
        <v>0</v>
      </c>
      <c r="BJ437" s="16" t="s">
        <v>86</v>
      </c>
      <c r="BK437" s="146">
        <f>ROUND(I437*H437,2)</f>
        <v>0</v>
      </c>
      <c r="BL437" s="16" t="s">
        <v>153</v>
      </c>
      <c r="BM437" s="145" t="s">
        <v>624</v>
      </c>
    </row>
    <row r="438" spans="2:65" s="12" customFormat="1">
      <c r="B438" s="155"/>
      <c r="D438" s="147" t="s">
        <v>240</v>
      </c>
      <c r="E438" s="156" t="s">
        <v>1</v>
      </c>
      <c r="F438" s="157" t="s">
        <v>625</v>
      </c>
      <c r="H438" s="158">
        <v>2.488</v>
      </c>
      <c r="I438" s="159"/>
      <c r="L438" s="155"/>
      <c r="M438" s="160"/>
      <c r="T438" s="161"/>
      <c r="AT438" s="156" t="s">
        <v>240</v>
      </c>
      <c r="AU438" s="156" t="s">
        <v>88</v>
      </c>
      <c r="AV438" s="12" t="s">
        <v>88</v>
      </c>
      <c r="AW438" s="12" t="s">
        <v>33</v>
      </c>
      <c r="AX438" s="12" t="s">
        <v>78</v>
      </c>
      <c r="AY438" s="156" t="s">
        <v>132</v>
      </c>
    </row>
    <row r="439" spans="2:65" s="13" customFormat="1">
      <c r="B439" s="162"/>
      <c r="D439" s="147" t="s">
        <v>240</v>
      </c>
      <c r="E439" s="163" t="s">
        <v>1</v>
      </c>
      <c r="F439" s="164" t="s">
        <v>244</v>
      </c>
      <c r="H439" s="165">
        <v>2.488</v>
      </c>
      <c r="I439" s="166"/>
      <c r="L439" s="162"/>
      <c r="M439" s="167"/>
      <c r="T439" s="168"/>
      <c r="AT439" s="163" t="s">
        <v>240</v>
      </c>
      <c r="AU439" s="163" t="s">
        <v>88</v>
      </c>
      <c r="AV439" s="13" t="s">
        <v>153</v>
      </c>
      <c r="AW439" s="13" t="s">
        <v>33</v>
      </c>
      <c r="AX439" s="13" t="s">
        <v>86</v>
      </c>
      <c r="AY439" s="163" t="s">
        <v>132</v>
      </c>
    </row>
    <row r="440" spans="2:65" s="1" customFormat="1" ht="24.2" customHeight="1">
      <c r="B440" s="132"/>
      <c r="C440" s="133" t="s">
        <v>626</v>
      </c>
      <c r="D440" s="133" t="s">
        <v>135</v>
      </c>
      <c r="E440" s="134" t="s">
        <v>627</v>
      </c>
      <c r="F440" s="135" t="s">
        <v>628</v>
      </c>
      <c r="G440" s="136" t="s">
        <v>251</v>
      </c>
      <c r="H440" s="137">
        <v>2.488</v>
      </c>
      <c r="I440" s="138"/>
      <c r="J440" s="139">
        <f>ROUND(I440*H440,2)</f>
        <v>0</v>
      </c>
      <c r="K440" s="140"/>
      <c r="L440" s="31"/>
      <c r="M440" s="141" t="s">
        <v>1</v>
      </c>
      <c r="N440" s="142" t="s">
        <v>43</v>
      </c>
      <c r="P440" s="143">
        <f>O440*H440</f>
        <v>0</v>
      </c>
      <c r="Q440" s="143">
        <v>0</v>
      </c>
      <c r="R440" s="143">
        <f>Q440*H440</f>
        <v>0</v>
      </c>
      <c r="S440" s="143">
        <v>0</v>
      </c>
      <c r="T440" s="144">
        <f>S440*H440</f>
        <v>0</v>
      </c>
      <c r="AR440" s="145" t="s">
        <v>153</v>
      </c>
      <c r="AT440" s="145" t="s">
        <v>135</v>
      </c>
      <c r="AU440" s="145" t="s">
        <v>88</v>
      </c>
      <c r="AY440" s="16" t="s">
        <v>132</v>
      </c>
      <c r="BE440" s="146">
        <f>IF(N440="základní",J440,0)</f>
        <v>0</v>
      </c>
      <c r="BF440" s="146">
        <f>IF(N440="snížená",J440,0)</f>
        <v>0</v>
      </c>
      <c r="BG440" s="146">
        <f>IF(N440="zákl. přenesená",J440,0)</f>
        <v>0</v>
      </c>
      <c r="BH440" s="146">
        <f>IF(N440="sníž. přenesená",J440,0)</f>
        <v>0</v>
      </c>
      <c r="BI440" s="146">
        <f>IF(N440="nulová",J440,0)</f>
        <v>0</v>
      </c>
      <c r="BJ440" s="16" t="s">
        <v>86</v>
      </c>
      <c r="BK440" s="146">
        <f>ROUND(I440*H440,2)</f>
        <v>0</v>
      </c>
      <c r="BL440" s="16" t="s">
        <v>153</v>
      </c>
      <c r="BM440" s="145" t="s">
        <v>629</v>
      </c>
    </row>
    <row r="441" spans="2:65" s="12" customFormat="1">
      <c r="B441" s="155"/>
      <c r="D441" s="147" t="s">
        <v>240</v>
      </c>
      <c r="E441" s="156" t="s">
        <v>1</v>
      </c>
      <c r="F441" s="157" t="s">
        <v>625</v>
      </c>
      <c r="H441" s="158">
        <v>2.488</v>
      </c>
      <c r="I441" s="159"/>
      <c r="L441" s="155"/>
      <c r="M441" s="160"/>
      <c r="T441" s="161"/>
      <c r="AT441" s="156" t="s">
        <v>240</v>
      </c>
      <c r="AU441" s="156" t="s">
        <v>88</v>
      </c>
      <c r="AV441" s="12" t="s">
        <v>88</v>
      </c>
      <c r="AW441" s="12" t="s">
        <v>33</v>
      </c>
      <c r="AX441" s="12" t="s">
        <v>78</v>
      </c>
      <c r="AY441" s="156" t="s">
        <v>132</v>
      </c>
    </row>
    <row r="442" spans="2:65" s="13" customFormat="1">
      <c r="B442" s="162"/>
      <c r="D442" s="147" t="s">
        <v>240</v>
      </c>
      <c r="E442" s="163" t="s">
        <v>1</v>
      </c>
      <c r="F442" s="164" t="s">
        <v>244</v>
      </c>
      <c r="H442" s="165">
        <v>2.488</v>
      </c>
      <c r="I442" s="166"/>
      <c r="L442" s="162"/>
      <c r="M442" s="167"/>
      <c r="T442" s="168"/>
      <c r="AT442" s="163" t="s">
        <v>240</v>
      </c>
      <c r="AU442" s="163" t="s">
        <v>88</v>
      </c>
      <c r="AV442" s="13" t="s">
        <v>153</v>
      </c>
      <c r="AW442" s="13" t="s">
        <v>33</v>
      </c>
      <c r="AX442" s="13" t="s">
        <v>86</v>
      </c>
      <c r="AY442" s="163" t="s">
        <v>132</v>
      </c>
    </row>
    <row r="443" spans="2:65" s="1" customFormat="1" ht="16.5" customHeight="1">
      <c r="B443" s="132"/>
      <c r="C443" s="133" t="s">
        <v>630</v>
      </c>
      <c r="D443" s="133" t="s">
        <v>135</v>
      </c>
      <c r="E443" s="134" t="s">
        <v>631</v>
      </c>
      <c r="F443" s="135" t="s">
        <v>632</v>
      </c>
      <c r="G443" s="136" t="s">
        <v>294</v>
      </c>
      <c r="H443" s="137">
        <v>0.88400000000000001</v>
      </c>
      <c r="I443" s="138"/>
      <c r="J443" s="139">
        <f>ROUND(I443*H443,2)</f>
        <v>0</v>
      </c>
      <c r="K443" s="140"/>
      <c r="L443" s="31"/>
      <c r="M443" s="141" t="s">
        <v>1</v>
      </c>
      <c r="N443" s="142" t="s">
        <v>43</v>
      </c>
      <c r="P443" s="143">
        <f>O443*H443</f>
        <v>0</v>
      </c>
      <c r="Q443" s="143">
        <v>1.06277</v>
      </c>
      <c r="R443" s="143">
        <f>Q443*H443</f>
        <v>0.93948867999999996</v>
      </c>
      <c r="S443" s="143">
        <v>0</v>
      </c>
      <c r="T443" s="144">
        <f>S443*H443</f>
        <v>0</v>
      </c>
      <c r="AR443" s="145" t="s">
        <v>153</v>
      </c>
      <c r="AT443" s="145" t="s">
        <v>135</v>
      </c>
      <c r="AU443" s="145" t="s">
        <v>88</v>
      </c>
      <c r="AY443" s="16" t="s">
        <v>132</v>
      </c>
      <c r="BE443" s="146">
        <f>IF(N443="základní",J443,0)</f>
        <v>0</v>
      </c>
      <c r="BF443" s="146">
        <f>IF(N443="snížená",J443,0)</f>
        <v>0</v>
      </c>
      <c r="BG443" s="146">
        <f>IF(N443="zákl. přenesená",J443,0)</f>
        <v>0</v>
      </c>
      <c r="BH443" s="146">
        <f>IF(N443="sníž. přenesená",J443,0)</f>
        <v>0</v>
      </c>
      <c r="BI443" s="146">
        <f>IF(N443="nulová",J443,0)</f>
        <v>0</v>
      </c>
      <c r="BJ443" s="16" t="s">
        <v>86</v>
      </c>
      <c r="BK443" s="146">
        <f>ROUND(I443*H443,2)</f>
        <v>0</v>
      </c>
      <c r="BL443" s="16" t="s">
        <v>153</v>
      </c>
      <c r="BM443" s="145" t="s">
        <v>633</v>
      </c>
    </row>
    <row r="444" spans="2:65" s="12" customFormat="1">
      <c r="B444" s="155"/>
      <c r="D444" s="147" t="s">
        <v>240</v>
      </c>
      <c r="E444" s="156" t="s">
        <v>1</v>
      </c>
      <c r="F444" s="157" t="s">
        <v>634</v>
      </c>
      <c r="H444" s="158">
        <v>0.88400000000000001</v>
      </c>
      <c r="I444" s="159"/>
      <c r="L444" s="155"/>
      <c r="M444" s="160"/>
      <c r="T444" s="161"/>
      <c r="AT444" s="156" t="s">
        <v>240</v>
      </c>
      <c r="AU444" s="156" t="s">
        <v>88</v>
      </c>
      <c r="AV444" s="12" t="s">
        <v>88</v>
      </c>
      <c r="AW444" s="12" t="s">
        <v>33</v>
      </c>
      <c r="AX444" s="12" t="s">
        <v>78</v>
      </c>
      <c r="AY444" s="156" t="s">
        <v>132</v>
      </c>
    </row>
    <row r="445" spans="2:65" s="13" customFormat="1">
      <c r="B445" s="162"/>
      <c r="D445" s="147" t="s">
        <v>240</v>
      </c>
      <c r="E445" s="163" t="s">
        <v>1</v>
      </c>
      <c r="F445" s="164" t="s">
        <v>244</v>
      </c>
      <c r="H445" s="165">
        <v>0.88400000000000001</v>
      </c>
      <c r="I445" s="166"/>
      <c r="L445" s="162"/>
      <c r="M445" s="167"/>
      <c r="T445" s="168"/>
      <c r="AT445" s="163" t="s">
        <v>240</v>
      </c>
      <c r="AU445" s="163" t="s">
        <v>88</v>
      </c>
      <c r="AV445" s="13" t="s">
        <v>153</v>
      </c>
      <c r="AW445" s="13" t="s">
        <v>33</v>
      </c>
      <c r="AX445" s="13" t="s">
        <v>86</v>
      </c>
      <c r="AY445" s="163" t="s">
        <v>132</v>
      </c>
    </row>
    <row r="446" spans="2:65" s="1" customFormat="1" ht="24.2" customHeight="1">
      <c r="B446" s="132"/>
      <c r="C446" s="133" t="s">
        <v>635</v>
      </c>
      <c r="D446" s="133" t="s">
        <v>135</v>
      </c>
      <c r="E446" s="134" t="s">
        <v>636</v>
      </c>
      <c r="F446" s="135" t="s">
        <v>637</v>
      </c>
      <c r="G446" s="136" t="s">
        <v>238</v>
      </c>
      <c r="H446" s="137">
        <v>82.92</v>
      </c>
      <c r="I446" s="138"/>
      <c r="J446" s="139">
        <f>ROUND(I446*H446,2)</f>
        <v>0</v>
      </c>
      <c r="K446" s="140"/>
      <c r="L446" s="31"/>
      <c r="M446" s="141" t="s">
        <v>1</v>
      </c>
      <c r="N446" s="142" t="s">
        <v>43</v>
      </c>
      <c r="P446" s="143">
        <f>O446*H446</f>
        <v>0</v>
      </c>
      <c r="Q446" s="143">
        <v>0.105</v>
      </c>
      <c r="R446" s="143">
        <f>Q446*H446</f>
        <v>8.7065999999999999</v>
      </c>
      <c r="S446" s="143">
        <v>0</v>
      </c>
      <c r="T446" s="144">
        <f>S446*H446</f>
        <v>0</v>
      </c>
      <c r="AR446" s="145" t="s">
        <v>153</v>
      </c>
      <c r="AT446" s="145" t="s">
        <v>135</v>
      </c>
      <c r="AU446" s="145" t="s">
        <v>88</v>
      </c>
      <c r="AY446" s="16" t="s">
        <v>132</v>
      </c>
      <c r="BE446" s="146">
        <f>IF(N446="základní",J446,0)</f>
        <v>0</v>
      </c>
      <c r="BF446" s="146">
        <f>IF(N446="snížená",J446,0)</f>
        <v>0</v>
      </c>
      <c r="BG446" s="146">
        <f>IF(N446="zákl. přenesená",J446,0)</f>
        <v>0</v>
      </c>
      <c r="BH446" s="146">
        <f>IF(N446="sníž. přenesená",J446,0)</f>
        <v>0</v>
      </c>
      <c r="BI446" s="146">
        <f>IF(N446="nulová",J446,0)</f>
        <v>0</v>
      </c>
      <c r="BJ446" s="16" t="s">
        <v>86</v>
      </c>
      <c r="BK446" s="146">
        <f>ROUND(I446*H446,2)</f>
        <v>0</v>
      </c>
      <c r="BL446" s="16" t="s">
        <v>153</v>
      </c>
      <c r="BM446" s="145" t="s">
        <v>638</v>
      </c>
    </row>
    <row r="447" spans="2:65" s="12" customFormat="1">
      <c r="B447" s="155"/>
      <c r="D447" s="147" t="s">
        <v>240</v>
      </c>
      <c r="E447" s="156" t="s">
        <v>1</v>
      </c>
      <c r="F447" s="157" t="s">
        <v>639</v>
      </c>
      <c r="H447" s="158">
        <v>82.92</v>
      </c>
      <c r="I447" s="159"/>
      <c r="L447" s="155"/>
      <c r="M447" s="160"/>
      <c r="T447" s="161"/>
      <c r="AT447" s="156" t="s">
        <v>240</v>
      </c>
      <c r="AU447" s="156" t="s">
        <v>88</v>
      </c>
      <c r="AV447" s="12" t="s">
        <v>88</v>
      </c>
      <c r="AW447" s="12" t="s">
        <v>33</v>
      </c>
      <c r="AX447" s="12" t="s">
        <v>78</v>
      </c>
      <c r="AY447" s="156" t="s">
        <v>132</v>
      </c>
    </row>
    <row r="448" spans="2:65" s="13" customFormat="1">
      <c r="B448" s="162"/>
      <c r="D448" s="147" t="s">
        <v>240</v>
      </c>
      <c r="E448" s="163" t="s">
        <v>1</v>
      </c>
      <c r="F448" s="164" t="s">
        <v>244</v>
      </c>
      <c r="H448" s="165">
        <v>82.92</v>
      </c>
      <c r="I448" s="166"/>
      <c r="L448" s="162"/>
      <c r="M448" s="167"/>
      <c r="T448" s="168"/>
      <c r="AT448" s="163" t="s">
        <v>240</v>
      </c>
      <c r="AU448" s="163" t="s">
        <v>88</v>
      </c>
      <c r="AV448" s="13" t="s">
        <v>153</v>
      </c>
      <c r="AW448" s="13" t="s">
        <v>33</v>
      </c>
      <c r="AX448" s="13" t="s">
        <v>86</v>
      </c>
      <c r="AY448" s="163" t="s">
        <v>132</v>
      </c>
    </row>
    <row r="449" spans="2:65" s="1" customFormat="1" ht="21.75" customHeight="1">
      <c r="B449" s="132"/>
      <c r="C449" s="133" t="s">
        <v>640</v>
      </c>
      <c r="D449" s="133" t="s">
        <v>135</v>
      </c>
      <c r="E449" s="134" t="s">
        <v>641</v>
      </c>
      <c r="F449" s="135" t="s">
        <v>642</v>
      </c>
      <c r="G449" s="136" t="s">
        <v>238</v>
      </c>
      <c r="H449" s="137">
        <v>47.6</v>
      </c>
      <c r="I449" s="138"/>
      <c r="J449" s="139">
        <f>ROUND(I449*H449,2)</f>
        <v>0</v>
      </c>
      <c r="K449" s="140"/>
      <c r="L449" s="31"/>
      <c r="M449" s="141" t="s">
        <v>1</v>
      </c>
      <c r="N449" s="142" t="s">
        <v>43</v>
      </c>
      <c r="P449" s="143">
        <f>O449*H449</f>
        <v>0</v>
      </c>
      <c r="Q449" s="143">
        <v>0.3674</v>
      </c>
      <c r="R449" s="143">
        <f>Q449*H449</f>
        <v>17.488240000000001</v>
      </c>
      <c r="S449" s="143">
        <v>0</v>
      </c>
      <c r="T449" s="144">
        <f>S449*H449</f>
        <v>0</v>
      </c>
      <c r="AR449" s="145" t="s">
        <v>153</v>
      </c>
      <c r="AT449" s="145" t="s">
        <v>135</v>
      </c>
      <c r="AU449" s="145" t="s">
        <v>88</v>
      </c>
      <c r="AY449" s="16" t="s">
        <v>132</v>
      </c>
      <c r="BE449" s="146">
        <f>IF(N449="základní",J449,0)</f>
        <v>0</v>
      </c>
      <c r="BF449" s="146">
        <f>IF(N449="snížená",J449,0)</f>
        <v>0</v>
      </c>
      <c r="BG449" s="146">
        <f>IF(N449="zákl. přenesená",J449,0)</f>
        <v>0</v>
      </c>
      <c r="BH449" s="146">
        <f>IF(N449="sníž. přenesená",J449,0)</f>
        <v>0</v>
      </c>
      <c r="BI449" s="146">
        <f>IF(N449="nulová",J449,0)</f>
        <v>0</v>
      </c>
      <c r="BJ449" s="16" t="s">
        <v>86</v>
      </c>
      <c r="BK449" s="146">
        <f>ROUND(I449*H449,2)</f>
        <v>0</v>
      </c>
      <c r="BL449" s="16" t="s">
        <v>153</v>
      </c>
      <c r="BM449" s="145" t="s">
        <v>643</v>
      </c>
    </row>
    <row r="450" spans="2:65" s="14" customFormat="1">
      <c r="B450" s="169"/>
      <c r="D450" s="147" t="s">
        <v>240</v>
      </c>
      <c r="E450" s="170" t="s">
        <v>1</v>
      </c>
      <c r="F450" s="171" t="s">
        <v>644</v>
      </c>
      <c r="H450" s="170" t="s">
        <v>1</v>
      </c>
      <c r="I450" s="172"/>
      <c r="L450" s="169"/>
      <c r="M450" s="173"/>
      <c r="T450" s="174"/>
      <c r="AT450" s="170" t="s">
        <v>240</v>
      </c>
      <c r="AU450" s="170" t="s">
        <v>88</v>
      </c>
      <c r="AV450" s="14" t="s">
        <v>86</v>
      </c>
      <c r="AW450" s="14" t="s">
        <v>33</v>
      </c>
      <c r="AX450" s="14" t="s">
        <v>78</v>
      </c>
      <c r="AY450" s="170" t="s">
        <v>132</v>
      </c>
    </row>
    <row r="451" spans="2:65" s="12" customFormat="1">
      <c r="B451" s="155"/>
      <c r="D451" s="147" t="s">
        <v>240</v>
      </c>
      <c r="E451" s="156" t="s">
        <v>1</v>
      </c>
      <c r="F451" s="157" t="s">
        <v>645</v>
      </c>
      <c r="H451" s="158">
        <v>47.6</v>
      </c>
      <c r="I451" s="159"/>
      <c r="L451" s="155"/>
      <c r="M451" s="160"/>
      <c r="T451" s="161"/>
      <c r="AT451" s="156" t="s">
        <v>240</v>
      </c>
      <c r="AU451" s="156" t="s">
        <v>88</v>
      </c>
      <c r="AV451" s="12" t="s">
        <v>88</v>
      </c>
      <c r="AW451" s="12" t="s">
        <v>33</v>
      </c>
      <c r="AX451" s="12" t="s">
        <v>78</v>
      </c>
      <c r="AY451" s="156" t="s">
        <v>132</v>
      </c>
    </row>
    <row r="452" spans="2:65" s="13" customFormat="1">
      <c r="B452" s="162"/>
      <c r="D452" s="147" t="s">
        <v>240</v>
      </c>
      <c r="E452" s="163" t="s">
        <v>1</v>
      </c>
      <c r="F452" s="164" t="s">
        <v>244</v>
      </c>
      <c r="H452" s="165">
        <v>47.6</v>
      </c>
      <c r="I452" s="166"/>
      <c r="L452" s="162"/>
      <c r="M452" s="167"/>
      <c r="T452" s="168"/>
      <c r="AT452" s="163" t="s">
        <v>240</v>
      </c>
      <c r="AU452" s="163" t="s">
        <v>88</v>
      </c>
      <c r="AV452" s="13" t="s">
        <v>153</v>
      </c>
      <c r="AW452" s="13" t="s">
        <v>33</v>
      </c>
      <c r="AX452" s="13" t="s">
        <v>86</v>
      </c>
      <c r="AY452" s="163" t="s">
        <v>132</v>
      </c>
    </row>
    <row r="453" spans="2:65" s="1" customFormat="1" ht="24.2" customHeight="1">
      <c r="B453" s="132"/>
      <c r="C453" s="133" t="s">
        <v>646</v>
      </c>
      <c r="D453" s="133" t="s">
        <v>135</v>
      </c>
      <c r="E453" s="134" t="s">
        <v>647</v>
      </c>
      <c r="F453" s="135" t="s">
        <v>648</v>
      </c>
      <c r="G453" s="136" t="s">
        <v>238</v>
      </c>
      <c r="H453" s="137">
        <v>35.4</v>
      </c>
      <c r="I453" s="138"/>
      <c r="J453" s="139">
        <f>ROUND(I453*H453,2)</f>
        <v>0</v>
      </c>
      <c r="K453" s="140"/>
      <c r="L453" s="31"/>
      <c r="M453" s="141" t="s">
        <v>1</v>
      </c>
      <c r="N453" s="142" t="s">
        <v>43</v>
      </c>
      <c r="P453" s="143">
        <f>O453*H453</f>
        <v>0</v>
      </c>
      <c r="Q453" s="143">
        <v>0.22136</v>
      </c>
      <c r="R453" s="143">
        <f>Q453*H453</f>
        <v>7.836144</v>
      </c>
      <c r="S453" s="143">
        <v>0</v>
      </c>
      <c r="T453" s="144">
        <f>S453*H453</f>
        <v>0</v>
      </c>
      <c r="AR453" s="145" t="s">
        <v>153</v>
      </c>
      <c r="AT453" s="145" t="s">
        <v>135</v>
      </c>
      <c r="AU453" s="145" t="s">
        <v>88</v>
      </c>
      <c r="AY453" s="16" t="s">
        <v>132</v>
      </c>
      <c r="BE453" s="146">
        <f>IF(N453="základní",J453,0)</f>
        <v>0</v>
      </c>
      <c r="BF453" s="146">
        <f>IF(N453="snížená",J453,0)</f>
        <v>0</v>
      </c>
      <c r="BG453" s="146">
        <f>IF(N453="zákl. přenesená",J453,0)</f>
        <v>0</v>
      </c>
      <c r="BH453" s="146">
        <f>IF(N453="sníž. přenesená",J453,0)</f>
        <v>0</v>
      </c>
      <c r="BI453" s="146">
        <f>IF(N453="nulová",J453,0)</f>
        <v>0</v>
      </c>
      <c r="BJ453" s="16" t="s">
        <v>86</v>
      </c>
      <c r="BK453" s="146">
        <f>ROUND(I453*H453,2)</f>
        <v>0</v>
      </c>
      <c r="BL453" s="16" t="s">
        <v>153</v>
      </c>
      <c r="BM453" s="145" t="s">
        <v>649</v>
      </c>
    </row>
    <row r="454" spans="2:65" s="14" customFormat="1">
      <c r="B454" s="169"/>
      <c r="D454" s="147" t="s">
        <v>240</v>
      </c>
      <c r="E454" s="170" t="s">
        <v>1</v>
      </c>
      <c r="F454" s="171" t="s">
        <v>650</v>
      </c>
      <c r="H454" s="170" t="s">
        <v>1</v>
      </c>
      <c r="I454" s="172"/>
      <c r="L454" s="169"/>
      <c r="M454" s="173"/>
      <c r="T454" s="174"/>
      <c r="AT454" s="170" t="s">
        <v>240</v>
      </c>
      <c r="AU454" s="170" t="s">
        <v>88</v>
      </c>
      <c r="AV454" s="14" t="s">
        <v>86</v>
      </c>
      <c r="AW454" s="14" t="s">
        <v>33</v>
      </c>
      <c r="AX454" s="14" t="s">
        <v>78</v>
      </c>
      <c r="AY454" s="170" t="s">
        <v>132</v>
      </c>
    </row>
    <row r="455" spans="2:65" s="12" customFormat="1">
      <c r="B455" s="155"/>
      <c r="D455" s="147" t="s">
        <v>240</v>
      </c>
      <c r="E455" s="156" t="s">
        <v>1</v>
      </c>
      <c r="F455" s="157" t="s">
        <v>651</v>
      </c>
      <c r="H455" s="158">
        <v>35.4</v>
      </c>
      <c r="I455" s="159"/>
      <c r="L455" s="155"/>
      <c r="M455" s="160"/>
      <c r="T455" s="161"/>
      <c r="AT455" s="156" t="s">
        <v>240</v>
      </c>
      <c r="AU455" s="156" t="s">
        <v>88</v>
      </c>
      <c r="AV455" s="12" t="s">
        <v>88</v>
      </c>
      <c r="AW455" s="12" t="s">
        <v>33</v>
      </c>
      <c r="AX455" s="12" t="s">
        <v>78</v>
      </c>
      <c r="AY455" s="156" t="s">
        <v>132</v>
      </c>
    </row>
    <row r="456" spans="2:65" s="13" customFormat="1">
      <c r="B456" s="162"/>
      <c r="D456" s="147" t="s">
        <v>240</v>
      </c>
      <c r="E456" s="163" t="s">
        <v>1</v>
      </c>
      <c r="F456" s="164" t="s">
        <v>244</v>
      </c>
      <c r="H456" s="165">
        <v>35.4</v>
      </c>
      <c r="I456" s="166"/>
      <c r="L456" s="162"/>
      <c r="M456" s="167"/>
      <c r="T456" s="168"/>
      <c r="AT456" s="163" t="s">
        <v>240</v>
      </c>
      <c r="AU456" s="163" t="s">
        <v>88</v>
      </c>
      <c r="AV456" s="13" t="s">
        <v>153</v>
      </c>
      <c r="AW456" s="13" t="s">
        <v>33</v>
      </c>
      <c r="AX456" s="13" t="s">
        <v>86</v>
      </c>
      <c r="AY456" s="163" t="s">
        <v>132</v>
      </c>
    </row>
    <row r="457" spans="2:65" s="1" customFormat="1" ht="24.2" customHeight="1">
      <c r="B457" s="132"/>
      <c r="C457" s="133" t="s">
        <v>652</v>
      </c>
      <c r="D457" s="133" t="s">
        <v>135</v>
      </c>
      <c r="E457" s="134" t="s">
        <v>653</v>
      </c>
      <c r="F457" s="135" t="s">
        <v>654</v>
      </c>
      <c r="G457" s="136" t="s">
        <v>238</v>
      </c>
      <c r="H457" s="137">
        <v>76.72</v>
      </c>
      <c r="I457" s="138"/>
      <c r="J457" s="139">
        <f>ROUND(I457*H457,2)</f>
        <v>0</v>
      </c>
      <c r="K457" s="140"/>
      <c r="L457" s="31"/>
      <c r="M457" s="141" t="s">
        <v>1</v>
      </c>
      <c r="N457" s="142" t="s">
        <v>43</v>
      </c>
      <c r="P457" s="143">
        <f>O457*H457</f>
        <v>0</v>
      </c>
      <c r="Q457" s="143">
        <v>0.18048</v>
      </c>
      <c r="R457" s="143">
        <f>Q457*H457</f>
        <v>13.8464256</v>
      </c>
      <c r="S457" s="143">
        <v>0</v>
      </c>
      <c r="T457" s="144">
        <f>S457*H457</f>
        <v>0</v>
      </c>
      <c r="AR457" s="145" t="s">
        <v>153</v>
      </c>
      <c r="AT457" s="145" t="s">
        <v>135</v>
      </c>
      <c r="AU457" s="145" t="s">
        <v>88</v>
      </c>
      <c r="AY457" s="16" t="s">
        <v>132</v>
      </c>
      <c r="BE457" s="146">
        <f>IF(N457="základní",J457,0)</f>
        <v>0</v>
      </c>
      <c r="BF457" s="146">
        <f>IF(N457="snížená",J457,0)</f>
        <v>0</v>
      </c>
      <c r="BG457" s="146">
        <f>IF(N457="zákl. přenesená",J457,0)</f>
        <v>0</v>
      </c>
      <c r="BH457" s="146">
        <f>IF(N457="sníž. přenesená",J457,0)</f>
        <v>0</v>
      </c>
      <c r="BI457" s="146">
        <f>IF(N457="nulová",J457,0)</f>
        <v>0</v>
      </c>
      <c r="BJ457" s="16" t="s">
        <v>86</v>
      </c>
      <c r="BK457" s="146">
        <f>ROUND(I457*H457,2)</f>
        <v>0</v>
      </c>
      <c r="BL457" s="16" t="s">
        <v>153</v>
      </c>
      <c r="BM457" s="145" t="s">
        <v>655</v>
      </c>
    </row>
    <row r="458" spans="2:65" s="14" customFormat="1">
      <c r="B458" s="169"/>
      <c r="D458" s="147" t="s">
        <v>240</v>
      </c>
      <c r="E458" s="170" t="s">
        <v>1</v>
      </c>
      <c r="F458" s="171" t="s">
        <v>650</v>
      </c>
      <c r="H458" s="170" t="s">
        <v>1</v>
      </c>
      <c r="I458" s="172"/>
      <c r="L458" s="169"/>
      <c r="M458" s="173"/>
      <c r="T458" s="174"/>
      <c r="AT458" s="170" t="s">
        <v>240</v>
      </c>
      <c r="AU458" s="170" t="s">
        <v>88</v>
      </c>
      <c r="AV458" s="14" t="s">
        <v>86</v>
      </c>
      <c r="AW458" s="14" t="s">
        <v>33</v>
      </c>
      <c r="AX458" s="14" t="s">
        <v>78</v>
      </c>
      <c r="AY458" s="170" t="s">
        <v>132</v>
      </c>
    </row>
    <row r="459" spans="2:65" s="12" customFormat="1">
      <c r="B459" s="155"/>
      <c r="D459" s="147" t="s">
        <v>240</v>
      </c>
      <c r="E459" s="156" t="s">
        <v>1</v>
      </c>
      <c r="F459" s="157" t="s">
        <v>656</v>
      </c>
      <c r="H459" s="158">
        <v>76.72</v>
      </c>
      <c r="I459" s="159"/>
      <c r="L459" s="155"/>
      <c r="M459" s="160"/>
      <c r="T459" s="161"/>
      <c r="AT459" s="156" t="s">
        <v>240</v>
      </c>
      <c r="AU459" s="156" t="s">
        <v>88</v>
      </c>
      <c r="AV459" s="12" t="s">
        <v>88</v>
      </c>
      <c r="AW459" s="12" t="s">
        <v>33</v>
      </c>
      <c r="AX459" s="12" t="s">
        <v>78</v>
      </c>
      <c r="AY459" s="156" t="s">
        <v>132</v>
      </c>
    </row>
    <row r="460" spans="2:65" s="13" customFormat="1">
      <c r="B460" s="162"/>
      <c r="D460" s="147" t="s">
        <v>240</v>
      </c>
      <c r="E460" s="163" t="s">
        <v>1</v>
      </c>
      <c r="F460" s="164" t="s">
        <v>244</v>
      </c>
      <c r="H460" s="165">
        <v>76.72</v>
      </c>
      <c r="I460" s="166"/>
      <c r="L460" s="162"/>
      <c r="M460" s="167"/>
      <c r="T460" s="168"/>
      <c r="AT460" s="163" t="s">
        <v>240</v>
      </c>
      <c r="AU460" s="163" t="s">
        <v>88</v>
      </c>
      <c r="AV460" s="13" t="s">
        <v>153</v>
      </c>
      <c r="AW460" s="13" t="s">
        <v>33</v>
      </c>
      <c r="AX460" s="13" t="s">
        <v>86</v>
      </c>
      <c r="AY460" s="163" t="s">
        <v>132</v>
      </c>
    </row>
    <row r="461" spans="2:65" s="11" customFormat="1" ht="22.9" customHeight="1">
      <c r="B461" s="120"/>
      <c r="D461" s="121" t="s">
        <v>77</v>
      </c>
      <c r="E461" s="130" t="s">
        <v>172</v>
      </c>
      <c r="F461" s="130" t="s">
        <v>657</v>
      </c>
      <c r="I461" s="123"/>
      <c r="J461" s="131">
        <f>BK461</f>
        <v>0</v>
      </c>
      <c r="L461" s="120"/>
      <c r="M461" s="125"/>
      <c r="P461" s="126">
        <f>SUM(P462:P481)</f>
        <v>0</v>
      </c>
      <c r="R461" s="126">
        <f>SUM(R462:R481)</f>
        <v>3.1958919999999993</v>
      </c>
      <c r="T461" s="127">
        <f>SUM(T462:T481)</f>
        <v>0</v>
      </c>
      <c r="AR461" s="121" t="s">
        <v>86</v>
      </c>
      <c r="AT461" s="128" t="s">
        <v>77</v>
      </c>
      <c r="AU461" s="128" t="s">
        <v>86</v>
      </c>
      <c r="AY461" s="121" t="s">
        <v>132</v>
      </c>
      <c r="BK461" s="129">
        <f>SUM(BK462:BK481)</f>
        <v>0</v>
      </c>
    </row>
    <row r="462" spans="2:65" s="1" customFormat="1" ht="37.9" customHeight="1">
      <c r="B462" s="132"/>
      <c r="C462" s="133" t="s">
        <v>658</v>
      </c>
      <c r="D462" s="133" t="s">
        <v>135</v>
      </c>
      <c r="E462" s="134" t="s">
        <v>659</v>
      </c>
      <c r="F462" s="135" t="s">
        <v>660</v>
      </c>
      <c r="G462" s="136" t="s">
        <v>258</v>
      </c>
      <c r="H462" s="137">
        <v>58.8</v>
      </c>
      <c r="I462" s="138"/>
      <c r="J462" s="139">
        <f>ROUND(I462*H462,2)</f>
        <v>0</v>
      </c>
      <c r="K462" s="140"/>
      <c r="L462" s="31"/>
      <c r="M462" s="141" t="s">
        <v>1</v>
      </c>
      <c r="N462" s="142" t="s">
        <v>43</v>
      </c>
      <c r="P462" s="143">
        <f>O462*H462</f>
        <v>0</v>
      </c>
      <c r="Q462" s="143">
        <v>5.0889999999999998E-2</v>
      </c>
      <c r="R462" s="143">
        <f>Q462*H462</f>
        <v>2.9923319999999998</v>
      </c>
      <c r="S462" s="143">
        <v>0</v>
      </c>
      <c r="T462" s="144">
        <f>S462*H462</f>
        <v>0</v>
      </c>
      <c r="AR462" s="145" t="s">
        <v>153</v>
      </c>
      <c r="AT462" s="145" t="s">
        <v>135</v>
      </c>
      <c r="AU462" s="145" t="s">
        <v>88</v>
      </c>
      <c r="AY462" s="16" t="s">
        <v>132</v>
      </c>
      <c r="BE462" s="146">
        <f>IF(N462="základní",J462,0)</f>
        <v>0</v>
      </c>
      <c r="BF462" s="146">
        <f>IF(N462="snížená",J462,0)</f>
        <v>0</v>
      </c>
      <c r="BG462" s="146">
        <f>IF(N462="zákl. přenesená",J462,0)</f>
        <v>0</v>
      </c>
      <c r="BH462" s="146">
        <f>IF(N462="sníž. přenesená",J462,0)</f>
        <v>0</v>
      </c>
      <c r="BI462" s="146">
        <f>IF(N462="nulová",J462,0)</f>
        <v>0</v>
      </c>
      <c r="BJ462" s="16" t="s">
        <v>86</v>
      </c>
      <c r="BK462" s="146">
        <f>ROUND(I462*H462,2)</f>
        <v>0</v>
      </c>
      <c r="BL462" s="16" t="s">
        <v>153</v>
      </c>
      <c r="BM462" s="145" t="s">
        <v>661</v>
      </c>
    </row>
    <row r="463" spans="2:65" s="1" customFormat="1" ht="19.5">
      <c r="B463" s="31"/>
      <c r="D463" s="147" t="s">
        <v>141</v>
      </c>
      <c r="F463" s="148" t="s">
        <v>311</v>
      </c>
      <c r="I463" s="149"/>
      <c r="L463" s="31"/>
      <c r="M463" s="150"/>
      <c r="T463" s="55"/>
      <c r="AT463" s="16" t="s">
        <v>141</v>
      </c>
      <c r="AU463" s="16" t="s">
        <v>88</v>
      </c>
    </row>
    <row r="464" spans="2:65" s="12" customFormat="1">
      <c r="B464" s="155"/>
      <c r="D464" s="147" t="s">
        <v>240</v>
      </c>
      <c r="E464" s="156" t="s">
        <v>1</v>
      </c>
      <c r="F464" s="157" t="s">
        <v>662</v>
      </c>
      <c r="H464" s="158">
        <v>58.8</v>
      </c>
      <c r="I464" s="159"/>
      <c r="L464" s="155"/>
      <c r="M464" s="160"/>
      <c r="T464" s="161"/>
      <c r="AT464" s="156" t="s">
        <v>240</v>
      </c>
      <c r="AU464" s="156" t="s">
        <v>88</v>
      </c>
      <c r="AV464" s="12" t="s">
        <v>88</v>
      </c>
      <c r="AW464" s="12" t="s">
        <v>33</v>
      </c>
      <c r="AX464" s="12" t="s">
        <v>78</v>
      </c>
      <c r="AY464" s="156" t="s">
        <v>132</v>
      </c>
    </row>
    <row r="465" spans="2:65" s="13" customFormat="1">
      <c r="B465" s="162"/>
      <c r="D465" s="147" t="s">
        <v>240</v>
      </c>
      <c r="E465" s="163" t="s">
        <v>1</v>
      </c>
      <c r="F465" s="164" t="s">
        <v>244</v>
      </c>
      <c r="H465" s="165">
        <v>58.8</v>
      </c>
      <c r="I465" s="166"/>
      <c r="L465" s="162"/>
      <c r="M465" s="167"/>
      <c r="T465" s="168"/>
      <c r="AT465" s="163" t="s">
        <v>240</v>
      </c>
      <c r="AU465" s="163" t="s">
        <v>88</v>
      </c>
      <c r="AV465" s="13" t="s">
        <v>153</v>
      </c>
      <c r="AW465" s="13" t="s">
        <v>33</v>
      </c>
      <c r="AX465" s="13" t="s">
        <v>86</v>
      </c>
      <c r="AY465" s="163" t="s">
        <v>132</v>
      </c>
    </row>
    <row r="466" spans="2:65" s="1" customFormat="1" ht="24.2" customHeight="1">
      <c r="B466" s="132"/>
      <c r="C466" s="133" t="s">
        <v>663</v>
      </c>
      <c r="D466" s="133" t="s">
        <v>135</v>
      </c>
      <c r="E466" s="134" t="s">
        <v>664</v>
      </c>
      <c r="F466" s="135" t="s">
        <v>665</v>
      </c>
      <c r="G466" s="136" t="s">
        <v>138</v>
      </c>
      <c r="H466" s="137">
        <v>1</v>
      </c>
      <c r="I466" s="138"/>
      <c r="J466" s="139">
        <f>ROUND(I466*H466,2)</f>
        <v>0</v>
      </c>
      <c r="K466" s="140"/>
      <c r="L466" s="31"/>
      <c r="M466" s="141" t="s">
        <v>1</v>
      </c>
      <c r="N466" s="142" t="s">
        <v>43</v>
      </c>
      <c r="P466" s="143">
        <f>O466*H466</f>
        <v>0</v>
      </c>
      <c r="Q466" s="143">
        <v>5.0889999999999998E-2</v>
      </c>
      <c r="R466" s="143">
        <f>Q466*H466</f>
        <v>5.0889999999999998E-2</v>
      </c>
      <c r="S466" s="143">
        <v>0</v>
      </c>
      <c r="T466" s="144">
        <f>S466*H466</f>
        <v>0</v>
      </c>
      <c r="AR466" s="145" t="s">
        <v>153</v>
      </c>
      <c r="AT466" s="145" t="s">
        <v>135</v>
      </c>
      <c r="AU466" s="145" t="s">
        <v>88</v>
      </c>
      <c r="AY466" s="16" t="s">
        <v>132</v>
      </c>
      <c r="BE466" s="146">
        <f>IF(N466="základní",J466,0)</f>
        <v>0</v>
      </c>
      <c r="BF466" s="146">
        <f>IF(N466="snížená",J466,0)</f>
        <v>0</v>
      </c>
      <c r="BG466" s="146">
        <f>IF(N466="zákl. přenesená",J466,0)</f>
        <v>0</v>
      </c>
      <c r="BH466" s="146">
        <f>IF(N466="sníž. přenesená",J466,0)</f>
        <v>0</v>
      </c>
      <c r="BI466" s="146">
        <f>IF(N466="nulová",J466,0)</f>
        <v>0</v>
      </c>
      <c r="BJ466" s="16" t="s">
        <v>86</v>
      </c>
      <c r="BK466" s="146">
        <f>ROUND(I466*H466,2)</f>
        <v>0</v>
      </c>
      <c r="BL466" s="16" t="s">
        <v>153</v>
      </c>
      <c r="BM466" s="145" t="s">
        <v>666</v>
      </c>
    </row>
    <row r="467" spans="2:65" s="1" customFormat="1" ht="19.5">
      <c r="B467" s="31"/>
      <c r="D467" s="147" t="s">
        <v>141</v>
      </c>
      <c r="F467" s="148" t="s">
        <v>311</v>
      </c>
      <c r="I467" s="149"/>
      <c r="L467" s="31"/>
      <c r="M467" s="150"/>
      <c r="T467" s="55"/>
      <c r="AT467" s="16" t="s">
        <v>141</v>
      </c>
      <c r="AU467" s="16" t="s">
        <v>88</v>
      </c>
    </row>
    <row r="468" spans="2:65" s="12" customFormat="1">
      <c r="B468" s="155"/>
      <c r="D468" s="147" t="s">
        <v>240</v>
      </c>
      <c r="E468" s="156" t="s">
        <v>1</v>
      </c>
      <c r="F468" s="157" t="s">
        <v>667</v>
      </c>
      <c r="H468" s="158">
        <v>1</v>
      </c>
      <c r="I468" s="159"/>
      <c r="L468" s="155"/>
      <c r="M468" s="160"/>
      <c r="T468" s="161"/>
      <c r="AT468" s="156" t="s">
        <v>240</v>
      </c>
      <c r="AU468" s="156" t="s">
        <v>88</v>
      </c>
      <c r="AV468" s="12" t="s">
        <v>88</v>
      </c>
      <c r="AW468" s="12" t="s">
        <v>33</v>
      </c>
      <c r="AX468" s="12" t="s">
        <v>78</v>
      </c>
      <c r="AY468" s="156" t="s">
        <v>132</v>
      </c>
    </row>
    <row r="469" spans="2:65" s="13" customFormat="1">
      <c r="B469" s="162"/>
      <c r="D469" s="147" t="s">
        <v>240</v>
      </c>
      <c r="E469" s="163" t="s">
        <v>1</v>
      </c>
      <c r="F469" s="164" t="s">
        <v>244</v>
      </c>
      <c r="H469" s="165">
        <v>1</v>
      </c>
      <c r="I469" s="166"/>
      <c r="L469" s="162"/>
      <c r="M469" s="167"/>
      <c r="T469" s="168"/>
      <c r="AT469" s="163" t="s">
        <v>240</v>
      </c>
      <c r="AU469" s="163" t="s">
        <v>88</v>
      </c>
      <c r="AV469" s="13" t="s">
        <v>153</v>
      </c>
      <c r="AW469" s="13" t="s">
        <v>33</v>
      </c>
      <c r="AX469" s="13" t="s">
        <v>86</v>
      </c>
      <c r="AY469" s="163" t="s">
        <v>132</v>
      </c>
    </row>
    <row r="470" spans="2:65" s="1" customFormat="1" ht="24.2" customHeight="1">
      <c r="B470" s="132"/>
      <c r="C470" s="133" t="s">
        <v>668</v>
      </c>
      <c r="D470" s="133" t="s">
        <v>135</v>
      </c>
      <c r="E470" s="134" t="s">
        <v>669</v>
      </c>
      <c r="F470" s="135" t="s">
        <v>670</v>
      </c>
      <c r="G470" s="136" t="s">
        <v>138</v>
      </c>
      <c r="H470" s="137">
        <v>1</v>
      </c>
      <c r="I470" s="138"/>
      <c r="J470" s="139">
        <f>ROUND(I470*H470,2)</f>
        <v>0</v>
      </c>
      <c r="K470" s="140"/>
      <c r="L470" s="31"/>
      <c r="M470" s="141" t="s">
        <v>1</v>
      </c>
      <c r="N470" s="142" t="s">
        <v>43</v>
      </c>
      <c r="P470" s="143">
        <f>O470*H470</f>
        <v>0</v>
      </c>
      <c r="Q470" s="143">
        <v>5.0889999999999998E-2</v>
      </c>
      <c r="R470" s="143">
        <f>Q470*H470</f>
        <v>5.0889999999999998E-2</v>
      </c>
      <c r="S470" s="143">
        <v>0</v>
      </c>
      <c r="T470" s="144">
        <f>S470*H470</f>
        <v>0</v>
      </c>
      <c r="AR470" s="145" t="s">
        <v>153</v>
      </c>
      <c r="AT470" s="145" t="s">
        <v>135</v>
      </c>
      <c r="AU470" s="145" t="s">
        <v>88</v>
      </c>
      <c r="AY470" s="16" t="s">
        <v>132</v>
      </c>
      <c r="BE470" s="146">
        <f>IF(N470="základní",J470,0)</f>
        <v>0</v>
      </c>
      <c r="BF470" s="146">
        <f>IF(N470="snížená",J470,0)</f>
        <v>0</v>
      </c>
      <c r="BG470" s="146">
        <f>IF(N470="zákl. přenesená",J470,0)</f>
        <v>0</v>
      </c>
      <c r="BH470" s="146">
        <f>IF(N470="sníž. přenesená",J470,0)</f>
        <v>0</v>
      </c>
      <c r="BI470" s="146">
        <f>IF(N470="nulová",J470,0)</f>
        <v>0</v>
      </c>
      <c r="BJ470" s="16" t="s">
        <v>86</v>
      </c>
      <c r="BK470" s="146">
        <f>ROUND(I470*H470,2)</f>
        <v>0</v>
      </c>
      <c r="BL470" s="16" t="s">
        <v>153</v>
      </c>
      <c r="BM470" s="145" t="s">
        <v>671</v>
      </c>
    </row>
    <row r="471" spans="2:65" s="1" customFormat="1" ht="19.5">
      <c r="B471" s="31"/>
      <c r="D471" s="147" t="s">
        <v>141</v>
      </c>
      <c r="F471" s="148" t="s">
        <v>311</v>
      </c>
      <c r="I471" s="149"/>
      <c r="L471" s="31"/>
      <c r="M471" s="150"/>
      <c r="T471" s="55"/>
      <c r="AT471" s="16" t="s">
        <v>141</v>
      </c>
      <c r="AU471" s="16" t="s">
        <v>88</v>
      </c>
    </row>
    <row r="472" spans="2:65" s="12" customFormat="1">
      <c r="B472" s="155"/>
      <c r="D472" s="147" t="s">
        <v>240</v>
      </c>
      <c r="E472" s="156" t="s">
        <v>1</v>
      </c>
      <c r="F472" s="157" t="s">
        <v>672</v>
      </c>
      <c r="H472" s="158">
        <v>1</v>
      </c>
      <c r="I472" s="159"/>
      <c r="L472" s="155"/>
      <c r="M472" s="160"/>
      <c r="T472" s="161"/>
      <c r="AT472" s="156" t="s">
        <v>240</v>
      </c>
      <c r="AU472" s="156" t="s">
        <v>88</v>
      </c>
      <c r="AV472" s="12" t="s">
        <v>88</v>
      </c>
      <c r="AW472" s="12" t="s">
        <v>33</v>
      </c>
      <c r="AX472" s="12" t="s">
        <v>78</v>
      </c>
      <c r="AY472" s="156" t="s">
        <v>132</v>
      </c>
    </row>
    <row r="473" spans="2:65" s="13" customFormat="1">
      <c r="B473" s="162"/>
      <c r="D473" s="147" t="s">
        <v>240</v>
      </c>
      <c r="E473" s="163" t="s">
        <v>1</v>
      </c>
      <c r="F473" s="164" t="s">
        <v>244</v>
      </c>
      <c r="H473" s="165">
        <v>1</v>
      </c>
      <c r="I473" s="166"/>
      <c r="L473" s="162"/>
      <c r="M473" s="167"/>
      <c r="T473" s="168"/>
      <c r="AT473" s="163" t="s">
        <v>240</v>
      </c>
      <c r="AU473" s="163" t="s">
        <v>88</v>
      </c>
      <c r="AV473" s="13" t="s">
        <v>153</v>
      </c>
      <c r="AW473" s="13" t="s">
        <v>33</v>
      </c>
      <c r="AX473" s="13" t="s">
        <v>86</v>
      </c>
      <c r="AY473" s="163" t="s">
        <v>132</v>
      </c>
    </row>
    <row r="474" spans="2:65" s="1" customFormat="1" ht="24.2" customHeight="1">
      <c r="B474" s="132"/>
      <c r="C474" s="133" t="s">
        <v>673</v>
      </c>
      <c r="D474" s="133" t="s">
        <v>135</v>
      </c>
      <c r="E474" s="134" t="s">
        <v>674</v>
      </c>
      <c r="F474" s="135" t="s">
        <v>665</v>
      </c>
      <c r="G474" s="136" t="s">
        <v>138</v>
      </c>
      <c r="H474" s="137">
        <v>1</v>
      </c>
      <c r="I474" s="138"/>
      <c r="J474" s="139">
        <f>ROUND(I474*H474,2)</f>
        <v>0</v>
      </c>
      <c r="K474" s="140"/>
      <c r="L474" s="31"/>
      <c r="M474" s="141" t="s">
        <v>1</v>
      </c>
      <c r="N474" s="142" t="s">
        <v>43</v>
      </c>
      <c r="P474" s="143">
        <f>O474*H474</f>
        <v>0</v>
      </c>
      <c r="Q474" s="143">
        <v>5.0889999999999998E-2</v>
      </c>
      <c r="R474" s="143">
        <f>Q474*H474</f>
        <v>5.0889999999999998E-2</v>
      </c>
      <c r="S474" s="143">
        <v>0</v>
      </c>
      <c r="T474" s="144">
        <f>S474*H474</f>
        <v>0</v>
      </c>
      <c r="AR474" s="145" t="s">
        <v>153</v>
      </c>
      <c r="AT474" s="145" t="s">
        <v>135</v>
      </c>
      <c r="AU474" s="145" t="s">
        <v>88</v>
      </c>
      <c r="AY474" s="16" t="s">
        <v>132</v>
      </c>
      <c r="BE474" s="146">
        <f>IF(N474="základní",J474,0)</f>
        <v>0</v>
      </c>
      <c r="BF474" s="146">
        <f>IF(N474="snížená",J474,0)</f>
        <v>0</v>
      </c>
      <c r="BG474" s="146">
        <f>IF(N474="zákl. přenesená",J474,0)</f>
        <v>0</v>
      </c>
      <c r="BH474" s="146">
        <f>IF(N474="sníž. přenesená",J474,0)</f>
        <v>0</v>
      </c>
      <c r="BI474" s="146">
        <f>IF(N474="nulová",J474,0)</f>
        <v>0</v>
      </c>
      <c r="BJ474" s="16" t="s">
        <v>86</v>
      </c>
      <c r="BK474" s="146">
        <f>ROUND(I474*H474,2)</f>
        <v>0</v>
      </c>
      <c r="BL474" s="16" t="s">
        <v>153</v>
      </c>
      <c r="BM474" s="145" t="s">
        <v>675</v>
      </c>
    </row>
    <row r="475" spans="2:65" s="1" customFormat="1" ht="19.5">
      <c r="B475" s="31"/>
      <c r="D475" s="147" t="s">
        <v>141</v>
      </c>
      <c r="F475" s="148" t="s">
        <v>311</v>
      </c>
      <c r="I475" s="149"/>
      <c r="L475" s="31"/>
      <c r="M475" s="150"/>
      <c r="T475" s="55"/>
      <c r="AT475" s="16" t="s">
        <v>141</v>
      </c>
      <c r="AU475" s="16" t="s">
        <v>88</v>
      </c>
    </row>
    <row r="476" spans="2:65" s="12" customFormat="1">
      <c r="B476" s="155"/>
      <c r="D476" s="147" t="s">
        <v>240</v>
      </c>
      <c r="E476" s="156" t="s">
        <v>1</v>
      </c>
      <c r="F476" s="157" t="s">
        <v>676</v>
      </c>
      <c r="H476" s="158">
        <v>1</v>
      </c>
      <c r="I476" s="159"/>
      <c r="L476" s="155"/>
      <c r="M476" s="160"/>
      <c r="T476" s="161"/>
      <c r="AT476" s="156" t="s">
        <v>240</v>
      </c>
      <c r="AU476" s="156" t="s">
        <v>88</v>
      </c>
      <c r="AV476" s="12" t="s">
        <v>88</v>
      </c>
      <c r="AW476" s="12" t="s">
        <v>33</v>
      </c>
      <c r="AX476" s="12" t="s">
        <v>78</v>
      </c>
      <c r="AY476" s="156" t="s">
        <v>132</v>
      </c>
    </row>
    <row r="477" spans="2:65" s="13" customFormat="1">
      <c r="B477" s="162"/>
      <c r="D477" s="147" t="s">
        <v>240</v>
      </c>
      <c r="E477" s="163" t="s">
        <v>1</v>
      </c>
      <c r="F477" s="164" t="s">
        <v>244</v>
      </c>
      <c r="H477" s="165">
        <v>1</v>
      </c>
      <c r="I477" s="166"/>
      <c r="L477" s="162"/>
      <c r="M477" s="167"/>
      <c r="T477" s="168"/>
      <c r="AT477" s="163" t="s">
        <v>240</v>
      </c>
      <c r="AU477" s="163" t="s">
        <v>88</v>
      </c>
      <c r="AV477" s="13" t="s">
        <v>153</v>
      </c>
      <c r="AW477" s="13" t="s">
        <v>33</v>
      </c>
      <c r="AX477" s="13" t="s">
        <v>86</v>
      </c>
      <c r="AY477" s="163" t="s">
        <v>132</v>
      </c>
    </row>
    <row r="478" spans="2:65" s="1" customFormat="1" ht="24.2" customHeight="1">
      <c r="B478" s="132"/>
      <c r="C478" s="133" t="s">
        <v>677</v>
      </c>
      <c r="D478" s="133" t="s">
        <v>135</v>
      </c>
      <c r="E478" s="134" t="s">
        <v>678</v>
      </c>
      <c r="F478" s="135" t="s">
        <v>670</v>
      </c>
      <c r="G478" s="136" t="s">
        <v>138</v>
      </c>
      <c r="H478" s="137">
        <v>1</v>
      </c>
      <c r="I478" s="138"/>
      <c r="J478" s="139">
        <f>ROUND(I478*H478,2)</f>
        <v>0</v>
      </c>
      <c r="K478" s="140"/>
      <c r="L478" s="31"/>
      <c r="M478" s="141" t="s">
        <v>1</v>
      </c>
      <c r="N478" s="142" t="s">
        <v>43</v>
      </c>
      <c r="P478" s="143">
        <f>O478*H478</f>
        <v>0</v>
      </c>
      <c r="Q478" s="143">
        <v>5.0889999999999998E-2</v>
      </c>
      <c r="R478" s="143">
        <f>Q478*H478</f>
        <v>5.0889999999999998E-2</v>
      </c>
      <c r="S478" s="143">
        <v>0</v>
      </c>
      <c r="T478" s="144">
        <f>S478*H478</f>
        <v>0</v>
      </c>
      <c r="AR478" s="145" t="s">
        <v>153</v>
      </c>
      <c r="AT478" s="145" t="s">
        <v>135</v>
      </c>
      <c r="AU478" s="145" t="s">
        <v>88</v>
      </c>
      <c r="AY478" s="16" t="s">
        <v>132</v>
      </c>
      <c r="BE478" s="146">
        <f>IF(N478="základní",J478,0)</f>
        <v>0</v>
      </c>
      <c r="BF478" s="146">
        <f>IF(N478="snížená",J478,0)</f>
        <v>0</v>
      </c>
      <c r="BG478" s="146">
        <f>IF(N478="zákl. přenesená",J478,0)</f>
        <v>0</v>
      </c>
      <c r="BH478" s="146">
        <f>IF(N478="sníž. přenesená",J478,0)</f>
        <v>0</v>
      </c>
      <c r="BI478" s="146">
        <f>IF(N478="nulová",J478,0)</f>
        <v>0</v>
      </c>
      <c r="BJ478" s="16" t="s">
        <v>86</v>
      </c>
      <c r="BK478" s="146">
        <f>ROUND(I478*H478,2)</f>
        <v>0</v>
      </c>
      <c r="BL478" s="16" t="s">
        <v>153</v>
      </c>
      <c r="BM478" s="145" t="s">
        <v>679</v>
      </c>
    </row>
    <row r="479" spans="2:65" s="1" customFormat="1" ht="19.5">
      <c r="B479" s="31"/>
      <c r="D479" s="147" t="s">
        <v>141</v>
      </c>
      <c r="F479" s="148" t="s">
        <v>311</v>
      </c>
      <c r="I479" s="149"/>
      <c r="L479" s="31"/>
      <c r="M479" s="150"/>
      <c r="T479" s="55"/>
      <c r="AT479" s="16" t="s">
        <v>141</v>
      </c>
      <c r="AU479" s="16" t="s">
        <v>88</v>
      </c>
    </row>
    <row r="480" spans="2:65" s="12" customFormat="1">
      <c r="B480" s="155"/>
      <c r="D480" s="147" t="s">
        <v>240</v>
      </c>
      <c r="E480" s="156" t="s">
        <v>1</v>
      </c>
      <c r="F480" s="157" t="s">
        <v>680</v>
      </c>
      <c r="H480" s="158">
        <v>1</v>
      </c>
      <c r="I480" s="159"/>
      <c r="L480" s="155"/>
      <c r="M480" s="160"/>
      <c r="T480" s="161"/>
      <c r="AT480" s="156" t="s">
        <v>240</v>
      </c>
      <c r="AU480" s="156" t="s">
        <v>88</v>
      </c>
      <c r="AV480" s="12" t="s">
        <v>88</v>
      </c>
      <c r="AW480" s="12" t="s">
        <v>33</v>
      </c>
      <c r="AX480" s="12" t="s">
        <v>78</v>
      </c>
      <c r="AY480" s="156" t="s">
        <v>132</v>
      </c>
    </row>
    <row r="481" spans="2:65" s="13" customFormat="1">
      <c r="B481" s="162"/>
      <c r="D481" s="147" t="s">
        <v>240</v>
      </c>
      <c r="E481" s="163" t="s">
        <v>1</v>
      </c>
      <c r="F481" s="164" t="s">
        <v>244</v>
      </c>
      <c r="H481" s="165">
        <v>1</v>
      </c>
      <c r="I481" s="166"/>
      <c r="L481" s="162"/>
      <c r="M481" s="167"/>
      <c r="T481" s="168"/>
      <c r="AT481" s="163" t="s">
        <v>240</v>
      </c>
      <c r="AU481" s="163" t="s">
        <v>88</v>
      </c>
      <c r="AV481" s="13" t="s">
        <v>153</v>
      </c>
      <c r="AW481" s="13" t="s">
        <v>33</v>
      </c>
      <c r="AX481" s="13" t="s">
        <v>86</v>
      </c>
      <c r="AY481" s="163" t="s">
        <v>132</v>
      </c>
    </row>
    <row r="482" spans="2:65" s="11" customFormat="1" ht="22.9" customHeight="1">
      <c r="B482" s="120"/>
      <c r="D482" s="121" t="s">
        <v>77</v>
      </c>
      <c r="E482" s="130" t="s">
        <v>179</v>
      </c>
      <c r="F482" s="130" t="s">
        <v>681</v>
      </c>
      <c r="I482" s="123"/>
      <c r="J482" s="131">
        <f>BK482</f>
        <v>0</v>
      </c>
      <c r="L482" s="120"/>
      <c r="M482" s="125"/>
      <c r="P482" s="126">
        <f>SUM(P483:P608)</f>
        <v>0</v>
      </c>
      <c r="R482" s="126">
        <f>SUM(R483:R608)</f>
        <v>45.710561500000004</v>
      </c>
      <c r="T482" s="127">
        <f>SUM(T483:T608)</f>
        <v>78.849469999999997</v>
      </c>
      <c r="AR482" s="121" t="s">
        <v>86</v>
      </c>
      <c r="AT482" s="128" t="s">
        <v>77</v>
      </c>
      <c r="AU482" s="128" t="s">
        <v>86</v>
      </c>
      <c r="AY482" s="121" t="s">
        <v>132</v>
      </c>
      <c r="BK482" s="129">
        <f>SUM(BK483:BK608)</f>
        <v>0</v>
      </c>
    </row>
    <row r="483" spans="2:65" s="1" customFormat="1" ht="24.2" customHeight="1">
      <c r="B483" s="132"/>
      <c r="C483" s="133" t="s">
        <v>682</v>
      </c>
      <c r="D483" s="133" t="s">
        <v>135</v>
      </c>
      <c r="E483" s="134" t="s">
        <v>683</v>
      </c>
      <c r="F483" s="135" t="s">
        <v>684</v>
      </c>
      <c r="G483" s="136" t="s">
        <v>258</v>
      </c>
      <c r="H483" s="137">
        <v>198.1</v>
      </c>
      <c r="I483" s="138"/>
      <c r="J483" s="139">
        <f>ROUND(I483*H483,2)</f>
        <v>0</v>
      </c>
      <c r="K483" s="140"/>
      <c r="L483" s="31"/>
      <c r="M483" s="141" t="s">
        <v>1</v>
      </c>
      <c r="N483" s="142" t="s">
        <v>43</v>
      </c>
      <c r="P483" s="143">
        <f>O483*H483</f>
        <v>0</v>
      </c>
      <c r="Q483" s="143">
        <v>0.10095</v>
      </c>
      <c r="R483" s="143">
        <f>Q483*H483</f>
        <v>19.998194999999999</v>
      </c>
      <c r="S483" s="143">
        <v>0</v>
      </c>
      <c r="T483" s="144">
        <f>S483*H483</f>
        <v>0</v>
      </c>
      <c r="AR483" s="145" t="s">
        <v>153</v>
      </c>
      <c r="AT483" s="145" t="s">
        <v>135</v>
      </c>
      <c r="AU483" s="145" t="s">
        <v>88</v>
      </c>
      <c r="AY483" s="16" t="s">
        <v>132</v>
      </c>
      <c r="BE483" s="146">
        <f>IF(N483="základní",J483,0)</f>
        <v>0</v>
      </c>
      <c r="BF483" s="146">
        <f>IF(N483="snížená",J483,0)</f>
        <v>0</v>
      </c>
      <c r="BG483" s="146">
        <f>IF(N483="zákl. přenesená",J483,0)</f>
        <v>0</v>
      </c>
      <c r="BH483" s="146">
        <f>IF(N483="sníž. přenesená",J483,0)</f>
        <v>0</v>
      </c>
      <c r="BI483" s="146">
        <f>IF(N483="nulová",J483,0)</f>
        <v>0</v>
      </c>
      <c r="BJ483" s="16" t="s">
        <v>86</v>
      </c>
      <c r="BK483" s="146">
        <f>ROUND(I483*H483,2)</f>
        <v>0</v>
      </c>
      <c r="BL483" s="16" t="s">
        <v>153</v>
      </c>
      <c r="BM483" s="145" t="s">
        <v>685</v>
      </c>
    </row>
    <row r="484" spans="2:65" s="12" customFormat="1">
      <c r="B484" s="155"/>
      <c r="D484" s="147" t="s">
        <v>240</v>
      </c>
      <c r="E484" s="156" t="s">
        <v>1</v>
      </c>
      <c r="F484" s="157" t="s">
        <v>686</v>
      </c>
      <c r="H484" s="158">
        <v>198.1</v>
      </c>
      <c r="I484" s="159"/>
      <c r="L484" s="155"/>
      <c r="M484" s="160"/>
      <c r="T484" s="161"/>
      <c r="AT484" s="156" t="s">
        <v>240</v>
      </c>
      <c r="AU484" s="156" t="s">
        <v>88</v>
      </c>
      <c r="AV484" s="12" t="s">
        <v>88</v>
      </c>
      <c r="AW484" s="12" t="s">
        <v>33</v>
      </c>
      <c r="AX484" s="12" t="s">
        <v>78</v>
      </c>
      <c r="AY484" s="156" t="s">
        <v>132</v>
      </c>
    </row>
    <row r="485" spans="2:65" s="13" customFormat="1">
      <c r="B485" s="162"/>
      <c r="D485" s="147" t="s">
        <v>240</v>
      </c>
      <c r="E485" s="163" t="s">
        <v>1</v>
      </c>
      <c r="F485" s="164" t="s">
        <v>244</v>
      </c>
      <c r="H485" s="165">
        <v>198.1</v>
      </c>
      <c r="I485" s="166"/>
      <c r="L485" s="162"/>
      <c r="M485" s="167"/>
      <c r="T485" s="168"/>
      <c r="AT485" s="163" t="s">
        <v>240</v>
      </c>
      <c r="AU485" s="163" t="s">
        <v>88</v>
      </c>
      <c r="AV485" s="13" t="s">
        <v>153</v>
      </c>
      <c r="AW485" s="13" t="s">
        <v>33</v>
      </c>
      <c r="AX485" s="13" t="s">
        <v>86</v>
      </c>
      <c r="AY485" s="163" t="s">
        <v>132</v>
      </c>
    </row>
    <row r="486" spans="2:65" s="1" customFormat="1" ht="16.5" customHeight="1">
      <c r="B486" s="132"/>
      <c r="C486" s="175" t="s">
        <v>687</v>
      </c>
      <c r="D486" s="175" t="s">
        <v>324</v>
      </c>
      <c r="E486" s="176" t="s">
        <v>688</v>
      </c>
      <c r="F486" s="177" t="s">
        <v>689</v>
      </c>
      <c r="G486" s="178" t="s">
        <v>258</v>
      </c>
      <c r="H486" s="179">
        <v>227.815</v>
      </c>
      <c r="I486" s="180"/>
      <c r="J486" s="181">
        <f>ROUND(I486*H486,2)</f>
        <v>0</v>
      </c>
      <c r="K486" s="182"/>
      <c r="L486" s="183"/>
      <c r="M486" s="184" t="s">
        <v>1</v>
      </c>
      <c r="N486" s="185" t="s">
        <v>43</v>
      </c>
      <c r="P486" s="143">
        <f>O486*H486</f>
        <v>0</v>
      </c>
      <c r="Q486" s="143">
        <v>2.1999999999999999E-2</v>
      </c>
      <c r="R486" s="143">
        <f>Q486*H486</f>
        <v>5.0119299999999996</v>
      </c>
      <c r="S486" s="143">
        <v>0</v>
      </c>
      <c r="T486" s="144">
        <f>S486*H486</f>
        <v>0</v>
      </c>
      <c r="AR486" s="145" t="s">
        <v>172</v>
      </c>
      <c r="AT486" s="145" t="s">
        <v>324</v>
      </c>
      <c r="AU486" s="145" t="s">
        <v>88</v>
      </c>
      <c r="AY486" s="16" t="s">
        <v>132</v>
      </c>
      <c r="BE486" s="146">
        <f>IF(N486="základní",J486,0)</f>
        <v>0</v>
      </c>
      <c r="BF486" s="146">
        <f>IF(N486="snížená",J486,0)</f>
        <v>0</v>
      </c>
      <c r="BG486" s="146">
        <f>IF(N486="zákl. přenesená",J486,0)</f>
        <v>0</v>
      </c>
      <c r="BH486" s="146">
        <f>IF(N486="sníž. přenesená",J486,0)</f>
        <v>0</v>
      </c>
      <c r="BI486" s="146">
        <f>IF(N486="nulová",J486,0)</f>
        <v>0</v>
      </c>
      <c r="BJ486" s="16" t="s">
        <v>86</v>
      </c>
      <c r="BK486" s="146">
        <f>ROUND(I486*H486,2)</f>
        <v>0</v>
      </c>
      <c r="BL486" s="16" t="s">
        <v>153</v>
      </c>
      <c r="BM486" s="145" t="s">
        <v>690</v>
      </c>
    </row>
    <row r="487" spans="2:65" s="12" customFormat="1">
      <c r="B487" s="155"/>
      <c r="D487" s="147" t="s">
        <v>240</v>
      </c>
      <c r="F487" s="157" t="s">
        <v>691</v>
      </c>
      <c r="H487" s="158">
        <v>227.815</v>
      </c>
      <c r="I487" s="159"/>
      <c r="L487" s="155"/>
      <c r="M487" s="160"/>
      <c r="T487" s="161"/>
      <c r="AT487" s="156" t="s">
        <v>240</v>
      </c>
      <c r="AU487" s="156" t="s">
        <v>88</v>
      </c>
      <c r="AV487" s="12" t="s">
        <v>88</v>
      </c>
      <c r="AW487" s="12" t="s">
        <v>3</v>
      </c>
      <c r="AX487" s="12" t="s">
        <v>86</v>
      </c>
      <c r="AY487" s="156" t="s">
        <v>132</v>
      </c>
    </row>
    <row r="488" spans="2:65" s="1" customFormat="1" ht="24.2" customHeight="1">
      <c r="B488" s="132"/>
      <c r="C488" s="133" t="s">
        <v>692</v>
      </c>
      <c r="D488" s="133" t="s">
        <v>135</v>
      </c>
      <c r="E488" s="134" t="s">
        <v>693</v>
      </c>
      <c r="F488" s="135" t="s">
        <v>694</v>
      </c>
      <c r="G488" s="136" t="s">
        <v>258</v>
      </c>
      <c r="H488" s="137">
        <v>39.950000000000003</v>
      </c>
      <c r="I488" s="138"/>
      <c r="J488" s="139">
        <f>ROUND(I488*H488,2)</f>
        <v>0</v>
      </c>
      <c r="K488" s="140"/>
      <c r="L488" s="31"/>
      <c r="M488" s="141" t="s">
        <v>1</v>
      </c>
      <c r="N488" s="142" t="s">
        <v>43</v>
      </c>
      <c r="P488" s="143">
        <f>O488*H488</f>
        <v>0</v>
      </c>
      <c r="Q488" s="143">
        <v>0.29221000000000003</v>
      </c>
      <c r="R488" s="143">
        <f>Q488*H488</f>
        <v>11.673789500000002</v>
      </c>
      <c r="S488" s="143">
        <v>0</v>
      </c>
      <c r="T488" s="144">
        <f>S488*H488</f>
        <v>0</v>
      </c>
      <c r="AR488" s="145" t="s">
        <v>153</v>
      </c>
      <c r="AT488" s="145" t="s">
        <v>135</v>
      </c>
      <c r="AU488" s="145" t="s">
        <v>88</v>
      </c>
      <c r="AY488" s="16" t="s">
        <v>132</v>
      </c>
      <c r="BE488" s="146">
        <f>IF(N488="základní",J488,0)</f>
        <v>0</v>
      </c>
      <c r="BF488" s="146">
        <f>IF(N488="snížená",J488,0)</f>
        <v>0</v>
      </c>
      <c r="BG488" s="146">
        <f>IF(N488="zákl. přenesená",J488,0)</f>
        <v>0</v>
      </c>
      <c r="BH488" s="146">
        <f>IF(N488="sníž. přenesená",J488,0)</f>
        <v>0</v>
      </c>
      <c r="BI488" s="146">
        <f>IF(N488="nulová",J488,0)</f>
        <v>0</v>
      </c>
      <c r="BJ488" s="16" t="s">
        <v>86</v>
      </c>
      <c r="BK488" s="146">
        <f>ROUND(I488*H488,2)</f>
        <v>0</v>
      </c>
      <c r="BL488" s="16" t="s">
        <v>153</v>
      </c>
      <c r="BM488" s="145" t="s">
        <v>695</v>
      </c>
    </row>
    <row r="489" spans="2:65" s="1" customFormat="1" ht="146.25">
      <c r="B489" s="31"/>
      <c r="D489" s="147" t="s">
        <v>141</v>
      </c>
      <c r="F489" s="148" t="s">
        <v>696</v>
      </c>
      <c r="I489" s="149"/>
      <c r="L489" s="31"/>
      <c r="M489" s="150"/>
      <c r="T489" s="55"/>
      <c r="AT489" s="16" t="s">
        <v>141</v>
      </c>
      <c r="AU489" s="16" t="s">
        <v>88</v>
      </c>
    </row>
    <row r="490" spans="2:65" s="14" customFormat="1">
      <c r="B490" s="169"/>
      <c r="D490" s="147" t="s">
        <v>240</v>
      </c>
      <c r="E490" s="170" t="s">
        <v>1</v>
      </c>
      <c r="F490" s="171" t="s">
        <v>697</v>
      </c>
      <c r="H490" s="170" t="s">
        <v>1</v>
      </c>
      <c r="I490" s="172"/>
      <c r="L490" s="169"/>
      <c r="M490" s="173"/>
      <c r="T490" s="174"/>
      <c r="AT490" s="170" t="s">
        <v>240</v>
      </c>
      <c r="AU490" s="170" t="s">
        <v>88</v>
      </c>
      <c r="AV490" s="14" t="s">
        <v>86</v>
      </c>
      <c r="AW490" s="14" t="s">
        <v>33</v>
      </c>
      <c r="AX490" s="14" t="s">
        <v>78</v>
      </c>
      <c r="AY490" s="170" t="s">
        <v>132</v>
      </c>
    </row>
    <row r="491" spans="2:65" s="12" customFormat="1">
      <c r="B491" s="155"/>
      <c r="D491" s="147" t="s">
        <v>240</v>
      </c>
      <c r="E491" s="156" t="s">
        <v>1</v>
      </c>
      <c r="F491" s="157" t="s">
        <v>698</v>
      </c>
      <c r="H491" s="158">
        <v>39.950000000000003</v>
      </c>
      <c r="I491" s="159"/>
      <c r="L491" s="155"/>
      <c r="M491" s="160"/>
      <c r="T491" s="161"/>
      <c r="AT491" s="156" t="s">
        <v>240</v>
      </c>
      <c r="AU491" s="156" t="s">
        <v>88</v>
      </c>
      <c r="AV491" s="12" t="s">
        <v>88</v>
      </c>
      <c r="AW491" s="12" t="s">
        <v>33</v>
      </c>
      <c r="AX491" s="12" t="s">
        <v>78</v>
      </c>
      <c r="AY491" s="156" t="s">
        <v>132</v>
      </c>
    </row>
    <row r="492" spans="2:65" s="13" customFormat="1">
      <c r="B492" s="162"/>
      <c r="D492" s="147" t="s">
        <v>240</v>
      </c>
      <c r="E492" s="163" t="s">
        <v>1</v>
      </c>
      <c r="F492" s="164" t="s">
        <v>244</v>
      </c>
      <c r="H492" s="165">
        <v>39.950000000000003</v>
      </c>
      <c r="I492" s="166"/>
      <c r="L492" s="162"/>
      <c r="M492" s="167"/>
      <c r="T492" s="168"/>
      <c r="AT492" s="163" t="s">
        <v>240</v>
      </c>
      <c r="AU492" s="163" t="s">
        <v>88</v>
      </c>
      <c r="AV492" s="13" t="s">
        <v>153</v>
      </c>
      <c r="AW492" s="13" t="s">
        <v>33</v>
      </c>
      <c r="AX492" s="13" t="s">
        <v>86</v>
      </c>
      <c r="AY492" s="163" t="s">
        <v>132</v>
      </c>
    </row>
    <row r="493" spans="2:65" s="1" customFormat="1" ht="24.2" customHeight="1">
      <c r="B493" s="132"/>
      <c r="C493" s="175" t="s">
        <v>699</v>
      </c>
      <c r="D493" s="175" t="s">
        <v>324</v>
      </c>
      <c r="E493" s="176" t="s">
        <v>700</v>
      </c>
      <c r="F493" s="177" t="s">
        <v>701</v>
      </c>
      <c r="G493" s="178" t="s">
        <v>258</v>
      </c>
      <c r="H493" s="179">
        <v>41.948</v>
      </c>
      <c r="I493" s="180"/>
      <c r="J493" s="181">
        <f>ROUND(I493*H493,2)</f>
        <v>0</v>
      </c>
      <c r="K493" s="182"/>
      <c r="L493" s="183"/>
      <c r="M493" s="184" t="s">
        <v>1</v>
      </c>
      <c r="N493" s="185" t="s">
        <v>43</v>
      </c>
      <c r="P493" s="143">
        <f>O493*H493</f>
        <v>0</v>
      </c>
      <c r="Q493" s="143">
        <v>1.5599999999999999E-2</v>
      </c>
      <c r="R493" s="143">
        <f>Q493*H493</f>
        <v>0.65438879999999999</v>
      </c>
      <c r="S493" s="143">
        <v>0</v>
      </c>
      <c r="T493" s="144">
        <f>S493*H493</f>
        <v>0</v>
      </c>
      <c r="AR493" s="145" t="s">
        <v>172</v>
      </c>
      <c r="AT493" s="145" t="s">
        <v>324</v>
      </c>
      <c r="AU493" s="145" t="s">
        <v>88</v>
      </c>
      <c r="AY493" s="16" t="s">
        <v>132</v>
      </c>
      <c r="BE493" s="146">
        <f>IF(N493="základní",J493,0)</f>
        <v>0</v>
      </c>
      <c r="BF493" s="146">
        <f>IF(N493="snížená",J493,0)</f>
        <v>0</v>
      </c>
      <c r="BG493" s="146">
        <f>IF(N493="zákl. přenesená",J493,0)</f>
        <v>0</v>
      </c>
      <c r="BH493" s="146">
        <f>IF(N493="sníž. přenesená",J493,0)</f>
        <v>0</v>
      </c>
      <c r="BI493" s="146">
        <f>IF(N493="nulová",J493,0)</f>
        <v>0</v>
      </c>
      <c r="BJ493" s="16" t="s">
        <v>86</v>
      </c>
      <c r="BK493" s="146">
        <f>ROUND(I493*H493,2)</f>
        <v>0</v>
      </c>
      <c r="BL493" s="16" t="s">
        <v>153</v>
      </c>
      <c r="BM493" s="145" t="s">
        <v>702</v>
      </c>
    </row>
    <row r="494" spans="2:65" s="12" customFormat="1">
      <c r="B494" s="155"/>
      <c r="D494" s="147" t="s">
        <v>240</v>
      </c>
      <c r="F494" s="157" t="s">
        <v>703</v>
      </c>
      <c r="H494" s="158">
        <v>41.948</v>
      </c>
      <c r="I494" s="159"/>
      <c r="L494" s="155"/>
      <c r="M494" s="160"/>
      <c r="T494" s="161"/>
      <c r="AT494" s="156" t="s">
        <v>240</v>
      </c>
      <c r="AU494" s="156" t="s">
        <v>88</v>
      </c>
      <c r="AV494" s="12" t="s">
        <v>88</v>
      </c>
      <c r="AW494" s="12" t="s">
        <v>3</v>
      </c>
      <c r="AX494" s="12" t="s">
        <v>86</v>
      </c>
      <c r="AY494" s="156" t="s">
        <v>132</v>
      </c>
    </row>
    <row r="495" spans="2:65" s="1" customFormat="1" ht="16.5" customHeight="1">
      <c r="B495" s="132"/>
      <c r="C495" s="175" t="s">
        <v>704</v>
      </c>
      <c r="D495" s="175" t="s">
        <v>324</v>
      </c>
      <c r="E495" s="176" t="s">
        <v>705</v>
      </c>
      <c r="F495" s="177" t="s">
        <v>706</v>
      </c>
      <c r="G495" s="178" t="s">
        <v>258</v>
      </c>
      <c r="H495" s="179">
        <v>41.948</v>
      </c>
      <c r="I495" s="180"/>
      <c r="J495" s="181">
        <f>ROUND(I495*H495,2)</f>
        <v>0</v>
      </c>
      <c r="K495" s="182"/>
      <c r="L495" s="183"/>
      <c r="M495" s="184" t="s">
        <v>1</v>
      </c>
      <c r="N495" s="185" t="s">
        <v>43</v>
      </c>
      <c r="P495" s="143">
        <f>O495*H495</f>
        <v>0</v>
      </c>
      <c r="Q495" s="143">
        <v>2.15E-3</v>
      </c>
      <c r="R495" s="143">
        <f>Q495*H495</f>
        <v>9.0188199999999996E-2</v>
      </c>
      <c r="S495" s="143">
        <v>0</v>
      </c>
      <c r="T495" s="144">
        <f>S495*H495</f>
        <v>0</v>
      </c>
      <c r="AR495" s="145" t="s">
        <v>172</v>
      </c>
      <c r="AT495" s="145" t="s">
        <v>324</v>
      </c>
      <c r="AU495" s="145" t="s">
        <v>88</v>
      </c>
      <c r="AY495" s="16" t="s">
        <v>132</v>
      </c>
      <c r="BE495" s="146">
        <f>IF(N495="základní",J495,0)</f>
        <v>0</v>
      </c>
      <c r="BF495" s="146">
        <f>IF(N495="snížená",J495,0)</f>
        <v>0</v>
      </c>
      <c r="BG495" s="146">
        <f>IF(N495="zákl. přenesená",J495,0)</f>
        <v>0</v>
      </c>
      <c r="BH495" s="146">
        <f>IF(N495="sníž. přenesená",J495,0)</f>
        <v>0</v>
      </c>
      <c r="BI495" s="146">
        <f>IF(N495="nulová",J495,0)</f>
        <v>0</v>
      </c>
      <c r="BJ495" s="16" t="s">
        <v>86</v>
      </c>
      <c r="BK495" s="146">
        <f>ROUND(I495*H495,2)</f>
        <v>0</v>
      </c>
      <c r="BL495" s="16" t="s">
        <v>153</v>
      </c>
      <c r="BM495" s="145" t="s">
        <v>707</v>
      </c>
    </row>
    <row r="496" spans="2:65" s="12" customFormat="1">
      <c r="B496" s="155"/>
      <c r="D496" s="147" t="s">
        <v>240</v>
      </c>
      <c r="F496" s="157" t="s">
        <v>703</v>
      </c>
      <c r="H496" s="158">
        <v>41.948</v>
      </c>
      <c r="I496" s="159"/>
      <c r="L496" s="155"/>
      <c r="M496" s="160"/>
      <c r="T496" s="161"/>
      <c r="AT496" s="156" t="s">
        <v>240</v>
      </c>
      <c r="AU496" s="156" t="s">
        <v>88</v>
      </c>
      <c r="AV496" s="12" t="s">
        <v>88</v>
      </c>
      <c r="AW496" s="12" t="s">
        <v>3</v>
      </c>
      <c r="AX496" s="12" t="s">
        <v>86</v>
      </c>
      <c r="AY496" s="156" t="s">
        <v>132</v>
      </c>
    </row>
    <row r="497" spans="2:65" s="1" customFormat="1" ht="24.2" customHeight="1">
      <c r="B497" s="132"/>
      <c r="C497" s="175" t="s">
        <v>708</v>
      </c>
      <c r="D497" s="175" t="s">
        <v>324</v>
      </c>
      <c r="E497" s="176" t="s">
        <v>709</v>
      </c>
      <c r="F497" s="177" t="s">
        <v>710</v>
      </c>
      <c r="G497" s="178" t="s">
        <v>386</v>
      </c>
      <c r="H497" s="179">
        <v>8</v>
      </c>
      <c r="I497" s="180"/>
      <c r="J497" s="181">
        <f>ROUND(I497*H497,2)</f>
        <v>0</v>
      </c>
      <c r="K497" s="182"/>
      <c r="L497" s="183"/>
      <c r="M497" s="184" t="s">
        <v>1</v>
      </c>
      <c r="N497" s="185" t="s">
        <v>43</v>
      </c>
      <c r="P497" s="143">
        <f>O497*H497</f>
        <v>0</v>
      </c>
      <c r="Q497" s="143">
        <v>1.3500000000000001E-3</v>
      </c>
      <c r="R497" s="143">
        <f>Q497*H497</f>
        <v>1.0800000000000001E-2</v>
      </c>
      <c r="S497" s="143">
        <v>0</v>
      </c>
      <c r="T497" s="144">
        <f>S497*H497</f>
        <v>0</v>
      </c>
      <c r="AR497" s="145" t="s">
        <v>172</v>
      </c>
      <c r="AT497" s="145" t="s">
        <v>324</v>
      </c>
      <c r="AU497" s="145" t="s">
        <v>88</v>
      </c>
      <c r="AY497" s="16" t="s">
        <v>132</v>
      </c>
      <c r="BE497" s="146">
        <f>IF(N497="základní",J497,0)</f>
        <v>0</v>
      </c>
      <c r="BF497" s="146">
        <f>IF(N497="snížená",J497,0)</f>
        <v>0</v>
      </c>
      <c r="BG497" s="146">
        <f>IF(N497="zákl. přenesená",J497,0)</f>
        <v>0</v>
      </c>
      <c r="BH497" s="146">
        <f>IF(N497="sníž. přenesená",J497,0)</f>
        <v>0</v>
      </c>
      <c r="BI497" s="146">
        <f>IF(N497="nulová",J497,0)</f>
        <v>0</v>
      </c>
      <c r="BJ497" s="16" t="s">
        <v>86</v>
      </c>
      <c r="BK497" s="146">
        <f>ROUND(I497*H497,2)</f>
        <v>0</v>
      </c>
      <c r="BL497" s="16" t="s">
        <v>153</v>
      </c>
      <c r="BM497" s="145" t="s">
        <v>711</v>
      </c>
    </row>
    <row r="498" spans="2:65" s="1" customFormat="1" ht="33" customHeight="1">
      <c r="B498" s="132"/>
      <c r="C498" s="133" t="s">
        <v>712</v>
      </c>
      <c r="D498" s="133" t="s">
        <v>135</v>
      </c>
      <c r="E498" s="134" t="s">
        <v>713</v>
      </c>
      <c r="F498" s="135" t="s">
        <v>714</v>
      </c>
      <c r="G498" s="136" t="s">
        <v>238</v>
      </c>
      <c r="H498" s="137">
        <v>1528.51</v>
      </c>
      <c r="I498" s="138"/>
      <c r="J498" s="139">
        <f>ROUND(I498*H498,2)</f>
        <v>0</v>
      </c>
      <c r="K498" s="140"/>
      <c r="L498" s="31"/>
      <c r="M498" s="141" t="s">
        <v>1</v>
      </c>
      <c r="N498" s="142" t="s">
        <v>43</v>
      </c>
      <c r="P498" s="143">
        <f>O498*H498</f>
        <v>0</v>
      </c>
      <c r="Q498" s="143">
        <v>0</v>
      </c>
      <c r="R498" s="143">
        <f>Q498*H498</f>
        <v>0</v>
      </c>
      <c r="S498" s="143">
        <v>0</v>
      </c>
      <c r="T498" s="144">
        <f>S498*H498</f>
        <v>0</v>
      </c>
      <c r="AR498" s="145" t="s">
        <v>153</v>
      </c>
      <c r="AT498" s="145" t="s">
        <v>135</v>
      </c>
      <c r="AU498" s="145" t="s">
        <v>88</v>
      </c>
      <c r="AY498" s="16" t="s">
        <v>132</v>
      </c>
      <c r="BE498" s="146">
        <f>IF(N498="základní",J498,0)</f>
        <v>0</v>
      </c>
      <c r="BF498" s="146">
        <f>IF(N498="snížená",J498,0)</f>
        <v>0</v>
      </c>
      <c r="BG498" s="146">
        <f>IF(N498="zákl. přenesená",J498,0)</f>
        <v>0</v>
      </c>
      <c r="BH498" s="146">
        <f>IF(N498="sníž. přenesená",J498,0)</f>
        <v>0</v>
      </c>
      <c r="BI498" s="146">
        <f>IF(N498="nulová",J498,0)</f>
        <v>0</v>
      </c>
      <c r="BJ498" s="16" t="s">
        <v>86</v>
      </c>
      <c r="BK498" s="146">
        <f>ROUND(I498*H498,2)</f>
        <v>0</v>
      </c>
      <c r="BL498" s="16" t="s">
        <v>153</v>
      </c>
      <c r="BM498" s="145" t="s">
        <v>715</v>
      </c>
    </row>
    <row r="499" spans="2:65" s="12" customFormat="1">
      <c r="B499" s="155"/>
      <c r="D499" s="147" t="s">
        <v>240</v>
      </c>
      <c r="E499" s="156" t="s">
        <v>1</v>
      </c>
      <c r="F499" s="157" t="s">
        <v>716</v>
      </c>
      <c r="H499" s="158">
        <v>1528.51</v>
      </c>
      <c r="I499" s="159"/>
      <c r="L499" s="155"/>
      <c r="M499" s="160"/>
      <c r="T499" s="161"/>
      <c r="AT499" s="156" t="s">
        <v>240</v>
      </c>
      <c r="AU499" s="156" t="s">
        <v>88</v>
      </c>
      <c r="AV499" s="12" t="s">
        <v>88</v>
      </c>
      <c r="AW499" s="12" t="s">
        <v>33</v>
      </c>
      <c r="AX499" s="12" t="s">
        <v>78</v>
      </c>
      <c r="AY499" s="156" t="s">
        <v>132</v>
      </c>
    </row>
    <row r="500" spans="2:65" s="13" customFormat="1">
      <c r="B500" s="162"/>
      <c r="D500" s="147" t="s">
        <v>240</v>
      </c>
      <c r="E500" s="163" t="s">
        <v>1</v>
      </c>
      <c r="F500" s="164" t="s">
        <v>244</v>
      </c>
      <c r="H500" s="165">
        <v>1528.51</v>
      </c>
      <c r="I500" s="166"/>
      <c r="L500" s="162"/>
      <c r="M500" s="167"/>
      <c r="T500" s="168"/>
      <c r="AT500" s="163" t="s">
        <v>240</v>
      </c>
      <c r="AU500" s="163" t="s">
        <v>88</v>
      </c>
      <c r="AV500" s="13" t="s">
        <v>153</v>
      </c>
      <c r="AW500" s="13" t="s">
        <v>33</v>
      </c>
      <c r="AX500" s="13" t="s">
        <v>86</v>
      </c>
      <c r="AY500" s="163" t="s">
        <v>132</v>
      </c>
    </row>
    <row r="501" spans="2:65" s="1" customFormat="1" ht="37.9" customHeight="1">
      <c r="B501" s="132"/>
      <c r="C501" s="133" t="s">
        <v>717</v>
      </c>
      <c r="D501" s="133" t="s">
        <v>135</v>
      </c>
      <c r="E501" s="134" t="s">
        <v>718</v>
      </c>
      <c r="F501" s="135" t="s">
        <v>719</v>
      </c>
      <c r="G501" s="136" t="s">
        <v>238</v>
      </c>
      <c r="H501" s="137">
        <v>275131.8</v>
      </c>
      <c r="I501" s="138"/>
      <c r="J501" s="139">
        <f>ROUND(I501*H501,2)</f>
        <v>0</v>
      </c>
      <c r="K501" s="140"/>
      <c r="L501" s="31"/>
      <c r="M501" s="141" t="s">
        <v>1</v>
      </c>
      <c r="N501" s="142" t="s">
        <v>43</v>
      </c>
      <c r="P501" s="143">
        <f>O501*H501</f>
        <v>0</v>
      </c>
      <c r="Q501" s="143">
        <v>0</v>
      </c>
      <c r="R501" s="143">
        <f>Q501*H501</f>
        <v>0</v>
      </c>
      <c r="S501" s="143">
        <v>0</v>
      </c>
      <c r="T501" s="144">
        <f>S501*H501</f>
        <v>0</v>
      </c>
      <c r="AR501" s="145" t="s">
        <v>153</v>
      </c>
      <c r="AT501" s="145" t="s">
        <v>135</v>
      </c>
      <c r="AU501" s="145" t="s">
        <v>88</v>
      </c>
      <c r="AY501" s="16" t="s">
        <v>132</v>
      </c>
      <c r="BE501" s="146">
        <f>IF(N501="základní",J501,0)</f>
        <v>0</v>
      </c>
      <c r="BF501" s="146">
        <f>IF(N501="snížená",J501,0)</f>
        <v>0</v>
      </c>
      <c r="BG501" s="146">
        <f>IF(N501="zákl. přenesená",J501,0)</f>
        <v>0</v>
      </c>
      <c r="BH501" s="146">
        <f>IF(N501="sníž. přenesená",J501,0)</f>
        <v>0</v>
      </c>
      <c r="BI501" s="146">
        <f>IF(N501="nulová",J501,0)</f>
        <v>0</v>
      </c>
      <c r="BJ501" s="16" t="s">
        <v>86</v>
      </c>
      <c r="BK501" s="146">
        <f>ROUND(I501*H501,2)</f>
        <v>0</v>
      </c>
      <c r="BL501" s="16" t="s">
        <v>153</v>
      </c>
      <c r="BM501" s="145" t="s">
        <v>720</v>
      </c>
    </row>
    <row r="502" spans="2:65" s="1" customFormat="1" ht="29.25">
      <c r="B502" s="31"/>
      <c r="D502" s="147" t="s">
        <v>141</v>
      </c>
      <c r="F502" s="148" t="s">
        <v>721</v>
      </c>
      <c r="I502" s="149"/>
      <c r="L502" s="31"/>
      <c r="M502" s="150"/>
      <c r="T502" s="55"/>
      <c r="AT502" s="16" t="s">
        <v>141</v>
      </c>
      <c r="AU502" s="16" t="s">
        <v>88</v>
      </c>
    </row>
    <row r="503" spans="2:65" s="12" customFormat="1">
      <c r="B503" s="155"/>
      <c r="D503" s="147" t="s">
        <v>240</v>
      </c>
      <c r="E503" s="156" t="s">
        <v>1</v>
      </c>
      <c r="F503" s="157" t="s">
        <v>716</v>
      </c>
      <c r="H503" s="158">
        <v>1528.51</v>
      </c>
      <c r="I503" s="159"/>
      <c r="L503" s="155"/>
      <c r="M503" s="160"/>
      <c r="T503" s="161"/>
      <c r="AT503" s="156" t="s">
        <v>240</v>
      </c>
      <c r="AU503" s="156" t="s">
        <v>88</v>
      </c>
      <c r="AV503" s="12" t="s">
        <v>88</v>
      </c>
      <c r="AW503" s="12" t="s">
        <v>33</v>
      </c>
      <c r="AX503" s="12" t="s">
        <v>78</v>
      </c>
      <c r="AY503" s="156" t="s">
        <v>132</v>
      </c>
    </row>
    <row r="504" spans="2:65" s="13" customFormat="1">
      <c r="B504" s="162"/>
      <c r="D504" s="147" t="s">
        <v>240</v>
      </c>
      <c r="E504" s="163" t="s">
        <v>1</v>
      </c>
      <c r="F504" s="164" t="s">
        <v>244</v>
      </c>
      <c r="H504" s="165">
        <v>1528.51</v>
      </c>
      <c r="I504" s="166"/>
      <c r="L504" s="162"/>
      <c r="M504" s="167"/>
      <c r="T504" s="168"/>
      <c r="AT504" s="163" t="s">
        <v>240</v>
      </c>
      <c r="AU504" s="163" t="s">
        <v>88</v>
      </c>
      <c r="AV504" s="13" t="s">
        <v>153</v>
      </c>
      <c r="AW504" s="13" t="s">
        <v>33</v>
      </c>
      <c r="AX504" s="13" t="s">
        <v>86</v>
      </c>
      <c r="AY504" s="163" t="s">
        <v>132</v>
      </c>
    </row>
    <row r="505" spans="2:65" s="12" customFormat="1">
      <c r="B505" s="155"/>
      <c r="D505" s="147" t="s">
        <v>240</v>
      </c>
      <c r="F505" s="157" t="s">
        <v>722</v>
      </c>
      <c r="H505" s="158">
        <v>275131.8</v>
      </c>
      <c r="I505" s="159"/>
      <c r="L505" s="155"/>
      <c r="M505" s="160"/>
      <c r="T505" s="161"/>
      <c r="AT505" s="156" t="s">
        <v>240</v>
      </c>
      <c r="AU505" s="156" t="s">
        <v>88</v>
      </c>
      <c r="AV505" s="12" t="s">
        <v>88</v>
      </c>
      <c r="AW505" s="12" t="s">
        <v>3</v>
      </c>
      <c r="AX505" s="12" t="s">
        <v>86</v>
      </c>
      <c r="AY505" s="156" t="s">
        <v>132</v>
      </c>
    </row>
    <row r="506" spans="2:65" s="1" customFormat="1" ht="33" customHeight="1">
      <c r="B506" s="132"/>
      <c r="C506" s="133" t="s">
        <v>723</v>
      </c>
      <c r="D506" s="133" t="s">
        <v>135</v>
      </c>
      <c r="E506" s="134" t="s">
        <v>724</v>
      </c>
      <c r="F506" s="135" t="s">
        <v>725</v>
      </c>
      <c r="G506" s="136" t="s">
        <v>238</v>
      </c>
      <c r="H506" s="137">
        <v>1528.51</v>
      </c>
      <c r="I506" s="138"/>
      <c r="J506" s="139">
        <f>ROUND(I506*H506,2)</f>
        <v>0</v>
      </c>
      <c r="K506" s="140"/>
      <c r="L506" s="31"/>
      <c r="M506" s="141" t="s">
        <v>1</v>
      </c>
      <c r="N506" s="142" t="s">
        <v>43</v>
      </c>
      <c r="P506" s="143">
        <f>O506*H506</f>
        <v>0</v>
      </c>
      <c r="Q506" s="143">
        <v>0</v>
      </c>
      <c r="R506" s="143">
        <f>Q506*H506</f>
        <v>0</v>
      </c>
      <c r="S506" s="143">
        <v>0</v>
      </c>
      <c r="T506" s="144">
        <f>S506*H506</f>
        <v>0</v>
      </c>
      <c r="AR506" s="145" t="s">
        <v>153</v>
      </c>
      <c r="AT506" s="145" t="s">
        <v>135</v>
      </c>
      <c r="AU506" s="145" t="s">
        <v>88</v>
      </c>
      <c r="AY506" s="16" t="s">
        <v>132</v>
      </c>
      <c r="BE506" s="146">
        <f>IF(N506="základní",J506,0)</f>
        <v>0</v>
      </c>
      <c r="BF506" s="146">
        <f>IF(N506="snížená",J506,0)</f>
        <v>0</v>
      </c>
      <c r="BG506" s="146">
        <f>IF(N506="zákl. přenesená",J506,0)</f>
        <v>0</v>
      </c>
      <c r="BH506" s="146">
        <f>IF(N506="sníž. přenesená",J506,0)</f>
        <v>0</v>
      </c>
      <c r="BI506" s="146">
        <f>IF(N506="nulová",J506,0)</f>
        <v>0</v>
      </c>
      <c r="BJ506" s="16" t="s">
        <v>86</v>
      </c>
      <c r="BK506" s="146">
        <f>ROUND(I506*H506,2)</f>
        <v>0</v>
      </c>
      <c r="BL506" s="16" t="s">
        <v>153</v>
      </c>
      <c r="BM506" s="145" t="s">
        <v>726</v>
      </c>
    </row>
    <row r="507" spans="2:65" s="12" customFormat="1">
      <c r="B507" s="155"/>
      <c r="D507" s="147" t="s">
        <v>240</v>
      </c>
      <c r="E507" s="156" t="s">
        <v>1</v>
      </c>
      <c r="F507" s="157" t="s">
        <v>716</v>
      </c>
      <c r="H507" s="158">
        <v>1528.51</v>
      </c>
      <c r="I507" s="159"/>
      <c r="L507" s="155"/>
      <c r="M507" s="160"/>
      <c r="T507" s="161"/>
      <c r="AT507" s="156" t="s">
        <v>240</v>
      </c>
      <c r="AU507" s="156" t="s">
        <v>88</v>
      </c>
      <c r="AV507" s="12" t="s">
        <v>88</v>
      </c>
      <c r="AW507" s="12" t="s">
        <v>33</v>
      </c>
      <c r="AX507" s="12" t="s">
        <v>78</v>
      </c>
      <c r="AY507" s="156" t="s">
        <v>132</v>
      </c>
    </row>
    <row r="508" spans="2:65" s="13" customFormat="1">
      <c r="B508" s="162"/>
      <c r="D508" s="147" t="s">
        <v>240</v>
      </c>
      <c r="E508" s="163" t="s">
        <v>1</v>
      </c>
      <c r="F508" s="164" t="s">
        <v>244</v>
      </c>
      <c r="H508" s="165">
        <v>1528.51</v>
      </c>
      <c r="I508" s="166"/>
      <c r="L508" s="162"/>
      <c r="M508" s="167"/>
      <c r="T508" s="168"/>
      <c r="AT508" s="163" t="s">
        <v>240</v>
      </c>
      <c r="AU508" s="163" t="s">
        <v>88</v>
      </c>
      <c r="AV508" s="13" t="s">
        <v>153</v>
      </c>
      <c r="AW508" s="13" t="s">
        <v>33</v>
      </c>
      <c r="AX508" s="13" t="s">
        <v>86</v>
      </c>
      <c r="AY508" s="163" t="s">
        <v>132</v>
      </c>
    </row>
    <row r="509" spans="2:65" s="1" customFormat="1" ht="16.5" customHeight="1">
      <c r="B509" s="132"/>
      <c r="C509" s="133" t="s">
        <v>727</v>
      </c>
      <c r="D509" s="133" t="s">
        <v>135</v>
      </c>
      <c r="E509" s="134" t="s">
        <v>728</v>
      </c>
      <c r="F509" s="135" t="s">
        <v>729</v>
      </c>
      <c r="G509" s="136" t="s">
        <v>238</v>
      </c>
      <c r="H509" s="137">
        <v>1528.51</v>
      </c>
      <c r="I509" s="138"/>
      <c r="J509" s="139">
        <f>ROUND(I509*H509,2)</f>
        <v>0</v>
      </c>
      <c r="K509" s="140"/>
      <c r="L509" s="31"/>
      <c r="M509" s="141" t="s">
        <v>1</v>
      </c>
      <c r="N509" s="142" t="s">
        <v>43</v>
      </c>
      <c r="P509" s="143">
        <f>O509*H509</f>
        <v>0</v>
      </c>
      <c r="Q509" s="143">
        <v>0</v>
      </c>
      <c r="R509" s="143">
        <f>Q509*H509</f>
        <v>0</v>
      </c>
      <c r="S509" s="143">
        <v>0</v>
      </c>
      <c r="T509" s="144">
        <f>S509*H509</f>
        <v>0</v>
      </c>
      <c r="AR509" s="145" t="s">
        <v>153</v>
      </c>
      <c r="AT509" s="145" t="s">
        <v>135</v>
      </c>
      <c r="AU509" s="145" t="s">
        <v>88</v>
      </c>
      <c r="AY509" s="16" t="s">
        <v>132</v>
      </c>
      <c r="BE509" s="146">
        <f>IF(N509="základní",J509,0)</f>
        <v>0</v>
      </c>
      <c r="BF509" s="146">
        <f>IF(N509="snížená",J509,0)</f>
        <v>0</v>
      </c>
      <c r="BG509" s="146">
        <f>IF(N509="zákl. přenesená",J509,0)</f>
        <v>0</v>
      </c>
      <c r="BH509" s="146">
        <f>IF(N509="sníž. přenesená",J509,0)</f>
        <v>0</v>
      </c>
      <c r="BI509" s="146">
        <f>IF(N509="nulová",J509,0)</f>
        <v>0</v>
      </c>
      <c r="BJ509" s="16" t="s">
        <v>86</v>
      </c>
      <c r="BK509" s="146">
        <f>ROUND(I509*H509,2)</f>
        <v>0</v>
      </c>
      <c r="BL509" s="16" t="s">
        <v>153</v>
      </c>
      <c r="BM509" s="145" t="s">
        <v>730</v>
      </c>
    </row>
    <row r="510" spans="2:65" s="12" customFormat="1">
      <c r="B510" s="155"/>
      <c r="D510" s="147" t="s">
        <v>240</v>
      </c>
      <c r="E510" s="156" t="s">
        <v>1</v>
      </c>
      <c r="F510" s="157" t="s">
        <v>716</v>
      </c>
      <c r="H510" s="158">
        <v>1528.51</v>
      </c>
      <c r="I510" s="159"/>
      <c r="L510" s="155"/>
      <c r="M510" s="160"/>
      <c r="T510" s="161"/>
      <c r="AT510" s="156" t="s">
        <v>240</v>
      </c>
      <c r="AU510" s="156" t="s">
        <v>88</v>
      </c>
      <c r="AV510" s="12" t="s">
        <v>88</v>
      </c>
      <c r="AW510" s="12" t="s">
        <v>33</v>
      </c>
      <c r="AX510" s="12" t="s">
        <v>78</v>
      </c>
      <c r="AY510" s="156" t="s">
        <v>132</v>
      </c>
    </row>
    <row r="511" spans="2:65" s="13" customFormat="1">
      <c r="B511" s="162"/>
      <c r="D511" s="147" t="s">
        <v>240</v>
      </c>
      <c r="E511" s="163" t="s">
        <v>1</v>
      </c>
      <c r="F511" s="164" t="s">
        <v>244</v>
      </c>
      <c r="H511" s="165">
        <v>1528.51</v>
      </c>
      <c r="I511" s="166"/>
      <c r="L511" s="162"/>
      <c r="M511" s="167"/>
      <c r="T511" s="168"/>
      <c r="AT511" s="163" t="s">
        <v>240</v>
      </c>
      <c r="AU511" s="163" t="s">
        <v>88</v>
      </c>
      <c r="AV511" s="13" t="s">
        <v>153</v>
      </c>
      <c r="AW511" s="13" t="s">
        <v>33</v>
      </c>
      <c r="AX511" s="13" t="s">
        <v>86</v>
      </c>
      <c r="AY511" s="163" t="s">
        <v>132</v>
      </c>
    </row>
    <row r="512" spans="2:65" s="1" customFormat="1" ht="16.5" customHeight="1">
      <c r="B512" s="132"/>
      <c r="C512" s="133" t="s">
        <v>731</v>
      </c>
      <c r="D512" s="133" t="s">
        <v>135</v>
      </c>
      <c r="E512" s="134" t="s">
        <v>732</v>
      </c>
      <c r="F512" s="135" t="s">
        <v>733</v>
      </c>
      <c r="G512" s="136" t="s">
        <v>238</v>
      </c>
      <c r="H512" s="137">
        <v>275131.8</v>
      </c>
      <c r="I512" s="138"/>
      <c r="J512" s="139">
        <f>ROUND(I512*H512,2)</f>
        <v>0</v>
      </c>
      <c r="K512" s="140"/>
      <c r="L512" s="31"/>
      <c r="M512" s="141" t="s">
        <v>1</v>
      </c>
      <c r="N512" s="142" t="s">
        <v>43</v>
      </c>
      <c r="P512" s="143">
        <f>O512*H512</f>
        <v>0</v>
      </c>
      <c r="Q512" s="143">
        <v>0</v>
      </c>
      <c r="R512" s="143">
        <f>Q512*H512</f>
        <v>0</v>
      </c>
      <c r="S512" s="143">
        <v>0</v>
      </c>
      <c r="T512" s="144">
        <f>S512*H512</f>
        <v>0</v>
      </c>
      <c r="AR512" s="145" t="s">
        <v>153</v>
      </c>
      <c r="AT512" s="145" t="s">
        <v>135</v>
      </c>
      <c r="AU512" s="145" t="s">
        <v>88</v>
      </c>
      <c r="AY512" s="16" t="s">
        <v>132</v>
      </c>
      <c r="BE512" s="146">
        <f>IF(N512="základní",J512,0)</f>
        <v>0</v>
      </c>
      <c r="BF512" s="146">
        <f>IF(N512="snížená",J512,0)</f>
        <v>0</v>
      </c>
      <c r="BG512" s="146">
        <f>IF(N512="zákl. přenesená",J512,0)</f>
        <v>0</v>
      </c>
      <c r="BH512" s="146">
        <f>IF(N512="sníž. přenesená",J512,0)</f>
        <v>0</v>
      </c>
      <c r="BI512" s="146">
        <f>IF(N512="nulová",J512,0)</f>
        <v>0</v>
      </c>
      <c r="BJ512" s="16" t="s">
        <v>86</v>
      </c>
      <c r="BK512" s="146">
        <f>ROUND(I512*H512,2)</f>
        <v>0</v>
      </c>
      <c r="BL512" s="16" t="s">
        <v>153</v>
      </c>
      <c r="BM512" s="145" t="s">
        <v>734</v>
      </c>
    </row>
    <row r="513" spans="2:65" s="1" customFormat="1" ht="29.25">
      <c r="B513" s="31"/>
      <c r="D513" s="147" t="s">
        <v>141</v>
      </c>
      <c r="F513" s="148" t="s">
        <v>721</v>
      </c>
      <c r="I513" s="149"/>
      <c r="L513" s="31"/>
      <c r="M513" s="150"/>
      <c r="T513" s="55"/>
      <c r="AT513" s="16" t="s">
        <v>141</v>
      </c>
      <c r="AU513" s="16" t="s">
        <v>88</v>
      </c>
    </row>
    <row r="514" spans="2:65" s="12" customFormat="1">
      <c r="B514" s="155"/>
      <c r="D514" s="147" t="s">
        <v>240</v>
      </c>
      <c r="E514" s="156" t="s">
        <v>1</v>
      </c>
      <c r="F514" s="157" t="s">
        <v>716</v>
      </c>
      <c r="H514" s="158">
        <v>1528.51</v>
      </c>
      <c r="I514" s="159"/>
      <c r="L514" s="155"/>
      <c r="M514" s="160"/>
      <c r="T514" s="161"/>
      <c r="AT514" s="156" t="s">
        <v>240</v>
      </c>
      <c r="AU514" s="156" t="s">
        <v>88</v>
      </c>
      <c r="AV514" s="12" t="s">
        <v>88</v>
      </c>
      <c r="AW514" s="12" t="s">
        <v>33</v>
      </c>
      <c r="AX514" s="12" t="s">
        <v>78</v>
      </c>
      <c r="AY514" s="156" t="s">
        <v>132</v>
      </c>
    </row>
    <row r="515" spans="2:65" s="13" customFormat="1">
      <c r="B515" s="162"/>
      <c r="D515" s="147" t="s">
        <v>240</v>
      </c>
      <c r="E515" s="163" t="s">
        <v>1</v>
      </c>
      <c r="F515" s="164" t="s">
        <v>244</v>
      </c>
      <c r="H515" s="165">
        <v>1528.51</v>
      </c>
      <c r="I515" s="166"/>
      <c r="L515" s="162"/>
      <c r="M515" s="167"/>
      <c r="T515" s="168"/>
      <c r="AT515" s="163" t="s">
        <v>240</v>
      </c>
      <c r="AU515" s="163" t="s">
        <v>88</v>
      </c>
      <c r="AV515" s="13" t="s">
        <v>153</v>
      </c>
      <c r="AW515" s="13" t="s">
        <v>33</v>
      </c>
      <c r="AX515" s="13" t="s">
        <v>86</v>
      </c>
      <c r="AY515" s="163" t="s">
        <v>132</v>
      </c>
    </row>
    <row r="516" spans="2:65" s="12" customFormat="1">
      <c r="B516" s="155"/>
      <c r="D516" s="147" t="s">
        <v>240</v>
      </c>
      <c r="F516" s="157" t="s">
        <v>722</v>
      </c>
      <c r="H516" s="158">
        <v>275131.8</v>
      </c>
      <c r="I516" s="159"/>
      <c r="L516" s="155"/>
      <c r="M516" s="160"/>
      <c r="T516" s="161"/>
      <c r="AT516" s="156" t="s">
        <v>240</v>
      </c>
      <c r="AU516" s="156" t="s">
        <v>88</v>
      </c>
      <c r="AV516" s="12" t="s">
        <v>88</v>
      </c>
      <c r="AW516" s="12" t="s">
        <v>3</v>
      </c>
      <c r="AX516" s="12" t="s">
        <v>86</v>
      </c>
      <c r="AY516" s="156" t="s">
        <v>132</v>
      </c>
    </row>
    <row r="517" spans="2:65" s="1" customFormat="1" ht="21.75" customHeight="1">
      <c r="B517" s="132"/>
      <c r="C517" s="133" t="s">
        <v>735</v>
      </c>
      <c r="D517" s="133" t="s">
        <v>135</v>
      </c>
      <c r="E517" s="134" t="s">
        <v>736</v>
      </c>
      <c r="F517" s="135" t="s">
        <v>737</v>
      </c>
      <c r="G517" s="136" t="s">
        <v>238</v>
      </c>
      <c r="H517" s="137">
        <v>1528.51</v>
      </c>
      <c r="I517" s="138"/>
      <c r="J517" s="139">
        <f>ROUND(I517*H517,2)</f>
        <v>0</v>
      </c>
      <c r="K517" s="140"/>
      <c r="L517" s="31"/>
      <c r="M517" s="141" t="s">
        <v>1</v>
      </c>
      <c r="N517" s="142" t="s">
        <v>43</v>
      </c>
      <c r="P517" s="143">
        <f>O517*H517</f>
        <v>0</v>
      </c>
      <c r="Q517" s="143">
        <v>0</v>
      </c>
      <c r="R517" s="143">
        <f>Q517*H517</f>
        <v>0</v>
      </c>
      <c r="S517" s="143">
        <v>0</v>
      </c>
      <c r="T517" s="144">
        <f>S517*H517</f>
        <v>0</v>
      </c>
      <c r="AR517" s="145" t="s">
        <v>153</v>
      </c>
      <c r="AT517" s="145" t="s">
        <v>135</v>
      </c>
      <c r="AU517" s="145" t="s">
        <v>88</v>
      </c>
      <c r="AY517" s="16" t="s">
        <v>132</v>
      </c>
      <c r="BE517" s="146">
        <f>IF(N517="základní",J517,0)</f>
        <v>0</v>
      </c>
      <c r="BF517" s="146">
        <f>IF(N517="snížená",J517,0)</f>
        <v>0</v>
      </c>
      <c r="BG517" s="146">
        <f>IF(N517="zákl. přenesená",J517,0)</f>
        <v>0</v>
      </c>
      <c r="BH517" s="146">
        <f>IF(N517="sníž. přenesená",J517,0)</f>
        <v>0</v>
      </c>
      <c r="BI517" s="146">
        <f>IF(N517="nulová",J517,0)</f>
        <v>0</v>
      </c>
      <c r="BJ517" s="16" t="s">
        <v>86</v>
      </c>
      <c r="BK517" s="146">
        <f>ROUND(I517*H517,2)</f>
        <v>0</v>
      </c>
      <c r="BL517" s="16" t="s">
        <v>153</v>
      </c>
      <c r="BM517" s="145" t="s">
        <v>738</v>
      </c>
    </row>
    <row r="518" spans="2:65" s="12" customFormat="1">
      <c r="B518" s="155"/>
      <c r="D518" s="147" t="s">
        <v>240</v>
      </c>
      <c r="E518" s="156" t="s">
        <v>1</v>
      </c>
      <c r="F518" s="157" t="s">
        <v>716</v>
      </c>
      <c r="H518" s="158">
        <v>1528.51</v>
      </c>
      <c r="I518" s="159"/>
      <c r="L518" s="155"/>
      <c r="M518" s="160"/>
      <c r="T518" s="161"/>
      <c r="AT518" s="156" t="s">
        <v>240</v>
      </c>
      <c r="AU518" s="156" t="s">
        <v>88</v>
      </c>
      <c r="AV518" s="12" t="s">
        <v>88</v>
      </c>
      <c r="AW518" s="12" t="s">
        <v>33</v>
      </c>
      <c r="AX518" s="12" t="s">
        <v>78</v>
      </c>
      <c r="AY518" s="156" t="s">
        <v>132</v>
      </c>
    </row>
    <row r="519" spans="2:65" s="13" customFormat="1">
      <c r="B519" s="162"/>
      <c r="D519" s="147" t="s">
        <v>240</v>
      </c>
      <c r="E519" s="163" t="s">
        <v>1</v>
      </c>
      <c r="F519" s="164" t="s">
        <v>244</v>
      </c>
      <c r="H519" s="165">
        <v>1528.51</v>
      </c>
      <c r="I519" s="166"/>
      <c r="L519" s="162"/>
      <c r="M519" s="167"/>
      <c r="T519" s="168"/>
      <c r="AT519" s="163" t="s">
        <v>240</v>
      </c>
      <c r="AU519" s="163" t="s">
        <v>88</v>
      </c>
      <c r="AV519" s="13" t="s">
        <v>153</v>
      </c>
      <c r="AW519" s="13" t="s">
        <v>33</v>
      </c>
      <c r="AX519" s="13" t="s">
        <v>86</v>
      </c>
      <c r="AY519" s="163" t="s">
        <v>132</v>
      </c>
    </row>
    <row r="520" spans="2:65" s="1" customFormat="1" ht="16.5" customHeight="1">
      <c r="B520" s="132"/>
      <c r="C520" s="133" t="s">
        <v>739</v>
      </c>
      <c r="D520" s="133" t="s">
        <v>135</v>
      </c>
      <c r="E520" s="134" t="s">
        <v>740</v>
      </c>
      <c r="F520" s="135" t="s">
        <v>741</v>
      </c>
      <c r="G520" s="136" t="s">
        <v>251</v>
      </c>
      <c r="H520" s="137">
        <v>0.14799999999999999</v>
      </c>
      <c r="I520" s="138"/>
      <c r="J520" s="139">
        <f>ROUND(I520*H520,2)</f>
        <v>0</v>
      </c>
      <c r="K520" s="140"/>
      <c r="L520" s="31"/>
      <c r="M520" s="141" t="s">
        <v>1</v>
      </c>
      <c r="N520" s="142" t="s">
        <v>43</v>
      </c>
      <c r="P520" s="143">
        <f>O520*H520</f>
        <v>0</v>
      </c>
      <c r="Q520" s="143">
        <v>0</v>
      </c>
      <c r="R520" s="143">
        <f>Q520*H520</f>
        <v>0</v>
      </c>
      <c r="S520" s="143">
        <v>2.4</v>
      </c>
      <c r="T520" s="144">
        <f>S520*H520</f>
        <v>0.35519999999999996</v>
      </c>
      <c r="AR520" s="145" t="s">
        <v>153</v>
      </c>
      <c r="AT520" s="145" t="s">
        <v>135</v>
      </c>
      <c r="AU520" s="145" t="s">
        <v>88</v>
      </c>
      <c r="AY520" s="16" t="s">
        <v>132</v>
      </c>
      <c r="BE520" s="146">
        <f>IF(N520="základní",J520,0)</f>
        <v>0</v>
      </c>
      <c r="BF520" s="146">
        <f>IF(N520="snížená",J520,0)</f>
        <v>0</v>
      </c>
      <c r="BG520" s="146">
        <f>IF(N520="zákl. přenesená",J520,0)</f>
        <v>0</v>
      </c>
      <c r="BH520" s="146">
        <f>IF(N520="sníž. přenesená",J520,0)</f>
        <v>0</v>
      </c>
      <c r="BI520" s="146">
        <f>IF(N520="nulová",J520,0)</f>
        <v>0</v>
      </c>
      <c r="BJ520" s="16" t="s">
        <v>86</v>
      </c>
      <c r="BK520" s="146">
        <f>ROUND(I520*H520,2)</f>
        <v>0</v>
      </c>
      <c r="BL520" s="16" t="s">
        <v>153</v>
      </c>
      <c r="BM520" s="145" t="s">
        <v>742</v>
      </c>
    </row>
    <row r="521" spans="2:65" s="12" customFormat="1">
      <c r="B521" s="155"/>
      <c r="D521" s="147" t="s">
        <v>240</v>
      </c>
      <c r="E521" s="156" t="s">
        <v>1</v>
      </c>
      <c r="F521" s="157" t="s">
        <v>743</v>
      </c>
      <c r="H521" s="158">
        <v>0.14799999999999999</v>
      </c>
      <c r="I521" s="159"/>
      <c r="L521" s="155"/>
      <c r="M521" s="160"/>
      <c r="T521" s="161"/>
      <c r="AT521" s="156" t="s">
        <v>240</v>
      </c>
      <c r="AU521" s="156" t="s">
        <v>88</v>
      </c>
      <c r="AV521" s="12" t="s">
        <v>88</v>
      </c>
      <c r="AW521" s="12" t="s">
        <v>33</v>
      </c>
      <c r="AX521" s="12" t="s">
        <v>78</v>
      </c>
      <c r="AY521" s="156" t="s">
        <v>132</v>
      </c>
    </row>
    <row r="522" spans="2:65" s="13" customFormat="1">
      <c r="B522" s="162"/>
      <c r="D522" s="147" t="s">
        <v>240</v>
      </c>
      <c r="E522" s="163" t="s">
        <v>1</v>
      </c>
      <c r="F522" s="164" t="s">
        <v>244</v>
      </c>
      <c r="H522" s="165">
        <v>0.14799999999999999</v>
      </c>
      <c r="I522" s="166"/>
      <c r="L522" s="162"/>
      <c r="M522" s="167"/>
      <c r="T522" s="168"/>
      <c r="AT522" s="163" t="s">
        <v>240</v>
      </c>
      <c r="AU522" s="163" t="s">
        <v>88</v>
      </c>
      <c r="AV522" s="13" t="s">
        <v>153</v>
      </c>
      <c r="AW522" s="13" t="s">
        <v>33</v>
      </c>
      <c r="AX522" s="13" t="s">
        <v>86</v>
      </c>
      <c r="AY522" s="163" t="s">
        <v>132</v>
      </c>
    </row>
    <row r="523" spans="2:65" s="1" customFormat="1" ht="24.2" customHeight="1">
      <c r="B523" s="132"/>
      <c r="C523" s="133" t="s">
        <v>744</v>
      </c>
      <c r="D523" s="133" t="s">
        <v>135</v>
      </c>
      <c r="E523" s="134" t="s">
        <v>745</v>
      </c>
      <c r="F523" s="135" t="s">
        <v>746</v>
      </c>
      <c r="G523" s="136" t="s">
        <v>238</v>
      </c>
      <c r="H523" s="137">
        <v>16.77</v>
      </c>
      <c r="I523" s="138"/>
      <c r="J523" s="139">
        <f>ROUND(I523*H523,2)</f>
        <v>0</v>
      </c>
      <c r="K523" s="140"/>
      <c r="L523" s="31"/>
      <c r="M523" s="141" t="s">
        <v>1</v>
      </c>
      <c r="N523" s="142" t="s">
        <v>43</v>
      </c>
      <c r="P523" s="143">
        <f>O523*H523</f>
        <v>0</v>
      </c>
      <c r="Q523" s="143">
        <v>0</v>
      </c>
      <c r="R523" s="143">
        <f>Q523*H523</f>
        <v>0</v>
      </c>
      <c r="S523" s="143">
        <v>0.432</v>
      </c>
      <c r="T523" s="144">
        <f>S523*H523</f>
        <v>7.2446399999999995</v>
      </c>
      <c r="AR523" s="145" t="s">
        <v>153</v>
      </c>
      <c r="AT523" s="145" t="s">
        <v>135</v>
      </c>
      <c r="AU523" s="145" t="s">
        <v>88</v>
      </c>
      <c r="AY523" s="16" t="s">
        <v>132</v>
      </c>
      <c r="BE523" s="146">
        <f>IF(N523="základní",J523,0)</f>
        <v>0</v>
      </c>
      <c r="BF523" s="146">
        <f>IF(N523="snížená",J523,0)</f>
        <v>0</v>
      </c>
      <c r="BG523" s="146">
        <f>IF(N523="zákl. přenesená",J523,0)</f>
        <v>0</v>
      </c>
      <c r="BH523" s="146">
        <f>IF(N523="sníž. přenesená",J523,0)</f>
        <v>0</v>
      </c>
      <c r="BI523" s="146">
        <f>IF(N523="nulová",J523,0)</f>
        <v>0</v>
      </c>
      <c r="BJ523" s="16" t="s">
        <v>86</v>
      </c>
      <c r="BK523" s="146">
        <f>ROUND(I523*H523,2)</f>
        <v>0</v>
      </c>
      <c r="BL523" s="16" t="s">
        <v>153</v>
      </c>
      <c r="BM523" s="145" t="s">
        <v>747</v>
      </c>
    </row>
    <row r="524" spans="2:65" s="12" customFormat="1">
      <c r="B524" s="155"/>
      <c r="D524" s="147" t="s">
        <v>240</v>
      </c>
      <c r="E524" s="156" t="s">
        <v>1</v>
      </c>
      <c r="F524" s="157" t="s">
        <v>748</v>
      </c>
      <c r="H524" s="158">
        <v>7.05</v>
      </c>
      <c r="I524" s="159"/>
      <c r="L524" s="155"/>
      <c r="M524" s="160"/>
      <c r="T524" s="161"/>
      <c r="AT524" s="156" t="s">
        <v>240</v>
      </c>
      <c r="AU524" s="156" t="s">
        <v>88</v>
      </c>
      <c r="AV524" s="12" t="s">
        <v>88</v>
      </c>
      <c r="AW524" s="12" t="s">
        <v>33</v>
      </c>
      <c r="AX524" s="12" t="s">
        <v>78</v>
      </c>
      <c r="AY524" s="156" t="s">
        <v>132</v>
      </c>
    </row>
    <row r="525" spans="2:65" s="12" customFormat="1" ht="22.5">
      <c r="B525" s="155"/>
      <c r="D525" s="147" t="s">
        <v>240</v>
      </c>
      <c r="E525" s="156" t="s">
        <v>1</v>
      </c>
      <c r="F525" s="157" t="s">
        <v>749</v>
      </c>
      <c r="H525" s="158">
        <v>9.7200000000000006</v>
      </c>
      <c r="I525" s="159"/>
      <c r="L525" s="155"/>
      <c r="M525" s="160"/>
      <c r="T525" s="161"/>
      <c r="AT525" s="156" t="s">
        <v>240</v>
      </c>
      <c r="AU525" s="156" t="s">
        <v>88</v>
      </c>
      <c r="AV525" s="12" t="s">
        <v>88</v>
      </c>
      <c r="AW525" s="12" t="s">
        <v>33</v>
      </c>
      <c r="AX525" s="12" t="s">
        <v>78</v>
      </c>
      <c r="AY525" s="156" t="s">
        <v>132</v>
      </c>
    </row>
    <row r="526" spans="2:65" s="13" customFormat="1">
      <c r="B526" s="162"/>
      <c r="D526" s="147" t="s">
        <v>240</v>
      </c>
      <c r="E526" s="163" t="s">
        <v>1</v>
      </c>
      <c r="F526" s="164" t="s">
        <v>244</v>
      </c>
      <c r="H526" s="165">
        <v>16.77</v>
      </c>
      <c r="I526" s="166"/>
      <c r="L526" s="162"/>
      <c r="M526" s="167"/>
      <c r="T526" s="168"/>
      <c r="AT526" s="163" t="s">
        <v>240</v>
      </c>
      <c r="AU526" s="163" t="s">
        <v>88</v>
      </c>
      <c r="AV526" s="13" t="s">
        <v>153</v>
      </c>
      <c r="AW526" s="13" t="s">
        <v>33</v>
      </c>
      <c r="AX526" s="13" t="s">
        <v>86</v>
      </c>
      <c r="AY526" s="163" t="s">
        <v>132</v>
      </c>
    </row>
    <row r="527" spans="2:65" s="1" customFormat="1" ht="37.9" customHeight="1">
      <c r="B527" s="132"/>
      <c r="C527" s="133" t="s">
        <v>750</v>
      </c>
      <c r="D527" s="133" t="s">
        <v>135</v>
      </c>
      <c r="E527" s="134" t="s">
        <v>751</v>
      </c>
      <c r="F527" s="135" t="s">
        <v>752</v>
      </c>
      <c r="G527" s="136" t="s">
        <v>251</v>
      </c>
      <c r="H527" s="137">
        <v>4.9749999999999996</v>
      </c>
      <c r="I527" s="138"/>
      <c r="J527" s="139">
        <f>ROUND(I527*H527,2)</f>
        <v>0</v>
      </c>
      <c r="K527" s="140"/>
      <c r="L527" s="31"/>
      <c r="M527" s="141" t="s">
        <v>1</v>
      </c>
      <c r="N527" s="142" t="s">
        <v>43</v>
      </c>
      <c r="P527" s="143">
        <f>O527*H527</f>
        <v>0</v>
      </c>
      <c r="Q527" s="143">
        <v>0</v>
      </c>
      <c r="R527" s="143">
        <f>Q527*H527</f>
        <v>0</v>
      </c>
      <c r="S527" s="143">
        <v>2.2000000000000002</v>
      </c>
      <c r="T527" s="144">
        <f>S527*H527</f>
        <v>10.945</v>
      </c>
      <c r="AR527" s="145" t="s">
        <v>153</v>
      </c>
      <c r="AT527" s="145" t="s">
        <v>135</v>
      </c>
      <c r="AU527" s="145" t="s">
        <v>88</v>
      </c>
      <c r="AY527" s="16" t="s">
        <v>132</v>
      </c>
      <c r="BE527" s="146">
        <f>IF(N527="základní",J527,0)</f>
        <v>0</v>
      </c>
      <c r="BF527" s="146">
        <f>IF(N527="snížená",J527,0)</f>
        <v>0</v>
      </c>
      <c r="BG527" s="146">
        <f>IF(N527="zákl. přenesená",J527,0)</f>
        <v>0</v>
      </c>
      <c r="BH527" s="146">
        <f>IF(N527="sníž. přenesená",J527,0)</f>
        <v>0</v>
      </c>
      <c r="BI527" s="146">
        <f>IF(N527="nulová",J527,0)</f>
        <v>0</v>
      </c>
      <c r="BJ527" s="16" t="s">
        <v>86</v>
      </c>
      <c r="BK527" s="146">
        <f>ROUND(I527*H527,2)</f>
        <v>0</v>
      </c>
      <c r="BL527" s="16" t="s">
        <v>153</v>
      </c>
      <c r="BM527" s="145" t="s">
        <v>753</v>
      </c>
    </row>
    <row r="528" spans="2:65" s="12" customFormat="1">
      <c r="B528" s="155"/>
      <c r="D528" s="147" t="s">
        <v>240</v>
      </c>
      <c r="E528" s="156" t="s">
        <v>1</v>
      </c>
      <c r="F528" s="157" t="s">
        <v>754</v>
      </c>
      <c r="H528" s="158">
        <v>4.9749999999999996</v>
      </c>
      <c r="I528" s="159"/>
      <c r="L528" s="155"/>
      <c r="M528" s="160"/>
      <c r="T528" s="161"/>
      <c r="AT528" s="156" t="s">
        <v>240</v>
      </c>
      <c r="AU528" s="156" t="s">
        <v>88</v>
      </c>
      <c r="AV528" s="12" t="s">
        <v>88</v>
      </c>
      <c r="AW528" s="12" t="s">
        <v>33</v>
      </c>
      <c r="AX528" s="12" t="s">
        <v>78</v>
      </c>
      <c r="AY528" s="156" t="s">
        <v>132</v>
      </c>
    </row>
    <row r="529" spans="2:65" s="13" customFormat="1">
      <c r="B529" s="162"/>
      <c r="D529" s="147" t="s">
        <v>240</v>
      </c>
      <c r="E529" s="163" t="s">
        <v>1</v>
      </c>
      <c r="F529" s="164" t="s">
        <v>244</v>
      </c>
      <c r="H529" s="165">
        <v>4.9749999999999996</v>
      </c>
      <c r="I529" s="166"/>
      <c r="L529" s="162"/>
      <c r="M529" s="167"/>
      <c r="T529" s="168"/>
      <c r="AT529" s="163" t="s">
        <v>240</v>
      </c>
      <c r="AU529" s="163" t="s">
        <v>88</v>
      </c>
      <c r="AV529" s="13" t="s">
        <v>153</v>
      </c>
      <c r="AW529" s="13" t="s">
        <v>33</v>
      </c>
      <c r="AX529" s="13" t="s">
        <v>86</v>
      </c>
      <c r="AY529" s="163" t="s">
        <v>132</v>
      </c>
    </row>
    <row r="530" spans="2:65" s="1" customFormat="1" ht="24.2" customHeight="1">
      <c r="B530" s="132"/>
      <c r="C530" s="133" t="s">
        <v>755</v>
      </c>
      <c r="D530" s="133" t="s">
        <v>135</v>
      </c>
      <c r="E530" s="134" t="s">
        <v>756</v>
      </c>
      <c r="F530" s="135" t="s">
        <v>757</v>
      </c>
      <c r="G530" s="136" t="s">
        <v>258</v>
      </c>
      <c r="H530" s="137">
        <v>92.04</v>
      </c>
      <c r="I530" s="138"/>
      <c r="J530" s="139">
        <f>ROUND(I530*H530,2)</f>
        <v>0</v>
      </c>
      <c r="K530" s="140"/>
      <c r="L530" s="31"/>
      <c r="M530" s="141" t="s">
        <v>1</v>
      </c>
      <c r="N530" s="142" t="s">
        <v>43</v>
      </c>
      <c r="P530" s="143">
        <f>O530*H530</f>
        <v>0</v>
      </c>
      <c r="Q530" s="143">
        <v>0</v>
      </c>
      <c r="R530" s="143">
        <f>Q530*H530</f>
        <v>0</v>
      </c>
      <c r="S530" s="143">
        <v>0.35</v>
      </c>
      <c r="T530" s="144">
        <f>S530*H530</f>
        <v>32.213999999999999</v>
      </c>
      <c r="AR530" s="145" t="s">
        <v>153</v>
      </c>
      <c r="AT530" s="145" t="s">
        <v>135</v>
      </c>
      <c r="AU530" s="145" t="s">
        <v>88</v>
      </c>
      <c r="AY530" s="16" t="s">
        <v>132</v>
      </c>
      <c r="BE530" s="146">
        <f>IF(N530="základní",J530,0)</f>
        <v>0</v>
      </c>
      <c r="BF530" s="146">
        <f>IF(N530="snížená",J530,0)</f>
        <v>0</v>
      </c>
      <c r="BG530" s="146">
        <f>IF(N530="zákl. přenesená",J530,0)</f>
        <v>0</v>
      </c>
      <c r="BH530" s="146">
        <f>IF(N530="sníž. přenesená",J530,0)</f>
        <v>0</v>
      </c>
      <c r="BI530" s="146">
        <f>IF(N530="nulová",J530,0)</f>
        <v>0</v>
      </c>
      <c r="BJ530" s="16" t="s">
        <v>86</v>
      </c>
      <c r="BK530" s="146">
        <f>ROUND(I530*H530,2)</f>
        <v>0</v>
      </c>
      <c r="BL530" s="16" t="s">
        <v>153</v>
      </c>
      <c r="BM530" s="145" t="s">
        <v>758</v>
      </c>
    </row>
    <row r="531" spans="2:65" s="12" customFormat="1">
      <c r="B531" s="155"/>
      <c r="D531" s="147" t="s">
        <v>240</v>
      </c>
      <c r="E531" s="156" t="s">
        <v>1</v>
      </c>
      <c r="F531" s="157" t="s">
        <v>759</v>
      </c>
      <c r="H531" s="158">
        <v>92.04</v>
      </c>
      <c r="I531" s="159"/>
      <c r="L531" s="155"/>
      <c r="M531" s="160"/>
      <c r="T531" s="161"/>
      <c r="AT531" s="156" t="s">
        <v>240</v>
      </c>
      <c r="AU531" s="156" t="s">
        <v>88</v>
      </c>
      <c r="AV531" s="12" t="s">
        <v>88</v>
      </c>
      <c r="AW531" s="12" t="s">
        <v>33</v>
      </c>
      <c r="AX531" s="12" t="s">
        <v>78</v>
      </c>
      <c r="AY531" s="156" t="s">
        <v>132</v>
      </c>
    </row>
    <row r="532" spans="2:65" s="13" customFormat="1">
      <c r="B532" s="162"/>
      <c r="D532" s="147" t="s">
        <v>240</v>
      </c>
      <c r="E532" s="163" t="s">
        <v>1</v>
      </c>
      <c r="F532" s="164" t="s">
        <v>244</v>
      </c>
      <c r="H532" s="165">
        <v>92.04</v>
      </c>
      <c r="I532" s="166"/>
      <c r="L532" s="162"/>
      <c r="M532" s="167"/>
      <c r="T532" s="168"/>
      <c r="AT532" s="163" t="s">
        <v>240</v>
      </c>
      <c r="AU532" s="163" t="s">
        <v>88</v>
      </c>
      <c r="AV532" s="13" t="s">
        <v>153</v>
      </c>
      <c r="AW532" s="13" t="s">
        <v>33</v>
      </c>
      <c r="AX532" s="13" t="s">
        <v>86</v>
      </c>
      <c r="AY532" s="163" t="s">
        <v>132</v>
      </c>
    </row>
    <row r="533" spans="2:65" s="1" customFormat="1" ht="24.2" customHeight="1">
      <c r="B533" s="132"/>
      <c r="C533" s="133" t="s">
        <v>760</v>
      </c>
      <c r="D533" s="133" t="s">
        <v>135</v>
      </c>
      <c r="E533" s="134" t="s">
        <v>761</v>
      </c>
      <c r="F533" s="135" t="s">
        <v>762</v>
      </c>
      <c r="G533" s="136" t="s">
        <v>238</v>
      </c>
      <c r="H533" s="137">
        <v>14.36</v>
      </c>
      <c r="I533" s="138"/>
      <c r="J533" s="139">
        <f>ROUND(I533*H533,2)</f>
        <v>0</v>
      </c>
      <c r="K533" s="140"/>
      <c r="L533" s="31"/>
      <c r="M533" s="141" t="s">
        <v>1</v>
      </c>
      <c r="N533" s="142" t="s">
        <v>43</v>
      </c>
      <c r="P533" s="143">
        <f>O533*H533</f>
        <v>0</v>
      </c>
      <c r="Q533" s="143">
        <v>0</v>
      </c>
      <c r="R533" s="143">
        <f>Q533*H533</f>
        <v>0</v>
      </c>
      <c r="S533" s="143">
        <v>6.2E-2</v>
      </c>
      <c r="T533" s="144">
        <f>S533*H533</f>
        <v>0.89032</v>
      </c>
      <c r="AR533" s="145" t="s">
        <v>153</v>
      </c>
      <c r="AT533" s="145" t="s">
        <v>135</v>
      </c>
      <c r="AU533" s="145" t="s">
        <v>88</v>
      </c>
      <c r="AY533" s="16" t="s">
        <v>132</v>
      </c>
      <c r="BE533" s="146">
        <f>IF(N533="základní",J533,0)</f>
        <v>0</v>
      </c>
      <c r="BF533" s="146">
        <f>IF(N533="snížená",J533,0)</f>
        <v>0</v>
      </c>
      <c r="BG533" s="146">
        <f>IF(N533="zákl. přenesená",J533,0)</f>
        <v>0</v>
      </c>
      <c r="BH533" s="146">
        <f>IF(N533="sníž. přenesená",J533,0)</f>
        <v>0</v>
      </c>
      <c r="BI533" s="146">
        <f>IF(N533="nulová",J533,0)</f>
        <v>0</v>
      </c>
      <c r="BJ533" s="16" t="s">
        <v>86</v>
      </c>
      <c r="BK533" s="146">
        <f>ROUND(I533*H533,2)</f>
        <v>0</v>
      </c>
      <c r="BL533" s="16" t="s">
        <v>153</v>
      </c>
      <c r="BM533" s="145" t="s">
        <v>763</v>
      </c>
    </row>
    <row r="534" spans="2:65" s="12" customFormat="1">
      <c r="B534" s="155"/>
      <c r="D534" s="147" t="s">
        <v>240</v>
      </c>
      <c r="E534" s="156" t="s">
        <v>1</v>
      </c>
      <c r="F534" s="157" t="s">
        <v>764</v>
      </c>
      <c r="H534" s="158">
        <v>14.36</v>
      </c>
      <c r="I534" s="159"/>
      <c r="L534" s="155"/>
      <c r="M534" s="160"/>
      <c r="T534" s="161"/>
      <c r="AT534" s="156" t="s">
        <v>240</v>
      </c>
      <c r="AU534" s="156" t="s">
        <v>88</v>
      </c>
      <c r="AV534" s="12" t="s">
        <v>88</v>
      </c>
      <c r="AW534" s="12" t="s">
        <v>33</v>
      </c>
      <c r="AX534" s="12" t="s">
        <v>78</v>
      </c>
      <c r="AY534" s="156" t="s">
        <v>132</v>
      </c>
    </row>
    <row r="535" spans="2:65" s="13" customFormat="1">
      <c r="B535" s="162"/>
      <c r="D535" s="147" t="s">
        <v>240</v>
      </c>
      <c r="E535" s="163" t="s">
        <v>1</v>
      </c>
      <c r="F535" s="164" t="s">
        <v>244</v>
      </c>
      <c r="H535" s="165">
        <v>14.36</v>
      </c>
      <c r="I535" s="166"/>
      <c r="L535" s="162"/>
      <c r="M535" s="167"/>
      <c r="T535" s="168"/>
      <c r="AT535" s="163" t="s">
        <v>240</v>
      </c>
      <c r="AU535" s="163" t="s">
        <v>88</v>
      </c>
      <c r="AV535" s="13" t="s">
        <v>153</v>
      </c>
      <c r="AW535" s="13" t="s">
        <v>33</v>
      </c>
      <c r="AX535" s="13" t="s">
        <v>86</v>
      </c>
      <c r="AY535" s="163" t="s">
        <v>132</v>
      </c>
    </row>
    <row r="536" spans="2:65" s="1" customFormat="1" ht="24.2" customHeight="1">
      <c r="B536" s="132"/>
      <c r="C536" s="133" t="s">
        <v>765</v>
      </c>
      <c r="D536" s="133" t="s">
        <v>135</v>
      </c>
      <c r="E536" s="134" t="s">
        <v>766</v>
      </c>
      <c r="F536" s="135" t="s">
        <v>767</v>
      </c>
      <c r="G536" s="136" t="s">
        <v>238</v>
      </c>
      <c r="H536" s="137">
        <v>9.6</v>
      </c>
      <c r="I536" s="138"/>
      <c r="J536" s="139">
        <f>ROUND(I536*H536,2)</f>
        <v>0</v>
      </c>
      <c r="K536" s="140"/>
      <c r="L536" s="31"/>
      <c r="M536" s="141" t="s">
        <v>1</v>
      </c>
      <c r="N536" s="142" t="s">
        <v>43</v>
      </c>
      <c r="P536" s="143">
        <f>O536*H536</f>
        <v>0</v>
      </c>
      <c r="Q536" s="143">
        <v>0</v>
      </c>
      <c r="R536" s="143">
        <f>Q536*H536</f>
        <v>0</v>
      </c>
      <c r="S536" s="143">
        <v>5.3999999999999999E-2</v>
      </c>
      <c r="T536" s="144">
        <f>S536*H536</f>
        <v>0.51839999999999997</v>
      </c>
      <c r="AR536" s="145" t="s">
        <v>153</v>
      </c>
      <c r="AT536" s="145" t="s">
        <v>135</v>
      </c>
      <c r="AU536" s="145" t="s">
        <v>88</v>
      </c>
      <c r="AY536" s="16" t="s">
        <v>132</v>
      </c>
      <c r="BE536" s="146">
        <f>IF(N536="základní",J536,0)</f>
        <v>0</v>
      </c>
      <c r="BF536" s="146">
        <f>IF(N536="snížená",J536,0)</f>
        <v>0</v>
      </c>
      <c r="BG536" s="146">
        <f>IF(N536="zákl. přenesená",J536,0)</f>
        <v>0</v>
      </c>
      <c r="BH536" s="146">
        <f>IF(N536="sníž. přenesená",J536,0)</f>
        <v>0</v>
      </c>
      <c r="BI536" s="146">
        <f>IF(N536="nulová",J536,0)</f>
        <v>0</v>
      </c>
      <c r="BJ536" s="16" t="s">
        <v>86</v>
      </c>
      <c r="BK536" s="146">
        <f>ROUND(I536*H536,2)</f>
        <v>0</v>
      </c>
      <c r="BL536" s="16" t="s">
        <v>153</v>
      </c>
      <c r="BM536" s="145" t="s">
        <v>768</v>
      </c>
    </row>
    <row r="537" spans="2:65" s="12" customFormat="1">
      <c r="B537" s="155"/>
      <c r="D537" s="147" t="s">
        <v>240</v>
      </c>
      <c r="E537" s="156" t="s">
        <v>1</v>
      </c>
      <c r="F537" s="157" t="s">
        <v>769</v>
      </c>
      <c r="H537" s="158">
        <v>9.6</v>
      </c>
      <c r="I537" s="159"/>
      <c r="L537" s="155"/>
      <c r="M537" s="160"/>
      <c r="T537" s="161"/>
      <c r="AT537" s="156" t="s">
        <v>240</v>
      </c>
      <c r="AU537" s="156" t="s">
        <v>88</v>
      </c>
      <c r="AV537" s="12" t="s">
        <v>88</v>
      </c>
      <c r="AW537" s="12" t="s">
        <v>33</v>
      </c>
      <c r="AX537" s="12" t="s">
        <v>78</v>
      </c>
      <c r="AY537" s="156" t="s">
        <v>132</v>
      </c>
    </row>
    <row r="538" spans="2:65" s="13" customFormat="1">
      <c r="B538" s="162"/>
      <c r="D538" s="147" t="s">
        <v>240</v>
      </c>
      <c r="E538" s="163" t="s">
        <v>1</v>
      </c>
      <c r="F538" s="164" t="s">
        <v>244</v>
      </c>
      <c r="H538" s="165">
        <v>9.6</v>
      </c>
      <c r="I538" s="166"/>
      <c r="L538" s="162"/>
      <c r="M538" s="167"/>
      <c r="T538" s="168"/>
      <c r="AT538" s="163" t="s">
        <v>240</v>
      </c>
      <c r="AU538" s="163" t="s">
        <v>88</v>
      </c>
      <c r="AV538" s="13" t="s">
        <v>153</v>
      </c>
      <c r="AW538" s="13" t="s">
        <v>33</v>
      </c>
      <c r="AX538" s="13" t="s">
        <v>86</v>
      </c>
      <c r="AY538" s="163" t="s">
        <v>132</v>
      </c>
    </row>
    <row r="539" spans="2:65" s="1" customFormat="1" ht="21.75" customHeight="1">
      <c r="B539" s="132"/>
      <c r="C539" s="133" t="s">
        <v>770</v>
      </c>
      <c r="D539" s="133" t="s">
        <v>135</v>
      </c>
      <c r="E539" s="134" t="s">
        <v>771</v>
      </c>
      <c r="F539" s="135" t="s">
        <v>772</v>
      </c>
      <c r="G539" s="136" t="s">
        <v>238</v>
      </c>
      <c r="H539" s="137">
        <v>38.47</v>
      </c>
      <c r="I539" s="138"/>
      <c r="J539" s="139">
        <f>ROUND(I539*H539,2)</f>
        <v>0</v>
      </c>
      <c r="K539" s="140"/>
      <c r="L539" s="31"/>
      <c r="M539" s="141" t="s">
        <v>1</v>
      </c>
      <c r="N539" s="142" t="s">
        <v>43</v>
      </c>
      <c r="P539" s="143">
        <f>O539*H539</f>
        <v>0</v>
      </c>
      <c r="Q539" s="143">
        <v>0</v>
      </c>
      <c r="R539" s="143">
        <f>Q539*H539</f>
        <v>0</v>
      </c>
      <c r="S539" s="143">
        <v>6.7000000000000004E-2</v>
      </c>
      <c r="T539" s="144">
        <f>S539*H539</f>
        <v>2.5774900000000001</v>
      </c>
      <c r="AR539" s="145" t="s">
        <v>153</v>
      </c>
      <c r="AT539" s="145" t="s">
        <v>135</v>
      </c>
      <c r="AU539" s="145" t="s">
        <v>88</v>
      </c>
      <c r="AY539" s="16" t="s">
        <v>132</v>
      </c>
      <c r="BE539" s="146">
        <f>IF(N539="základní",J539,0)</f>
        <v>0</v>
      </c>
      <c r="BF539" s="146">
        <f>IF(N539="snížená",J539,0)</f>
        <v>0</v>
      </c>
      <c r="BG539" s="146">
        <f>IF(N539="zákl. přenesená",J539,0)</f>
        <v>0</v>
      </c>
      <c r="BH539" s="146">
        <f>IF(N539="sníž. přenesená",J539,0)</f>
        <v>0</v>
      </c>
      <c r="BI539" s="146">
        <f>IF(N539="nulová",J539,0)</f>
        <v>0</v>
      </c>
      <c r="BJ539" s="16" t="s">
        <v>86</v>
      </c>
      <c r="BK539" s="146">
        <f>ROUND(I539*H539,2)</f>
        <v>0</v>
      </c>
      <c r="BL539" s="16" t="s">
        <v>153</v>
      </c>
      <c r="BM539" s="145" t="s">
        <v>773</v>
      </c>
    </row>
    <row r="540" spans="2:65" s="12" customFormat="1">
      <c r="B540" s="155"/>
      <c r="D540" s="147" t="s">
        <v>240</v>
      </c>
      <c r="E540" s="156" t="s">
        <v>1</v>
      </c>
      <c r="F540" s="157" t="s">
        <v>774</v>
      </c>
      <c r="H540" s="158">
        <v>38.47</v>
      </c>
      <c r="I540" s="159"/>
      <c r="L540" s="155"/>
      <c r="M540" s="160"/>
      <c r="T540" s="161"/>
      <c r="AT540" s="156" t="s">
        <v>240</v>
      </c>
      <c r="AU540" s="156" t="s">
        <v>88</v>
      </c>
      <c r="AV540" s="12" t="s">
        <v>88</v>
      </c>
      <c r="AW540" s="12" t="s">
        <v>33</v>
      </c>
      <c r="AX540" s="12" t="s">
        <v>78</v>
      </c>
      <c r="AY540" s="156" t="s">
        <v>132</v>
      </c>
    </row>
    <row r="541" spans="2:65" s="13" customFormat="1">
      <c r="B541" s="162"/>
      <c r="D541" s="147" t="s">
        <v>240</v>
      </c>
      <c r="E541" s="163" t="s">
        <v>1</v>
      </c>
      <c r="F541" s="164" t="s">
        <v>244</v>
      </c>
      <c r="H541" s="165">
        <v>38.47</v>
      </c>
      <c r="I541" s="166"/>
      <c r="L541" s="162"/>
      <c r="M541" s="167"/>
      <c r="T541" s="168"/>
      <c r="AT541" s="163" t="s">
        <v>240</v>
      </c>
      <c r="AU541" s="163" t="s">
        <v>88</v>
      </c>
      <c r="AV541" s="13" t="s">
        <v>153</v>
      </c>
      <c r="AW541" s="13" t="s">
        <v>33</v>
      </c>
      <c r="AX541" s="13" t="s">
        <v>86</v>
      </c>
      <c r="AY541" s="163" t="s">
        <v>132</v>
      </c>
    </row>
    <row r="542" spans="2:65" s="1" customFormat="1" ht="37.9" customHeight="1">
      <c r="B542" s="132"/>
      <c r="C542" s="133" t="s">
        <v>775</v>
      </c>
      <c r="D542" s="133" t="s">
        <v>135</v>
      </c>
      <c r="E542" s="134" t="s">
        <v>776</v>
      </c>
      <c r="F542" s="135" t="s">
        <v>777</v>
      </c>
      <c r="G542" s="136" t="s">
        <v>238</v>
      </c>
      <c r="H542" s="137">
        <v>2410.442</v>
      </c>
      <c r="I542" s="138"/>
      <c r="J542" s="139">
        <f>ROUND(I542*H542,2)</f>
        <v>0</v>
      </c>
      <c r="K542" s="140"/>
      <c r="L542" s="31"/>
      <c r="M542" s="141" t="s">
        <v>1</v>
      </c>
      <c r="N542" s="142" t="s">
        <v>43</v>
      </c>
      <c r="P542" s="143">
        <f>O542*H542</f>
        <v>0</v>
      </c>
      <c r="Q542" s="143">
        <v>0</v>
      </c>
      <c r="R542" s="143">
        <f>Q542*H542</f>
        <v>0</v>
      </c>
      <c r="S542" s="143">
        <v>0.01</v>
      </c>
      <c r="T542" s="144">
        <f>S542*H542</f>
        <v>24.104420000000001</v>
      </c>
      <c r="AR542" s="145" t="s">
        <v>153</v>
      </c>
      <c r="AT542" s="145" t="s">
        <v>135</v>
      </c>
      <c r="AU542" s="145" t="s">
        <v>88</v>
      </c>
      <c r="AY542" s="16" t="s">
        <v>132</v>
      </c>
      <c r="BE542" s="146">
        <f>IF(N542="základní",J542,0)</f>
        <v>0</v>
      </c>
      <c r="BF542" s="146">
        <f>IF(N542="snížená",J542,0)</f>
        <v>0</v>
      </c>
      <c r="BG542" s="146">
        <f>IF(N542="zákl. přenesená",J542,0)</f>
        <v>0</v>
      </c>
      <c r="BH542" s="146">
        <f>IF(N542="sníž. přenesená",J542,0)</f>
        <v>0</v>
      </c>
      <c r="BI542" s="146">
        <f>IF(N542="nulová",J542,0)</f>
        <v>0</v>
      </c>
      <c r="BJ542" s="16" t="s">
        <v>86</v>
      </c>
      <c r="BK542" s="146">
        <f>ROUND(I542*H542,2)</f>
        <v>0</v>
      </c>
      <c r="BL542" s="16" t="s">
        <v>153</v>
      </c>
      <c r="BM542" s="145" t="s">
        <v>778</v>
      </c>
    </row>
    <row r="543" spans="2:65" s="14" customFormat="1">
      <c r="B543" s="169"/>
      <c r="D543" s="147" t="s">
        <v>240</v>
      </c>
      <c r="E543" s="170" t="s">
        <v>1</v>
      </c>
      <c r="F543" s="171" t="s">
        <v>779</v>
      </c>
      <c r="H543" s="170" t="s">
        <v>1</v>
      </c>
      <c r="I543" s="172"/>
      <c r="L543" s="169"/>
      <c r="M543" s="173"/>
      <c r="T543" s="174"/>
      <c r="AT543" s="170" t="s">
        <v>240</v>
      </c>
      <c r="AU543" s="170" t="s">
        <v>88</v>
      </c>
      <c r="AV543" s="14" t="s">
        <v>86</v>
      </c>
      <c r="AW543" s="14" t="s">
        <v>33</v>
      </c>
      <c r="AX543" s="14" t="s">
        <v>78</v>
      </c>
      <c r="AY543" s="170" t="s">
        <v>132</v>
      </c>
    </row>
    <row r="544" spans="2:65" s="12" customFormat="1">
      <c r="B544" s="155"/>
      <c r="D544" s="147" t="s">
        <v>240</v>
      </c>
      <c r="E544" s="156" t="s">
        <v>1</v>
      </c>
      <c r="F544" s="157" t="s">
        <v>461</v>
      </c>
      <c r="H544" s="158">
        <v>1362.79</v>
      </c>
      <c r="I544" s="159"/>
      <c r="L544" s="155"/>
      <c r="M544" s="160"/>
      <c r="T544" s="161"/>
      <c r="AT544" s="156" t="s">
        <v>240</v>
      </c>
      <c r="AU544" s="156" t="s">
        <v>88</v>
      </c>
      <c r="AV544" s="12" t="s">
        <v>88</v>
      </c>
      <c r="AW544" s="12" t="s">
        <v>33</v>
      </c>
      <c r="AX544" s="12" t="s">
        <v>78</v>
      </c>
      <c r="AY544" s="156" t="s">
        <v>132</v>
      </c>
    </row>
    <row r="545" spans="2:65" s="12" customFormat="1">
      <c r="B545" s="155"/>
      <c r="D545" s="147" t="s">
        <v>240</v>
      </c>
      <c r="E545" s="156" t="s">
        <v>1</v>
      </c>
      <c r="F545" s="157" t="s">
        <v>462</v>
      </c>
      <c r="H545" s="158">
        <v>97.37</v>
      </c>
      <c r="I545" s="159"/>
      <c r="L545" s="155"/>
      <c r="M545" s="160"/>
      <c r="T545" s="161"/>
      <c r="AT545" s="156" t="s">
        <v>240</v>
      </c>
      <c r="AU545" s="156" t="s">
        <v>88</v>
      </c>
      <c r="AV545" s="12" t="s">
        <v>88</v>
      </c>
      <c r="AW545" s="12" t="s">
        <v>33</v>
      </c>
      <c r="AX545" s="12" t="s">
        <v>78</v>
      </c>
      <c r="AY545" s="156" t="s">
        <v>132</v>
      </c>
    </row>
    <row r="546" spans="2:65" s="12" customFormat="1">
      <c r="B546" s="155"/>
      <c r="D546" s="147" t="s">
        <v>240</v>
      </c>
      <c r="E546" s="156" t="s">
        <v>1</v>
      </c>
      <c r="F546" s="157" t="s">
        <v>463</v>
      </c>
      <c r="H546" s="158">
        <v>94.95</v>
      </c>
      <c r="I546" s="159"/>
      <c r="L546" s="155"/>
      <c r="M546" s="160"/>
      <c r="T546" s="161"/>
      <c r="AT546" s="156" t="s">
        <v>240</v>
      </c>
      <c r="AU546" s="156" t="s">
        <v>88</v>
      </c>
      <c r="AV546" s="12" t="s">
        <v>88</v>
      </c>
      <c r="AW546" s="12" t="s">
        <v>33</v>
      </c>
      <c r="AX546" s="12" t="s">
        <v>78</v>
      </c>
      <c r="AY546" s="156" t="s">
        <v>132</v>
      </c>
    </row>
    <row r="547" spans="2:65" s="12" customFormat="1">
      <c r="B547" s="155"/>
      <c r="D547" s="147" t="s">
        <v>240</v>
      </c>
      <c r="E547" s="156" t="s">
        <v>1</v>
      </c>
      <c r="F547" s="157" t="s">
        <v>464</v>
      </c>
      <c r="H547" s="158">
        <v>284.79199999999997</v>
      </c>
      <c r="I547" s="159"/>
      <c r="L547" s="155"/>
      <c r="M547" s="160"/>
      <c r="T547" s="161"/>
      <c r="AT547" s="156" t="s">
        <v>240</v>
      </c>
      <c r="AU547" s="156" t="s">
        <v>88</v>
      </c>
      <c r="AV547" s="12" t="s">
        <v>88</v>
      </c>
      <c r="AW547" s="12" t="s">
        <v>33</v>
      </c>
      <c r="AX547" s="12" t="s">
        <v>78</v>
      </c>
      <c r="AY547" s="156" t="s">
        <v>132</v>
      </c>
    </row>
    <row r="548" spans="2:65" s="12" customFormat="1">
      <c r="B548" s="155"/>
      <c r="D548" s="147" t="s">
        <v>240</v>
      </c>
      <c r="E548" s="156" t="s">
        <v>1</v>
      </c>
      <c r="F548" s="157" t="s">
        <v>465</v>
      </c>
      <c r="H548" s="158">
        <v>85.68</v>
      </c>
      <c r="I548" s="159"/>
      <c r="L548" s="155"/>
      <c r="M548" s="160"/>
      <c r="T548" s="161"/>
      <c r="AT548" s="156" t="s">
        <v>240</v>
      </c>
      <c r="AU548" s="156" t="s">
        <v>88</v>
      </c>
      <c r="AV548" s="12" t="s">
        <v>88</v>
      </c>
      <c r="AW548" s="12" t="s">
        <v>33</v>
      </c>
      <c r="AX548" s="12" t="s">
        <v>78</v>
      </c>
      <c r="AY548" s="156" t="s">
        <v>132</v>
      </c>
    </row>
    <row r="549" spans="2:65" s="12" customFormat="1">
      <c r="B549" s="155"/>
      <c r="D549" s="147" t="s">
        <v>240</v>
      </c>
      <c r="E549" s="156" t="s">
        <v>1</v>
      </c>
      <c r="F549" s="157" t="s">
        <v>466</v>
      </c>
      <c r="H549" s="158">
        <v>250.04</v>
      </c>
      <c r="I549" s="159"/>
      <c r="L549" s="155"/>
      <c r="M549" s="160"/>
      <c r="T549" s="161"/>
      <c r="AT549" s="156" t="s">
        <v>240</v>
      </c>
      <c r="AU549" s="156" t="s">
        <v>88</v>
      </c>
      <c r="AV549" s="12" t="s">
        <v>88</v>
      </c>
      <c r="AW549" s="12" t="s">
        <v>33</v>
      </c>
      <c r="AX549" s="12" t="s">
        <v>78</v>
      </c>
      <c r="AY549" s="156" t="s">
        <v>132</v>
      </c>
    </row>
    <row r="550" spans="2:65" s="12" customFormat="1">
      <c r="B550" s="155"/>
      <c r="D550" s="147" t="s">
        <v>240</v>
      </c>
      <c r="E550" s="156" t="s">
        <v>1</v>
      </c>
      <c r="F550" s="157" t="s">
        <v>438</v>
      </c>
      <c r="H550" s="158">
        <v>82.92</v>
      </c>
      <c r="I550" s="159"/>
      <c r="L550" s="155"/>
      <c r="M550" s="160"/>
      <c r="T550" s="161"/>
      <c r="AT550" s="156" t="s">
        <v>240</v>
      </c>
      <c r="AU550" s="156" t="s">
        <v>88</v>
      </c>
      <c r="AV550" s="12" t="s">
        <v>88</v>
      </c>
      <c r="AW550" s="12" t="s">
        <v>33</v>
      </c>
      <c r="AX550" s="12" t="s">
        <v>78</v>
      </c>
      <c r="AY550" s="156" t="s">
        <v>132</v>
      </c>
    </row>
    <row r="551" spans="2:65" s="12" customFormat="1">
      <c r="B551" s="155"/>
      <c r="D551" s="147" t="s">
        <v>240</v>
      </c>
      <c r="E551" s="156" t="s">
        <v>1</v>
      </c>
      <c r="F551" s="157" t="s">
        <v>467</v>
      </c>
      <c r="H551" s="158">
        <v>151.9</v>
      </c>
      <c r="I551" s="159"/>
      <c r="L551" s="155"/>
      <c r="M551" s="160"/>
      <c r="T551" s="161"/>
      <c r="AT551" s="156" t="s">
        <v>240</v>
      </c>
      <c r="AU551" s="156" t="s">
        <v>88</v>
      </c>
      <c r="AV551" s="12" t="s">
        <v>88</v>
      </c>
      <c r="AW551" s="12" t="s">
        <v>33</v>
      </c>
      <c r="AX551" s="12" t="s">
        <v>78</v>
      </c>
      <c r="AY551" s="156" t="s">
        <v>132</v>
      </c>
    </row>
    <row r="552" spans="2:65" s="13" customFormat="1">
      <c r="B552" s="162"/>
      <c r="D552" s="147" t="s">
        <v>240</v>
      </c>
      <c r="E552" s="163" t="s">
        <v>1</v>
      </c>
      <c r="F552" s="164" t="s">
        <v>244</v>
      </c>
      <c r="H552" s="165">
        <v>2410.442</v>
      </c>
      <c r="I552" s="166"/>
      <c r="L552" s="162"/>
      <c r="M552" s="167"/>
      <c r="T552" s="168"/>
      <c r="AT552" s="163" t="s">
        <v>240</v>
      </c>
      <c r="AU552" s="163" t="s">
        <v>88</v>
      </c>
      <c r="AV552" s="13" t="s">
        <v>153</v>
      </c>
      <c r="AW552" s="13" t="s">
        <v>33</v>
      </c>
      <c r="AX552" s="13" t="s">
        <v>86</v>
      </c>
      <c r="AY552" s="163" t="s">
        <v>132</v>
      </c>
    </row>
    <row r="553" spans="2:65" s="1" customFormat="1" ht="24.2" customHeight="1">
      <c r="B553" s="132"/>
      <c r="C553" s="133" t="s">
        <v>780</v>
      </c>
      <c r="D553" s="133" t="s">
        <v>135</v>
      </c>
      <c r="E553" s="134" t="s">
        <v>781</v>
      </c>
      <c r="F553" s="135" t="s">
        <v>782</v>
      </c>
      <c r="G553" s="136" t="s">
        <v>238</v>
      </c>
      <c r="H553" s="137">
        <v>111.675</v>
      </c>
      <c r="I553" s="138"/>
      <c r="J553" s="139">
        <f>ROUND(I553*H553,2)</f>
        <v>0</v>
      </c>
      <c r="K553" s="140"/>
      <c r="L553" s="31"/>
      <c r="M553" s="141" t="s">
        <v>1</v>
      </c>
      <c r="N553" s="142" t="s">
        <v>43</v>
      </c>
      <c r="P553" s="143">
        <f>O553*H553</f>
        <v>0</v>
      </c>
      <c r="Q553" s="143">
        <v>0</v>
      </c>
      <c r="R553" s="143">
        <f>Q553*H553</f>
        <v>0</v>
      </c>
      <c r="S553" s="143">
        <v>0</v>
      </c>
      <c r="T553" s="144">
        <f>S553*H553</f>
        <v>0</v>
      </c>
      <c r="AR553" s="145" t="s">
        <v>153</v>
      </c>
      <c r="AT553" s="145" t="s">
        <v>135</v>
      </c>
      <c r="AU553" s="145" t="s">
        <v>88</v>
      </c>
      <c r="AY553" s="16" t="s">
        <v>132</v>
      </c>
      <c r="BE553" s="146">
        <f>IF(N553="základní",J553,0)</f>
        <v>0</v>
      </c>
      <c r="BF553" s="146">
        <f>IF(N553="snížená",J553,0)</f>
        <v>0</v>
      </c>
      <c r="BG553" s="146">
        <f>IF(N553="zákl. přenesená",J553,0)</f>
        <v>0</v>
      </c>
      <c r="BH553" s="146">
        <f>IF(N553="sníž. přenesená",J553,0)</f>
        <v>0</v>
      </c>
      <c r="BI553" s="146">
        <f>IF(N553="nulová",J553,0)</f>
        <v>0</v>
      </c>
      <c r="BJ553" s="16" t="s">
        <v>86</v>
      </c>
      <c r="BK553" s="146">
        <f>ROUND(I553*H553,2)</f>
        <v>0</v>
      </c>
      <c r="BL553" s="16" t="s">
        <v>153</v>
      </c>
      <c r="BM553" s="145" t="s">
        <v>783</v>
      </c>
    </row>
    <row r="554" spans="2:65" s="14" customFormat="1">
      <c r="B554" s="169"/>
      <c r="D554" s="147" t="s">
        <v>240</v>
      </c>
      <c r="E554" s="170" t="s">
        <v>1</v>
      </c>
      <c r="F554" s="171" t="s">
        <v>784</v>
      </c>
      <c r="H554" s="170" t="s">
        <v>1</v>
      </c>
      <c r="I554" s="172"/>
      <c r="L554" s="169"/>
      <c r="M554" s="173"/>
      <c r="T554" s="174"/>
      <c r="AT554" s="170" t="s">
        <v>240</v>
      </c>
      <c r="AU554" s="170" t="s">
        <v>88</v>
      </c>
      <c r="AV554" s="14" t="s">
        <v>86</v>
      </c>
      <c r="AW554" s="14" t="s">
        <v>33</v>
      </c>
      <c r="AX554" s="14" t="s">
        <v>78</v>
      </c>
      <c r="AY554" s="170" t="s">
        <v>132</v>
      </c>
    </row>
    <row r="555" spans="2:65" s="12" customFormat="1">
      <c r="B555" s="155"/>
      <c r="D555" s="147" t="s">
        <v>240</v>
      </c>
      <c r="E555" s="156" t="s">
        <v>1</v>
      </c>
      <c r="F555" s="157" t="s">
        <v>785</v>
      </c>
      <c r="H555" s="158">
        <v>111.675</v>
      </c>
      <c r="I555" s="159"/>
      <c r="L555" s="155"/>
      <c r="M555" s="160"/>
      <c r="T555" s="161"/>
      <c r="AT555" s="156" t="s">
        <v>240</v>
      </c>
      <c r="AU555" s="156" t="s">
        <v>88</v>
      </c>
      <c r="AV555" s="12" t="s">
        <v>88</v>
      </c>
      <c r="AW555" s="12" t="s">
        <v>33</v>
      </c>
      <c r="AX555" s="12" t="s">
        <v>78</v>
      </c>
      <c r="AY555" s="156" t="s">
        <v>132</v>
      </c>
    </row>
    <row r="556" spans="2:65" s="13" customFormat="1">
      <c r="B556" s="162"/>
      <c r="D556" s="147" t="s">
        <v>240</v>
      </c>
      <c r="E556" s="163" t="s">
        <v>1</v>
      </c>
      <c r="F556" s="164" t="s">
        <v>244</v>
      </c>
      <c r="H556" s="165">
        <v>111.675</v>
      </c>
      <c r="I556" s="166"/>
      <c r="L556" s="162"/>
      <c r="M556" s="167"/>
      <c r="T556" s="168"/>
      <c r="AT556" s="163" t="s">
        <v>240</v>
      </c>
      <c r="AU556" s="163" t="s">
        <v>88</v>
      </c>
      <c r="AV556" s="13" t="s">
        <v>153</v>
      </c>
      <c r="AW556" s="13" t="s">
        <v>33</v>
      </c>
      <c r="AX556" s="13" t="s">
        <v>86</v>
      </c>
      <c r="AY556" s="163" t="s">
        <v>132</v>
      </c>
    </row>
    <row r="557" spans="2:65" s="1" customFormat="1" ht="24.2" customHeight="1">
      <c r="B557" s="132"/>
      <c r="C557" s="133" t="s">
        <v>786</v>
      </c>
      <c r="D557" s="133" t="s">
        <v>135</v>
      </c>
      <c r="E557" s="134" t="s">
        <v>787</v>
      </c>
      <c r="F557" s="135" t="s">
        <v>788</v>
      </c>
      <c r="G557" s="136" t="s">
        <v>238</v>
      </c>
      <c r="H557" s="137">
        <v>2493.3620000000001</v>
      </c>
      <c r="I557" s="138"/>
      <c r="J557" s="139">
        <f>ROUND(I557*H557,2)</f>
        <v>0</v>
      </c>
      <c r="K557" s="140"/>
      <c r="L557" s="31"/>
      <c r="M557" s="141" t="s">
        <v>1</v>
      </c>
      <c r="N557" s="142" t="s">
        <v>43</v>
      </c>
      <c r="P557" s="143">
        <f>O557*H557</f>
        <v>0</v>
      </c>
      <c r="Q557" s="143">
        <v>0</v>
      </c>
      <c r="R557" s="143">
        <f>Q557*H557</f>
        <v>0</v>
      </c>
      <c r="S557" s="143">
        <v>0</v>
      </c>
      <c r="T557" s="144">
        <f>S557*H557</f>
        <v>0</v>
      </c>
      <c r="AR557" s="145" t="s">
        <v>153</v>
      </c>
      <c r="AT557" s="145" t="s">
        <v>135</v>
      </c>
      <c r="AU557" s="145" t="s">
        <v>88</v>
      </c>
      <c r="AY557" s="16" t="s">
        <v>132</v>
      </c>
      <c r="BE557" s="146">
        <f>IF(N557="základní",J557,0)</f>
        <v>0</v>
      </c>
      <c r="BF557" s="146">
        <f>IF(N557="snížená",J557,0)</f>
        <v>0</v>
      </c>
      <c r="BG557" s="146">
        <f>IF(N557="zákl. přenesená",J557,0)</f>
        <v>0</v>
      </c>
      <c r="BH557" s="146">
        <f>IF(N557="sníž. přenesená",J557,0)</f>
        <v>0</v>
      </c>
      <c r="BI557" s="146">
        <f>IF(N557="nulová",J557,0)</f>
        <v>0</v>
      </c>
      <c r="BJ557" s="16" t="s">
        <v>86</v>
      </c>
      <c r="BK557" s="146">
        <f>ROUND(I557*H557,2)</f>
        <v>0</v>
      </c>
      <c r="BL557" s="16" t="s">
        <v>153</v>
      </c>
      <c r="BM557" s="145" t="s">
        <v>789</v>
      </c>
    </row>
    <row r="558" spans="2:65" s="12" customFormat="1">
      <c r="B558" s="155"/>
      <c r="D558" s="147" t="s">
        <v>240</v>
      </c>
      <c r="E558" s="156" t="s">
        <v>1</v>
      </c>
      <c r="F558" s="157" t="s">
        <v>461</v>
      </c>
      <c r="H558" s="158">
        <v>1362.79</v>
      </c>
      <c r="I558" s="159"/>
      <c r="L558" s="155"/>
      <c r="M558" s="160"/>
      <c r="T558" s="161"/>
      <c r="AT558" s="156" t="s">
        <v>240</v>
      </c>
      <c r="AU558" s="156" t="s">
        <v>88</v>
      </c>
      <c r="AV558" s="12" t="s">
        <v>88</v>
      </c>
      <c r="AW558" s="12" t="s">
        <v>33</v>
      </c>
      <c r="AX558" s="12" t="s">
        <v>78</v>
      </c>
      <c r="AY558" s="156" t="s">
        <v>132</v>
      </c>
    </row>
    <row r="559" spans="2:65" s="12" customFormat="1">
      <c r="B559" s="155"/>
      <c r="D559" s="147" t="s">
        <v>240</v>
      </c>
      <c r="E559" s="156" t="s">
        <v>1</v>
      </c>
      <c r="F559" s="157" t="s">
        <v>462</v>
      </c>
      <c r="H559" s="158">
        <v>97.37</v>
      </c>
      <c r="I559" s="159"/>
      <c r="L559" s="155"/>
      <c r="M559" s="160"/>
      <c r="T559" s="161"/>
      <c r="AT559" s="156" t="s">
        <v>240</v>
      </c>
      <c r="AU559" s="156" t="s">
        <v>88</v>
      </c>
      <c r="AV559" s="12" t="s">
        <v>88</v>
      </c>
      <c r="AW559" s="12" t="s">
        <v>33</v>
      </c>
      <c r="AX559" s="12" t="s">
        <v>78</v>
      </c>
      <c r="AY559" s="156" t="s">
        <v>132</v>
      </c>
    </row>
    <row r="560" spans="2:65" s="12" customFormat="1">
      <c r="B560" s="155"/>
      <c r="D560" s="147" t="s">
        <v>240</v>
      </c>
      <c r="E560" s="156" t="s">
        <v>1</v>
      </c>
      <c r="F560" s="157" t="s">
        <v>463</v>
      </c>
      <c r="H560" s="158">
        <v>94.95</v>
      </c>
      <c r="I560" s="159"/>
      <c r="L560" s="155"/>
      <c r="M560" s="160"/>
      <c r="T560" s="161"/>
      <c r="AT560" s="156" t="s">
        <v>240</v>
      </c>
      <c r="AU560" s="156" t="s">
        <v>88</v>
      </c>
      <c r="AV560" s="12" t="s">
        <v>88</v>
      </c>
      <c r="AW560" s="12" t="s">
        <v>33</v>
      </c>
      <c r="AX560" s="12" t="s">
        <v>78</v>
      </c>
      <c r="AY560" s="156" t="s">
        <v>132</v>
      </c>
    </row>
    <row r="561" spans="2:65" s="12" customFormat="1">
      <c r="B561" s="155"/>
      <c r="D561" s="147" t="s">
        <v>240</v>
      </c>
      <c r="E561" s="156" t="s">
        <v>1</v>
      </c>
      <c r="F561" s="157" t="s">
        <v>464</v>
      </c>
      <c r="H561" s="158">
        <v>284.79199999999997</v>
      </c>
      <c r="I561" s="159"/>
      <c r="L561" s="155"/>
      <c r="M561" s="160"/>
      <c r="T561" s="161"/>
      <c r="AT561" s="156" t="s">
        <v>240</v>
      </c>
      <c r="AU561" s="156" t="s">
        <v>88</v>
      </c>
      <c r="AV561" s="12" t="s">
        <v>88</v>
      </c>
      <c r="AW561" s="12" t="s">
        <v>33</v>
      </c>
      <c r="AX561" s="12" t="s">
        <v>78</v>
      </c>
      <c r="AY561" s="156" t="s">
        <v>132</v>
      </c>
    </row>
    <row r="562" spans="2:65" s="12" customFormat="1">
      <c r="B562" s="155"/>
      <c r="D562" s="147" t="s">
        <v>240</v>
      </c>
      <c r="E562" s="156" t="s">
        <v>1</v>
      </c>
      <c r="F562" s="157" t="s">
        <v>465</v>
      </c>
      <c r="H562" s="158">
        <v>85.68</v>
      </c>
      <c r="I562" s="159"/>
      <c r="L562" s="155"/>
      <c r="M562" s="160"/>
      <c r="T562" s="161"/>
      <c r="AT562" s="156" t="s">
        <v>240</v>
      </c>
      <c r="AU562" s="156" t="s">
        <v>88</v>
      </c>
      <c r="AV562" s="12" t="s">
        <v>88</v>
      </c>
      <c r="AW562" s="12" t="s">
        <v>33</v>
      </c>
      <c r="AX562" s="12" t="s">
        <v>78</v>
      </c>
      <c r="AY562" s="156" t="s">
        <v>132</v>
      </c>
    </row>
    <row r="563" spans="2:65" s="12" customFormat="1">
      <c r="B563" s="155"/>
      <c r="D563" s="147" t="s">
        <v>240</v>
      </c>
      <c r="E563" s="156" t="s">
        <v>1</v>
      </c>
      <c r="F563" s="157" t="s">
        <v>466</v>
      </c>
      <c r="H563" s="158">
        <v>250.04</v>
      </c>
      <c r="I563" s="159"/>
      <c r="L563" s="155"/>
      <c r="M563" s="160"/>
      <c r="T563" s="161"/>
      <c r="AT563" s="156" t="s">
        <v>240</v>
      </c>
      <c r="AU563" s="156" t="s">
        <v>88</v>
      </c>
      <c r="AV563" s="12" t="s">
        <v>88</v>
      </c>
      <c r="AW563" s="12" t="s">
        <v>33</v>
      </c>
      <c r="AX563" s="12" t="s">
        <v>78</v>
      </c>
      <c r="AY563" s="156" t="s">
        <v>132</v>
      </c>
    </row>
    <row r="564" spans="2:65" s="12" customFormat="1">
      <c r="B564" s="155"/>
      <c r="D564" s="147" t="s">
        <v>240</v>
      </c>
      <c r="E564" s="156" t="s">
        <v>1</v>
      </c>
      <c r="F564" s="157" t="s">
        <v>438</v>
      </c>
      <c r="H564" s="158">
        <v>82.92</v>
      </c>
      <c r="I564" s="159"/>
      <c r="L564" s="155"/>
      <c r="M564" s="160"/>
      <c r="T564" s="161"/>
      <c r="AT564" s="156" t="s">
        <v>240</v>
      </c>
      <c r="AU564" s="156" t="s">
        <v>88</v>
      </c>
      <c r="AV564" s="12" t="s">
        <v>88</v>
      </c>
      <c r="AW564" s="12" t="s">
        <v>33</v>
      </c>
      <c r="AX564" s="12" t="s">
        <v>78</v>
      </c>
      <c r="AY564" s="156" t="s">
        <v>132</v>
      </c>
    </row>
    <row r="565" spans="2:65" s="12" customFormat="1">
      <c r="B565" s="155"/>
      <c r="D565" s="147" t="s">
        <v>240</v>
      </c>
      <c r="E565" s="156" t="s">
        <v>1</v>
      </c>
      <c r="F565" s="157" t="s">
        <v>467</v>
      </c>
      <c r="H565" s="158">
        <v>151.9</v>
      </c>
      <c r="I565" s="159"/>
      <c r="L565" s="155"/>
      <c r="M565" s="160"/>
      <c r="T565" s="161"/>
      <c r="AT565" s="156" t="s">
        <v>240</v>
      </c>
      <c r="AU565" s="156" t="s">
        <v>88</v>
      </c>
      <c r="AV565" s="12" t="s">
        <v>88</v>
      </c>
      <c r="AW565" s="12" t="s">
        <v>33</v>
      </c>
      <c r="AX565" s="12" t="s">
        <v>78</v>
      </c>
      <c r="AY565" s="156" t="s">
        <v>132</v>
      </c>
    </row>
    <row r="566" spans="2:65" s="12" customFormat="1">
      <c r="B566" s="155"/>
      <c r="D566" s="147" t="s">
        <v>240</v>
      </c>
      <c r="E566" s="156" t="s">
        <v>1</v>
      </c>
      <c r="F566" s="157" t="s">
        <v>790</v>
      </c>
      <c r="H566" s="158">
        <v>82.92</v>
      </c>
      <c r="I566" s="159"/>
      <c r="L566" s="155"/>
      <c r="M566" s="160"/>
      <c r="T566" s="161"/>
      <c r="AT566" s="156" t="s">
        <v>240</v>
      </c>
      <c r="AU566" s="156" t="s">
        <v>88</v>
      </c>
      <c r="AV566" s="12" t="s">
        <v>88</v>
      </c>
      <c r="AW566" s="12" t="s">
        <v>33</v>
      </c>
      <c r="AX566" s="12" t="s">
        <v>78</v>
      </c>
      <c r="AY566" s="156" t="s">
        <v>132</v>
      </c>
    </row>
    <row r="567" spans="2:65" s="13" customFormat="1">
      <c r="B567" s="162"/>
      <c r="D567" s="147" t="s">
        <v>240</v>
      </c>
      <c r="E567" s="163" t="s">
        <v>1</v>
      </c>
      <c r="F567" s="164" t="s">
        <v>244</v>
      </c>
      <c r="H567" s="165">
        <v>2493.3620000000001</v>
      </c>
      <c r="I567" s="166"/>
      <c r="L567" s="162"/>
      <c r="M567" s="167"/>
      <c r="T567" s="168"/>
      <c r="AT567" s="163" t="s">
        <v>240</v>
      </c>
      <c r="AU567" s="163" t="s">
        <v>88</v>
      </c>
      <c r="AV567" s="13" t="s">
        <v>153</v>
      </c>
      <c r="AW567" s="13" t="s">
        <v>33</v>
      </c>
      <c r="AX567" s="13" t="s">
        <v>86</v>
      </c>
      <c r="AY567" s="163" t="s">
        <v>132</v>
      </c>
    </row>
    <row r="568" spans="2:65" s="1" customFormat="1" ht="24.2" customHeight="1">
      <c r="B568" s="132"/>
      <c r="C568" s="133" t="s">
        <v>791</v>
      </c>
      <c r="D568" s="133" t="s">
        <v>135</v>
      </c>
      <c r="E568" s="134" t="s">
        <v>792</v>
      </c>
      <c r="F568" s="135" t="s">
        <v>793</v>
      </c>
      <c r="G568" s="136" t="s">
        <v>238</v>
      </c>
      <c r="H568" s="137">
        <v>220.792</v>
      </c>
      <c r="I568" s="138"/>
      <c r="J568" s="139">
        <f>ROUND(I568*H568,2)</f>
        <v>0</v>
      </c>
      <c r="K568" s="140"/>
      <c r="L568" s="31"/>
      <c r="M568" s="141" t="s">
        <v>1</v>
      </c>
      <c r="N568" s="142" t="s">
        <v>43</v>
      </c>
      <c r="P568" s="143">
        <f>O568*H568</f>
        <v>0</v>
      </c>
      <c r="Q568" s="143">
        <v>0</v>
      </c>
      <c r="R568" s="143">
        <f>Q568*H568</f>
        <v>0</v>
      </c>
      <c r="S568" s="143">
        <v>0</v>
      </c>
      <c r="T568" s="144">
        <f>S568*H568</f>
        <v>0</v>
      </c>
      <c r="AR568" s="145" t="s">
        <v>153</v>
      </c>
      <c r="AT568" s="145" t="s">
        <v>135</v>
      </c>
      <c r="AU568" s="145" t="s">
        <v>88</v>
      </c>
      <c r="AY568" s="16" t="s">
        <v>132</v>
      </c>
      <c r="BE568" s="146">
        <f>IF(N568="základní",J568,0)</f>
        <v>0</v>
      </c>
      <c r="BF568" s="146">
        <f>IF(N568="snížená",J568,0)</f>
        <v>0</v>
      </c>
      <c r="BG568" s="146">
        <f>IF(N568="zákl. přenesená",J568,0)</f>
        <v>0</v>
      </c>
      <c r="BH568" s="146">
        <f>IF(N568="sníž. přenesená",J568,0)</f>
        <v>0</v>
      </c>
      <c r="BI568" s="146">
        <f>IF(N568="nulová",J568,0)</f>
        <v>0</v>
      </c>
      <c r="BJ568" s="16" t="s">
        <v>86</v>
      </c>
      <c r="BK568" s="146">
        <f>ROUND(I568*H568,2)</f>
        <v>0</v>
      </c>
      <c r="BL568" s="16" t="s">
        <v>153</v>
      </c>
      <c r="BM568" s="145" t="s">
        <v>794</v>
      </c>
    </row>
    <row r="569" spans="2:65" s="12" customFormat="1">
      <c r="B569" s="155"/>
      <c r="D569" s="147" t="s">
        <v>240</v>
      </c>
      <c r="E569" s="156" t="s">
        <v>1</v>
      </c>
      <c r="F569" s="157" t="s">
        <v>795</v>
      </c>
      <c r="H569" s="158">
        <v>220.792</v>
      </c>
      <c r="I569" s="159"/>
      <c r="L569" s="155"/>
      <c r="M569" s="160"/>
      <c r="T569" s="161"/>
      <c r="AT569" s="156" t="s">
        <v>240</v>
      </c>
      <c r="AU569" s="156" t="s">
        <v>88</v>
      </c>
      <c r="AV569" s="12" t="s">
        <v>88</v>
      </c>
      <c r="AW569" s="12" t="s">
        <v>33</v>
      </c>
      <c r="AX569" s="12" t="s">
        <v>78</v>
      </c>
      <c r="AY569" s="156" t="s">
        <v>132</v>
      </c>
    </row>
    <row r="570" spans="2:65" s="13" customFormat="1">
      <c r="B570" s="162"/>
      <c r="D570" s="147" t="s">
        <v>240</v>
      </c>
      <c r="E570" s="163" t="s">
        <v>1</v>
      </c>
      <c r="F570" s="164" t="s">
        <v>244</v>
      </c>
      <c r="H570" s="165">
        <v>220.792</v>
      </c>
      <c r="I570" s="166"/>
      <c r="L570" s="162"/>
      <c r="M570" s="167"/>
      <c r="T570" s="168"/>
      <c r="AT570" s="163" t="s">
        <v>240</v>
      </c>
      <c r="AU570" s="163" t="s">
        <v>88</v>
      </c>
      <c r="AV570" s="13" t="s">
        <v>153</v>
      </c>
      <c r="AW570" s="13" t="s">
        <v>33</v>
      </c>
      <c r="AX570" s="13" t="s">
        <v>86</v>
      </c>
      <c r="AY570" s="163" t="s">
        <v>132</v>
      </c>
    </row>
    <row r="571" spans="2:65" s="1" customFormat="1" ht="24.2" customHeight="1">
      <c r="B571" s="132"/>
      <c r="C571" s="133" t="s">
        <v>796</v>
      </c>
      <c r="D571" s="133" t="s">
        <v>135</v>
      </c>
      <c r="E571" s="134" t="s">
        <v>797</v>
      </c>
      <c r="F571" s="135" t="s">
        <v>798</v>
      </c>
      <c r="G571" s="136" t="s">
        <v>238</v>
      </c>
      <c r="H571" s="137">
        <v>82.92</v>
      </c>
      <c r="I571" s="138"/>
      <c r="J571" s="139">
        <f>ROUND(I571*H571,2)</f>
        <v>0</v>
      </c>
      <c r="K571" s="140"/>
      <c r="L571" s="31"/>
      <c r="M571" s="141" t="s">
        <v>1</v>
      </c>
      <c r="N571" s="142" t="s">
        <v>43</v>
      </c>
      <c r="P571" s="143">
        <f>O571*H571</f>
        <v>0</v>
      </c>
      <c r="Q571" s="143">
        <v>9.9750000000000005E-2</v>
      </c>
      <c r="R571" s="143">
        <f>Q571*H571</f>
        <v>8.2712700000000012</v>
      </c>
      <c r="S571" s="143">
        <v>0</v>
      </c>
      <c r="T571" s="144">
        <f>S571*H571</f>
        <v>0</v>
      </c>
      <c r="AR571" s="145" t="s">
        <v>153</v>
      </c>
      <c r="AT571" s="145" t="s">
        <v>135</v>
      </c>
      <c r="AU571" s="145" t="s">
        <v>88</v>
      </c>
      <c r="AY571" s="16" t="s">
        <v>132</v>
      </c>
      <c r="BE571" s="146">
        <f>IF(N571="základní",J571,0)</f>
        <v>0</v>
      </c>
      <c r="BF571" s="146">
        <f>IF(N571="snížená",J571,0)</f>
        <v>0</v>
      </c>
      <c r="BG571" s="146">
        <f>IF(N571="zákl. přenesená",J571,0)</f>
        <v>0</v>
      </c>
      <c r="BH571" s="146">
        <f>IF(N571="sníž. přenesená",J571,0)</f>
        <v>0</v>
      </c>
      <c r="BI571" s="146">
        <f>IF(N571="nulová",J571,0)</f>
        <v>0</v>
      </c>
      <c r="BJ571" s="16" t="s">
        <v>86</v>
      </c>
      <c r="BK571" s="146">
        <f>ROUND(I571*H571,2)</f>
        <v>0</v>
      </c>
      <c r="BL571" s="16" t="s">
        <v>153</v>
      </c>
      <c r="BM571" s="145" t="s">
        <v>799</v>
      </c>
    </row>
    <row r="572" spans="2:65" s="12" customFormat="1">
      <c r="B572" s="155"/>
      <c r="D572" s="147" t="s">
        <v>240</v>
      </c>
      <c r="E572" s="156" t="s">
        <v>1</v>
      </c>
      <c r="F572" s="157" t="s">
        <v>639</v>
      </c>
      <c r="H572" s="158">
        <v>82.92</v>
      </c>
      <c r="I572" s="159"/>
      <c r="L572" s="155"/>
      <c r="M572" s="160"/>
      <c r="T572" s="161"/>
      <c r="AT572" s="156" t="s">
        <v>240</v>
      </c>
      <c r="AU572" s="156" t="s">
        <v>88</v>
      </c>
      <c r="AV572" s="12" t="s">
        <v>88</v>
      </c>
      <c r="AW572" s="12" t="s">
        <v>33</v>
      </c>
      <c r="AX572" s="12" t="s">
        <v>78</v>
      </c>
      <c r="AY572" s="156" t="s">
        <v>132</v>
      </c>
    </row>
    <row r="573" spans="2:65" s="13" customFormat="1">
      <c r="B573" s="162"/>
      <c r="D573" s="147" t="s">
        <v>240</v>
      </c>
      <c r="E573" s="163" t="s">
        <v>1</v>
      </c>
      <c r="F573" s="164" t="s">
        <v>244</v>
      </c>
      <c r="H573" s="165">
        <v>82.92</v>
      </c>
      <c r="I573" s="166"/>
      <c r="L573" s="162"/>
      <c r="M573" s="167"/>
      <c r="T573" s="168"/>
      <c r="AT573" s="163" t="s">
        <v>240</v>
      </c>
      <c r="AU573" s="163" t="s">
        <v>88</v>
      </c>
      <c r="AV573" s="13" t="s">
        <v>153</v>
      </c>
      <c r="AW573" s="13" t="s">
        <v>33</v>
      </c>
      <c r="AX573" s="13" t="s">
        <v>86</v>
      </c>
      <c r="AY573" s="163" t="s">
        <v>132</v>
      </c>
    </row>
    <row r="574" spans="2:65" s="1" customFormat="1" ht="24.2" customHeight="1">
      <c r="B574" s="132"/>
      <c r="C574" s="133" t="s">
        <v>800</v>
      </c>
      <c r="D574" s="133" t="s">
        <v>135</v>
      </c>
      <c r="E574" s="134" t="s">
        <v>801</v>
      </c>
      <c r="F574" s="135" t="s">
        <v>802</v>
      </c>
      <c r="G574" s="136" t="s">
        <v>238</v>
      </c>
      <c r="H574" s="137">
        <v>4.76</v>
      </c>
      <c r="I574" s="138"/>
      <c r="J574" s="139">
        <f>ROUND(I574*H574,2)</f>
        <v>0</v>
      </c>
      <c r="K574" s="140"/>
      <c r="L574" s="31"/>
      <c r="M574" s="141" t="s">
        <v>1</v>
      </c>
      <c r="N574" s="142" t="s">
        <v>43</v>
      </c>
      <c r="P574" s="143">
        <f>O574*H574</f>
        <v>0</v>
      </c>
      <c r="Q574" s="143">
        <v>0</v>
      </c>
      <c r="R574" s="143">
        <f>Q574*H574</f>
        <v>0</v>
      </c>
      <c r="S574" s="143">
        <v>0</v>
      </c>
      <c r="T574" s="144">
        <f>S574*H574</f>
        <v>0</v>
      </c>
      <c r="AR574" s="145" t="s">
        <v>153</v>
      </c>
      <c r="AT574" s="145" t="s">
        <v>135</v>
      </c>
      <c r="AU574" s="145" t="s">
        <v>88</v>
      </c>
      <c r="AY574" s="16" t="s">
        <v>132</v>
      </c>
      <c r="BE574" s="146">
        <f>IF(N574="základní",J574,0)</f>
        <v>0</v>
      </c>
      <c r="BF574" s="146">
        <f>IF(N574="snížená",J574,0)</f>
        <v>0</v>
      </c>
      <c r="BG574" s="146">
        <f>IF(N574="zákl. přenesená",J574,0)</f>
        <v>0</v>
      </c>
      <c r="BH574" s="146">
        <f>IF(N574="sníž. přenesená",J574,0)</f>
        <v>0</v>
      </c>
      <c r="BI574" s="146">
        <f>IF(N574="nulová",J574,0)</f>
        <v>0</v>
      </c>
      <c r="BJ574" s="16" t="s">
        <v>86</v>
      </c>
      <c r="BK574" s="146">
        <f>ROUND(I574*H574,2)</f>
        <v>0</v>
      </c>
      <c r="BL574" s="16" t="s">
        <v>153</v>
      </c>
      <c r="BM574" s="145" t="s">
        <v>803</v>
      </c>
    </row>
    <row r="575" spans="2:65" s="1" customFormat="1" ht="48.75">
      <c r="B575" s="31"/>
      <c r="D575" s="147" t="s">
        <v>141</v>
      </c>
      <c r="F575" s="148" t="s">
        <v>804</v>
      </c>
      <c r="I575" s="149"/>
      <c r="L575" s="31"/>
      <c r="M575" s="150"/>
      <c r="T575" s="55"/>
      <c r="AT575" s="16" t="s">
        <v>141</v>
      </c>
      <c r="AU575" s="16" t="s">
        <v>88</v>
      </c>
    </row>
    <row r="576" spans="2:65" s="12" customFormat="1">
      <c r="B576" s="155"/>
      <c r="D576" s="147" t="s">
        <v>240</v>
      </c>
      <c r="E576" s="156" t="s">
        <v>1</v>
      </c>
      <c r="F576" s="157" t="s">
        <v>805</v>
      </c>
      <c r="H576" s="158">
        <v>4.76</v>
      </c>
      <c r="I576" s="159"/>
      <c r="L576" s="155"/>
      <c r="M576" s="160"/>
      <c r="T576" s="161"/>
      <c r="AT576" s="156" t="s">
        <v>240</v>
      </c>
      <c r="AU576" s="156" t="s">
        <v>88</v>
      </c>
      <c r="AV576" s="12" t="s">
        <v>88</v>
      </c>
      <c r="AW576" s="12" t="s">
        <v>33</v>
      </c>
      <c r="AX576" s="12" t="s">
        <v>78</v>
      </c>
      <c r="AY576" s="156" t="s">
        <v>132</v>
      </c>
    </row>
    <row r="577" spans="2:65" s="13" customFormat="1">
      <c r="B577" s="162"/>
      <c r="D577" s="147" t="s">
        <v>240</v>
      </c>
      <c r="E577" s="163" t="s">
        <v>1</v>
      </c>
      <c r="F577" s="164" t="s">
        <v>244</v>
      </c>
      <c r="H577" s="165">
        <v>4.76</v>
      </c>
      <c r="I577" s="166"/>
      <c r="L577" s="162"/>
      <c r="M577" s="167"/>
      <c r="T577" s="168"/>
      <c r="AT577" s="163" t="s">
        <v>240</v>
      </c>
      <c r="AU577" s="163" t="s">
        <v>88</v>
      </c>
      <c r="AV577" s="13" t="s">
        <v>153</v>
      </c>
      <c r="AW577" s="13" t="s">
        <v>33</v>
      </c>
      <c r="AX577" s="13" t="s">
        <v>86</v>
      </c>
      <c r="AY577" s="163" t="s">
        <v>132</v>
      </c>
    </row>
    <row r="578" spans="2:65" s="1" customFormat="1" ht="24.2" customHeight="1">
      <c r="B578" s="132"/>
      <c r="C578" s="133" t="s">
        <v>806</v>
      </c>
      <c r="D578" s="133" t="s">
        <v>135</v>
      </c>
      <c r="E578" s="134" t="s">
        <v>807</v>
      </c>
      <c r="F578" s="135" t="s">
        <v>808</v>
      </c>
      <c r="G578" s="136" t="s">
        <v>238</v>
      </c>
      <c r="H578" s="137">
        <v>5.64</v>
      </c>
      <c r="I578" s="138"/>
      <c r="J578" s="139">
        <f>ROUND(I578*H578,2)</f>
        <v>0</v>
      </c>
      <c r="K578" s="140"/>
      <c r="L578" s="31"/>
      <c r="M578" s="141" t="s">
        <v>1</v>
      </c>
      <c r="N578" s="142" t="s">
        <v>43</v>
      </c>
      <c r="P578" s="143">
        <f>O578*H578</f>
        <v>0</v>
      </c>
      <c r="Q578" s="143">
        <v>0</v>
      </c>
      <c r="R578" s="143">
        <f>Q578*H578</f>
        <v>0</v>
      </c>
      <c r="S578" s="143">
        <v>0</v>
      </c>
      <c r="T578" s="144">
        <f>S578*H578</f>
        <v>0</v>
      </c>
      <c r="AR578" s="145" t="s">
        <v>153</v>
      </c>
      <c r="AT578" s="145" t="s">
        <v>135</v>
      </c>
      <c r="AU578" s="145" t="s">
        <v>88</v>
      </c>
      <c r="AY578" s="16" t="s">
        <v>132</v>
      </c>
      <c r="BE578" s="146">
        <f>IF(N578="základní",J578,0)</f>
        <v>0</v>
      </c>
      <c r="BF578" s="146">
        <f>IF(N578="snížená",J578,0)</f>
        <v>0</v>
      </c>
      <c r="BG578" s="146">
        <f>IF(N578="zákl. přenesená",J578,0)</f>
        <v>0</v>
      </c>
      <c r="BH578" s="146">
        <f>IF(N578="sníž. přenesená",J578,0)</f>
        <v>0</v>
      </c>
      <c r="BI578" s="146">
        <f>IF(N578="nulová",J578,0)</f>
        <v>0</v>
      </c>
      <c r="BJ578" s="16" t="s">
        <v>86</v>
      </c>
      <c r="BK578" s="146">
        <f>ROUND(I578*H578,2)</f>
        <v>0</v>
      </c>
      <c r="BL578" s="16" t="s">
        <v>153</v>
      </c>
      <c r="BM578" s="145" t="s">
        <v>809</v>
      </c>
    </row>
    <row r="579" spans="2:65" s="1" customFormat="1" ht="48.75">
      <c r="B579" s="31"/>
      <c r="D579" s="147" t="s">
        <v>141</v>
      </c>
      <c r="F579" s="148" t="s">
        <v>804</v>
      </c>
      <c r="I579" s="149"/>
      <c r="L579" s="31"/>
      <c r="M579" s="150"/>
      <c r="T579" s="55"/>
      <c r="AT579" s="16" t="s">
        <v>141</v>
      </c>
      <c r="AU579" s="16" t="s">
        <v>88</v>
      </c>
    </row>
    <row r="580" spans="2:65" s="12" customFormat="1">
      <c r="B580" s="155"/>
      <c r="D580" s="147" t="s">
        <v>240</v>
      </c>
      <c r="E580" s="156" t="s">
        <v>1</v>
      </c>
      <c r="F580" s="157" t="s">
        <v>810</v>
      </c>
      <c r="H580" s="158">
        <v>3.92</v>
      </c>
      <c r="I580" s="159"/>
      <c r="L580" s="155"/>
      <c r="M580" s="160"/>
      <c r="T580" s="161"/>
      <c r="AT580" s="156" t="s">
        <v>240</v>
      </c>
      <c r="AU580" s="156" t="s">
        <v>88</v>
      </c>
      <c r="AV580" s="12" t="s">
        <v>88</v>
      </c>
      <c r="AW580" s="12" t="s">
        <v>33</v>
      </c>
      <c r="AX580" s="12" t="s">
        <v>78</v>
      </c>
      <c r="AY580" s="156" t="s">
        <v>132</v>
      </c>
    </row>
    <row r="581" spans="2:65" s="12" customFormat="1">
      <c r="B581" s="155"/>
      <c r="D581" s="147" t="s">
        <v>240</v>
      </c>
      <c r="E581" s="156" t="s">
        <v>1</v>
      </c>
      <c r="F581" s="157" t="s">
        <v>811</v>
      </c>
      <c r="H581" s="158">
        <v>1.72</v>
      </c>
      <c r="I581" s="159"/>
      <c r="L581" s="155"/>
      <c r="M581" s="160"/>
      <c r="T581" s="161"/>
      <c r="AT581" s="156" t="s">
        <v>240</v>
      </c>
      <c r="AU581" s="156" t="s">
        <v>88</v>
      </c>
      <c r="AV581" s="12" t="s">
        <v>88</v>
      </c>
      <c r="AW581" s="12" t="s">
        <v>33</v>
      </c>
      <c r="AX581" s="12" t="s">
        <v>78</v>
      </c>
      <c r="AY581" s="156" t="s">
        <v>132</v>
      </c>
    </row>
    <row r="582" spans="2:65" s="13" customFormat="1">
      <c r="B582" s="162"/>
      <c r="D582" s="147" t="s">
        <v>240</v>
      </c>
      <c r="E582" s="163" t="s">
        <v>1</v>
      </c>
      <c r="F582" s="164" t="s">
        <v>244</v>
      </c>
      <c r="H582" s="165">
        <v>5.64</v>
      </c>
      <c r="I582" s="166"/>
      <c r="L582" s="162"/>
      <c r="M582" s="167"/>
      <c r="T582" s="168"/>
      <c r="AT582" s="163" t="s">
        <v>240</v>
      </c>
      <c r="AU582" s="163" t="s">
        <v>88</v>
      </c>
      <c r="AV582" s="13" t="s">
        <v>153</v>
      </c>
      <c r="AW582" s="13" t="s">
        <v>33</v>
      </c>
      <c r="AX582" s="13" t="s">
        <v>86</v>
      </c>
      <c r="AY582" s="163" t="s">
        <v>132</v>
      </c>
    </row>
    <row r="583" spans="2:65" s="1" customFormat="1" ht="24.2" customHeight="1">
      <c r="B583" s="132"/>
      <c r="C583" s="133" t="s">
        <v>812</v>
      </c>
      <c r="D583" s="133" t="s">
        <v>135</v>
      </c>
      <c r="E583" s="134" t="s">
        <v>813</v>
      </c>
      <c r="F583" s="135" t="s">
        <v>814</v>
      </c>
      <c r="G583" s="136" t="s">
        <v>238</v>
      </c>
      <c r="H583" s="137">
        <v>10.4</v>
      </c>
      <c r="I583" s="138"/>
      <c r="J583" s="139">
        <f>ROUND(I583*H583,2)</f>
        <v>0</v>
      </c>
      <c r="K583" s="140"/>
      <c r="L583" s="31"/>
      <c r="M583" s="141" t="s">
        <v>1</v>
      </c>
      <c r="N583" s="142" t="s">
        <v>43</v>
      </c>
      <c r="P583" s="143">
        <f>O583*H583</f>
        <v>0</v>
      </c>
      <c r="Q583" s="143">
        <v>0</v>
      </c>
      <c r="R583" s="143">
        <f>Q583*H583</f>
        <v>0</v>
      </c>
      <c r="S583" s="143">
        <v>0</v>
      </c>
      <c r="T583" s="144">
        <f>S583*H583</f>
        <v>0</v>
      </c>
      <c r="AR583" s="145" t="s">
        <v>153</v>
      </c>
      <c r="AT583" s="145" t="s">
        <v>135</v>
      </c>
      <c r="AU583" s="145" t="s">
        <v>88</v>
      </c>
      <c r="AY583" s="16" t="s">
        <v>132</v>
      </c>
      <c r="BE583" s="146">
        <f>IF(N583="základní",J583,0)</f>
        <v>0</v>
      </c>
      <c r="BF583" s="146">
        <f>IF(N583="snížená",J583,0)</f>
        <v>0</v>
      </c>
      <c r="BG583" s="146">
        <f>IF(N583="zákl. přenesená",J583,0)</f>
        <v>0</v>
      </c>
      <c r="BH583" s="146">
        <f>IF(N583="sníž. přenesená",J583,0)</f>
        <v>0</v>
      </c>
      <c r="BI583" s="146">
        <f>IF(N583="nulová",J583,0)</f>
        <v>0</v>
      </c>
      <c r="BJ583" s="16" t="s">
        <v>86</v>
      </c>
      <c r="BK583" s="146">
        <f>ROUND(I583*H583,2)</f>
        <v>0</v>
      </c>
      <c r="BL583" s="16" t="s">
        <v>153</v>
      </c>
      <c r="BM583" s="145" t="s">
        <v>815</v>
      </c>
    </row>
    <row r="584" spans="2:65" s="14" customFormat="1">
      <c r="B584" s="169"/>
      <c r="D584" s="147" t="s">
        <v>240</v>
      </c>
      <c r="E584" s="170" t="s">
        <v>1</v>
      </c>
      <c r="F584" s="171" t="s">
        <v>816</v>
      </c>
      <c r="H584" s="170" t="s">
        <v>1</v>
      </c>
      <c r="I584" s="172"/>
      <c r="L584" s="169"/>
      <c r="M584" s="173"/>
      <c r="T584" s="174"/>
      <c r="AT584" s="170" t="s">
        <v>240</v>
      </c>
      <c r="AU584" s="170" t="s">
        <v>88</v>
      </c>
      <c r="AV584" s="14" t="s">
        <v>86</v>
      </c>
      <c r="AW584" s="14" t="s">
        <v>33</v>
      </c>
      <c r="AX584" s="14" t="s">
        <v>78</v>
      </c>
      <c r="AY584" s="170" t="s">
        <v>132</v>
      </c>
    </row>
    <row r="585" spans="2:65" s="12" customFormat="1">
      <c r="B585" s="155"/>
      <c r="D585" s="147" t="s">
        <v>240</v>
      </c>
      <c r="E585" s="156" t="s">
        <v>1</v>
      </c>
      <c r="F585" s="157" t="s">
        <v>810</v>
      </c>
      <c r="H585" s="158">
        <v>3.92</v>
      </c>
      <c r="I585" s="159"/>
      <c r="L585" s="155"/>
      <c r="M585" s="160"/>
      <c r="T585" s="161"/>
      <c r="AT585" s="156" t="s">
        <v>240</v>
      </c>
      <c r="AU585" s="156" t="s">
        <v>88</v>
      </c>
      <c r="AV585" s="12" t="s">
        <v>88</v>
      </c>
      <c r="AW585" s="12" t="s">
        <v>33</v>
      </c>
      <c r="AX585" s="12" t="s">
        <v>78</v>
      </c>
      <c r="AY585" s="156" t="s">
        <v>132</v>
      </c>
    </row>
    <row r="586" spans="2:65" s="12" customFormat="1">
      <c r="B586" s="155"/>
      <c r="D586" s="147" t="s">
        <v>240</v>
      </c>
      <c r="E586" s="156" t="s">
        <v>1</v>
      </c>
      <c r="F586" s="157" t="s">
        <v>811</v>
      </c>
      <c r="H586" s="158">
        <v>1.72</v>
      </c>
      <c r="I586" s="159"/>
      <c r="L586" s="155"/>
      <c r="M586" s="160"/>
      <c r="T586" s="161"/>
      <c r="AT586" s="156" t="s">
        <v>240</v>
      </c>
      <c r="AU586" s="156" t="s">
        <v>88</v>
      </c>
      <c r="AV586" s="12" t="s">
        <v>88</v>
      </c>
      <c r="AW586" s="12" t="s">
        <v>33</v>
      </c>
      <c r="AX586" s="12" t="s">
        <v>78</v>
      </c>
      <c r="AY586" s="156" t="s">
        <v>132</v>
      </c>
    </row>
    <row r="587" spans="2:65" s="12" customFormat="1">
      <c r="B587" s="155"/>
      <c r="D587" s="147" t="s">
        <v>240</v>
      </c>
      <c r="E587" s="156" t="s">
        <v>1</v>
      </c>
      <c r="F587" s="157" t="s">
        <v>805</v>
      </c>
      <c r="H587" s="158">
        <v>4.76</v>
      </c>
      <c r="I587" s="159"/>
      <c r="L587" s="155"/>
      <c r="M587" s="160"/>
      <c r="T587" s="161"/>
      <c r="AT587" s="156" t="s">
        <v>240</v>
      </c>
      <c r="AU587" s="156" t="s">
        <v>88</v>
      </c>
      <c r="AV587" s="12" t="s">
        <v>88</v>
      </c>
      <c r="AW587" s="12" t="s">
        <v>33</v>
      </c>
      <c r="AX587" s="12" t="s">
        <v>78</v>
      </c>
      <c r="AY587" s="156" t="s">
        <v>132</v>
      </c>
    </row>
    <row r="588" spans="2:65" s="13" customFormat="1">
      <c r="B588" s="162"/>
      <c r="D588" s="147" t="s">
        <v>240</v>
      </c>
      <c r="E588" s="163" t="s">
        <v>1</v>
      </c>
      <c r="F588" s="164" t="s">
        <v>244</v>
      </c>
      <c r="H588" s="165">
        <v>10.4</v>
      </c>
      <c r="I588" s="166"/>
      <c r="L588" s="162"/>
      <c r="M588" s="167"/>
      <c r="T588" s="168"/>
      <c r="AT588" s="163" t="s">
        <v>240</v>
      </c>
      <c r="AU588" s="163" t="s">
        <v>88</v>
      </c>
      <c r="AV588" s="13" t="s">
        <v>153</v>
      </c>
      <c r="AW588" s="13" t="s">
        <v>33</v>
      </c>
      <c r="AX588" s="13" t="s">
        <v>86</v>
      </c>
      <c r="AY588" s="163" t="s">
        <v>132</v>
      </c>
    </row>
    <row r="589" spans="2:65" s="1" customFormat="1" ht="24.2" customHeight="1">
      <c r="B589" s="132"/>
      <c r="C589" s="133" t="s">
        <v>817</v>
      </c>
      <c r="D589" s="133" t="s">
        <v>135</v>
      </c>
      <c r="E589" s="134" t="s">
        <v>818</v>
      </c>
      <c r="F589" s="135" t="s">
        <v>819</v>
      </c>
      <c r="G589" s="136" t="s">
        <v>820</v>
      </c>
      <c r="H589" s="137">
        <v>4</v>
      </c>
      <c r="I589" s="138"/>
      <c r="J589" s="139">
        <f>ROUND(I589*H589,2)</f>
        <v>0</v>
      </c>
      <c r="K589" s="140"/>
      <c r="L589" s="31"/>
      <c r="M589" s="141" t="s">
        <v>1</v>
      </c>
      <c r="N589" s="142" t="s">
        <v>43</v>
      </c>
      <c r="P589" s="143">
        <f>O589*H589</f>
        <v>0</v>
      </c>
      <c r="Q589" s="143">
        <v>0</v>
      </c>
      <c r="R589" s="143">
        <f>Q589*H589</f>
        <v>0</v>
      </c>
      <c r="S589" s="143">
        <v>0</v>
      </c>
      <c r="T589" s="144">
        <f>S589*H589</f>
        <v>0</v>
      </c>
      <c r="AR589" s="145" t="s">
        <v>153</v>
      </c>
      <c r="AT589" s="145" t="s">
        <v>135</v>
      </c>
      <c r="AU589" s="145" t="s">
        <v>88</v>
      </c>
      <c r="AY589" s="16" t="s">
        <v>132</v>
      </c>
      <c r="BE589" s="146">
        <f>IF(N589="základní",J589,0)</f>
        <v>0</v>
      </c>
      <c r="BF589" s="146">
        <f>IF(N589="snížená",J589,0)</f>
        <v>0</v>
      </c>
      <c r="BG589" s="146">
        <f>IF(N589="zákl. přenesená",J589,0)</f>
        <v>0</v>
      </c>
      <c r="BH589" s="146">
        <f>IF(N589="sníž. přenesená",J589,0)</f>
        <v>0</v>
      </c>
      <c r="BI589" s="146">
        <f>IF(N589="nulová",J589,0)</f>
        <v>0</v>
      </c>
      <c r="BJ589" s="16" t="s">
        <v>86</v>
      </c>
      <c r="BK589" s="146">
        <f>ROUND(I589*H589,2)</f>
        <v>0</v>
      </c>
      <c r="BL589" s="16" t="s">
        <v>153</v>
      </c>
      <c r="BM589" s="145" t="s">
        <v>821</v>
      </c>
    </row>
    <row r="590" spans="2:65" s="1" customFormat="1" ht="29.25">
      <c r="B590" s="31"/>
      <c r="D590" s="147" t="s">
        <v>141</v>
      </c>
      <c r="F590" s="148" t="s">
        <v>822</v>
      </c>
      <c r="I590" s="149"/>
      <c r="L590" s="31"/>
      <c r="M590" s="150"/>
      <c r="T590" s="55"/>
      <c r="AT590" s="16" t="s">
        <v>141</v>
      </c>
      <c r="AU590" s="16" t="s">
        <v>88</v>
      </c>
    </row>
    <row r="591" spans="2:65" s="12" customFormat="1">
      <c r="B591" s="155"/>
      <c r="D591" s="147" t="s">
        <v>240</v>
      </c>
      <c r="E591" s="156" t="s">
        <v>1</v>
      </c>
      <c r="F591" s="157" t="s">
        <v>153</v>
      </c>
      <c r="H591" s="158">
        <v>4</v>
      </c>
      <c r="I591" s="159"/>
      <c r="L591" s="155"/>
      <c r="M591" s="160"/>
      <c r="T591" s="161"/>
      <c r="AT591" s="156" t="s">
        <v>240</v>
      </c>
      <c r="AU591" s="156" t="s">
        <v>88</v>
      </c>
      <c r="AV591" s="12" t="s">
        <v>88</v>
      </c>
      <c r="AW591" s="12" t="s">
        <v>33</v>
      </c>
      <c r="AX591" s="12" t="s">
        <v>78</v>
      </c>
      <c r="AY591" s="156" t="s">
        <v>132</v>
      </c>
    </row>
    <row r="592" spans="2:65" s="13" customFormat="1">
      <c r="B592" s="162"/>
      <c r="D592" s="147" t="s">
        <v>240</v>
      </c>
      <c r="E592" s="163" t="s">
        <v>1</v>
      </c>
      <c r="F592" s="164" t="s">
        <v>244</v>
      </c>
      <c r="H592" s="165">
        <v>4</v>
      </c>
      <c r="I592" s="166"/>
      <c r="L592" s="162"/>
      <c r="M592" s="167"/>
      <c r="T592" s="168"/>
      <c r="AT592" s="163" t="s">
        <v>240</v>
      </c>
      <c r="AU592" s="163" t="s">
        <v>88</v>
      </c>
      <c r="AV592" s="13" t="s">
        <v>153</v>
      </c>
      <c r="AW592" s="13" t="s">
        <v>33</v>
      </c>
      <c r="AX592" s="13" t="s">
        <v>86</v>
      </c>
      <c r="AY592" s="163" t="s">
        <v>132</v>
      </c>
    </row>
    <row r="593" spans="2:65" s="1" customFormat="1" ht="24.2" customHeight="1">
      <c r="B593" s="132"/>
      <c r="C593" s="133" t="s">
        <v>823</v>
      </c>
      <c r="D593" s="133" t="s">
        <v>135</v>
      </c>
      <c r="E593" s="134" t="s">
        <v>824</v>
      </c>
      <c r="F593" s="135" t="s">
        <v>825</v>
      </c>
      <c r="G593" s="136" t="s">
        <v>820</v>
      </c>
      <c r="H593" s="137">
        <v>4</v>
      </c>
      <c r="I593" s="138"/>
      <c r="J593" s="139">
        <f>ROUND(I593*H593,2)</f>
        <v>0</v>
      </c>
      <c r="K593" s="140"/>
      <c r="L593" s="31"/>
      <c r="M593" s="141" t="s">
        <v>1</v>
      </c>
      <c r="N593" s="142" t="s">
        <v>43</v>
      </c>
      <c r="P593" s="143">
        <f>O593*H593</f>
        <v>0</v>
      </c>
      <c r="Q593" s="143">
        <v>0</v>
      </c>
      <c r="R593" s="143">
        <f>Q593*H593</f>
        <v>0</v>
      </c>
      <c r="S593" s="143">
        <v>0</v>
      </c>
      <c r="T593" s="144">
        <f>S593*H593</f>
        <v>0</v>
      </c>
      <c r="AR593" s="145" t="s">
        <v>153</v>
      </c>
      <c r="AT593" s="145" t="s">
        <v>135</v>
      </c>
      <c r="AU593" s="145" t="s">
        <v>88</v>
      </c>
      <c r="AY593" s="16" t="s">
        <v>132</v>
      </c>
      <c r="BE593" s="146">
        <f>IF(N593="základní",J593,0)</f>
        <v>0</v>
      </c>
      <c r="BF593" s="146">
        <f>IF(N593="snížená",J593,0)</f>
        <v>0</v>
      </c>
      <c r="BG593" s="146">
        <f>IF(N593="zákl. přenesená",J593,0)</f>
        <v>0</v>
      </c>
      <c r="BH593" s="146">
        <f>IF(N593="sníž. přenesená",J593,0)</f>
        <v>0</v>
      </c>
      <c r="BI593" s="146">
        <f>IF(N593="nulová",J593,0)</f>
        <v>0</v>
      </c>
      <c r="BJ593" s="16" t="s">
        <v>86</v>
      </c>
      <c r="BK593" s="146">
        <f>ROUND(I593*H593,2)</f>
        <v>0</v>
      </c>
      <c r="BL593" s="16" t="s">
        <v>153</v>
      </c>
      <c r="BM593" s="145" t="s">
        <v>826</v>
      </c>
    </row>
    <row r="594" spans="2:65" s="1" customFormat="1" ht="29.25">
      <c r="B594" s="31"/>
      <c r="D594" s="147" t="s">
        <v>141</v>
      </c>
      <c r="F594" s="148" t="s">
        <v>822</v>
      </c>
      <c r="I594" s="149"/>
      <c r="L594" s="31"/>
      <c r="M594" s="150"/>
      <c r="T594" s="55"/>
      <c r="AT594" s="16" t="s">
        <v>141</v>
      </c>
      <c r="AU594" s="16" t="s">
        <v>88</v>
      </c>
    </row>
    <row r="595" spans="2:65" s="12" customFormat="1">
      <c r="B595" s="155"/>
      <c r="D595" s="147" t="s">
        <v>240</v>
      </c>
      <c r="E595" s="156" t="s">
        <v>1</v>
      </c>
      <c r="F595" s="157" t="s">
        <v>153</v>
      </c>
      <c r="H595" s="158">
        <v>4</v>
      </c>
      <c r="I595" s="159"/>
      <c r="L595" s="155"/>
      <c r="M595" s="160"/>
      <c r="T595" s="161"/>
      <c r="AT595" s="156" t="s">
        <v>240</v>
      </c>
      <c r="AU595" s="156" t="s">
        <v>88</v>
      </c>
      <c r="AV595" s="12" t="s">
        <v>88</v>
      </c>
      <c r="AW595" s="12" t="s">
        <v>33</v>
      </c>
      <c r="AX595" s="12" t="s">
        <v>78</v>
      </c>
      <c r="AY595" s="156" t="s">
        <v>132</v>
      </c>
    </row>
    <row r="596" spans="2:65" s="13" customFormat="1">
      <c r="B596" s="162"/>
      <c r="D596" s="147" t="s">
        <v>240</v>
      </c>
      <c r="E596" s="163" t="s">
        <v>1</v>
      </c>
      <c r="F596" s="164" t="s">
        <v>244</v>
      </c>
      <c r="H596" s="165">
        <v>4</v>
      </c>
      <c r="I596" s="166"/>
      <c r="L596" s="162"/>
      <c r="M596" s="167"/>
      <c r="T596" s="168"/>
      <c r="AT596" s="163" t="s">
        <v>240</v>
      </c>
      <c r="AU596" s="163" t="s">
        <v>88</v>
      </c>
      <c r="AV596" s="13" t="s">
        <v>153</v>
      </c>
      <c r="AW596" s="13" t="s">
        <v>33</v>
      </c>
      <c r="AX596" s="13" t="s">
        <v>86</v>
      </c>
      <c r="AY596" s="163" t="s">
        <v>132</v>
      </c>
    </row>
    <row r="597" spans="2:65" s="1" customFormat="1" ht="24.2" customHeight="1">
      <c r="B597" s="132"/>
      <c r="C597" s="133" t="s">
        <v>827</v>
      </c>
      <c r="D597" s="133" t="s">
        <v>135</v>
      </c>
      <c r="E597" s="134" t="s">
        <v>828</v>
      </c>
      <c r="F597" s="135" t="s">
        <v>829</v>
      </c>
      <c r="G597" s="136" t="s">
        <v>820</v>
      </c>
      <c r="H597" s="137">
        <v>4</v>
      </c>
      <c r="I597" s="138"/>
      <c r="J597" s="139">
        <f>ROUND(I597*H597,2)</f>
        <v>0</v>
      </c>
      <c r="K597" s="140"/>
      <c r="L597" s="31"/>
      <c r="M597" s="141" t="s">
        <v>1</v>
      </c>
      <c r="N597" s="142" t="s">
        <v>43</v>
      </c>
      <c r="P597" s="143">
        <f>O597*H597</f>
        <v>0</v>
      </c>
      <c r="Q597" s="143">
        <v>0</v>
      </c>
      <c r="R597" s="143">
        <f>Q597*H597</f>
        <v>0</v>
      </c>
      <c r="S597" s="143">
        <v>0</v>
      </c>
      <c r="T597" s="144">
        <f>S597*H597</f>
        <v>0</v>
      </c>
      <c r="AR597" s="145" t="s">
        <v>153</v>
      </c>
      <c r="AT597" s="145" t="s">
        <v>135</v>
      </c>
      <c r="AU597" s="145" t="s">
        <v>88</v>
      </c>
      <c r="AY597" s="16" t="s">
        <v>132</v>
      </c>
      <c r="BE597" s="146">
        <f>IF(N597="základní",J597,0)</f>
        <v>0</v>
      </c>
      <c r="BF597" s="146">
        <f>IF(N597="snížená",J597,0)</f>
        <v>0</v>
      </c>
      <c r="BG597" s="146">
        <f>IF(N597="zákl. přenesená",J597,0)</f>
        <v>0</v>
      </c>
      <c r="BH597" s="146">
        <f>IF(N597="sníž. přenesená",J597,0)</f>
        <v>0</v>
      </c>
      <c r="BI597" s="146">
        <f>IF(N597="nulová",J597,0)</f>
        <v>0</v>
      </c>
      <c r="BJ597" s="16" t="s">
        <v>86</v>
      </c>
      <c r="BK597" s="146">
        <f>ROUND(I597*H597,2)</f>
        <v>0</v>
      </c>
      <c r="BL597" s="16" t="s">
        <v>153</v>
      </c>
      <c r="BM597" s="145" t="s">
        <v>830</v>
      </c>
    </row>
    <row r="598" spans="2:65" s="1" customFormat="1" ht="29.25">
      <c r="B598" s="31"/>
      <c r="D598" s="147" t="s">
        <v>141</v>
      </c>
      <c r="F598" s="148" t="s">
        <v>822</v>
      </c>
      <c r="I598" s="149"/>
      <c r="L598" s="31"/>
      <c r="M598" s="150"/>
      <c r="T598" s="55"/>
      <c r="AT598" s="16" t="s">
        <v>141</v>
      </c>
      <c r="AU598" s="16" t="s">
        <v>88</v>
      </c>
    </row>
    <row r="599" spans="2:65" s="12" customFormat="1">
      <c r="B599" s="155"/>
      <c r="D599" s="147" t="s">
        <v>240</v>
      </c>
      <c r="E599" s="156" t="s">
        <v>1</v>
      </c>
      <c r="F599" s="157" t="s">
        <v>153</v>
      </c>
      <c r="H599" s="158">
        <v>4</v>
      </c>
      <c r="I599" s="159"/>
      <c r="L599" s="155"/>
      <c r="M599" s="160"/>
      <c r="T599" s="161"/>
      <c r="AT599" s="156" t="s">
        <v>240</v>
      </c>
      <c r="AU599" s="156" t="s">
        <v>88</v>
      </c>
      <c r="AV599" s="12" t="s">
        <v>88</v>
      </c>
      <c r="AW599" s="12" t="s">
        <v>33</v>
      </c>
      <c r="AX599" s="12" t="s">
        <v>78</v>
      </c>
      <c r="AY599" s="156" t="s">
        <v>132</v>
      </c>
    </row>
    <row r="600" spans="2:65" s="13" customFormat="1">
      <c r="B600" s="162"/>
      <c r="D600" s="147" t="s">
        <v>240</v>
      </c>
      <c r="E600" s="163" t="s">
        <v>1</v>
      </c>
      <c r="F600" s="164" t="s">
        <v>244</v>
      </c>
      <c r="H600" s="165">
        <v>4</v>
      </c>
      <c r="I600" s="166"/>
      <c r="L600" s="162"/>
      <c r="M600" s="167"/>
      <c r="T600" s="168"/>
      <c r="AT600" s="163" t="s">
        <v>240</v>
      </c>
      <c r="AU600" s="163" t="s">
        <v>88</v>
      </c>
      <c r="AV600" s="13" t="s">
        <v>153</v>
      </c>
      <c r="AW600" s="13" t="s">
        <v>33</v>
      </c>
      <c r="AX600" s="13" t="s">
        <v>86</v>
      </c>
      <c r="AY600" s="163" t="s">
        <v>132</v>
      </c>
    </row>
    <row r="601" spans="2:65" s="1" customFormat="1" ht="16.5" customHeight="1">
      <c r="B601" s="132"/>
      <c r="C601" s="133" t="s">
        <v>831</v>
      </c>
      <c r="D601" s="133" t="s">
        <v>135</v>
      </c>
      <c r="E601" s="134" t="s">
        <v>832</v>
      </c>
      <c r="F601" s="135" t="s">
        <v>833</v>
      </c>
      <c r="G601" s="136" t="s">
        <v>138</v>
      </c>
      <c r="H601" s="137">
        <v>1</v>
      </c>
      <c r="I601" s="138"/>
      <c r="J601" s="139">
        <f>ROUND(I601*H601,2)</f>
        <v>0</v>
      </c>
      <c r="K601" s="140"/>
      <c r="L601" s="31"/>
      <c r="M601" s="141" t="s">
        <v>1</v>
      </c>
      <c r="N601" s="142" t="s">
        <v>43</v>
      </c>
      <c r="P601" s="143">
        <f>O601*H601</f>
        <v>0</v>
      </c>
      <c r="Q601" s="143">
        <v>0</v>
      </c>
      <c r="R601" s="143">
        <f>Q601*H601</f>
        <v>0</v>
      </c>
      <c r="S601" s="143">
        <v>0</v>
      </c>
      <c r="T601" s="144">
        <f>S601*H601</f>
        <v>0</v>
      </c>
      <c r="AR601" s="145" t="s">
        <v>153</v>
      </c>
      <c r="AT601" s="145" t="s">
        <v>135</v>
      </c>
      <c r="AU601" s="145" t="s">
        <v>88</v>
      </c>
      <c r="AY601" s="16" t="s">
        <v>132</v>
      </c>
      <c r="BE601" s="146">
        <f>IF(N601="základní",J601,0)</f>
        <v>0</v>
      </c>
      <c r="BF601" s="146">
        <f>IF(N601="snížená",J601,0)</f>
        <v>0</v>
      </c>
      <c r="BG601" s="146">
        <f>IF(N601="zákl. přenesená",J601,0)</f>
        <v>0</v>
      </c>
      <c r="BH601" s="146">
        <f>IF(N601="sníž. přenesená",J601,0)</f>
        <v>0</v>
      </c>
      <c r="BI601" s="146">
        <f>IF(N601="nulová",J601,0)</f>
        <v>0</v>
      </c>
      <c r="BJ601" s="16" t="s">
        <v>86</v>
      </c>
      <c r="BK601" s="146">
        <f>ROUND(I601*H601,2)</f>
        <v>0</v>
      </c>
      <c r="BL601" s="16" t="s">
        <v>153</v>
      </c>
      <c r="BM601" s="145" t="s">
        <v>834</v>
      </c>
    </row>
    <row r="602" spans="2:65" s="1" customFormat="1" ht="58.5">
      <c r="B602" s="31"/>
      <c r="D602" s="147" t="s">
        <v>141</v>
      </c>
      <c r="F602" s="148" t="s">
        <v>835</v>
      </c>
      <c r="I602" s="149"/>
      <c r="L602" s="31"/>
      <c r="M602" s="150"/>
      <c r="T602" s="55"/>
      <c r="AT602" s="16" t="s">
        <v>141</v>
      </c>
      <c r="AU602" s="16" t="s">
        <v>88</v>
      </c>
    </row>
    <row r="603" spans="2:65" s="12" customFormat="1">
      <c r="B603" s="155"/>
      <c r="D603" s="147" t="s">
        <v>240</v>
      </c>
      <c r="E603" s="156" t="s">
        <v>1</v>
      </c>
      <c r="F603" s="157" t="s">
        <v>86</v>
      </c>
      <c r="H603" s="158">
        <v>1</v>
      </c>
      <c r="I603" s="159"/>
      <c r="L603" s="155"/>
      <c r="M603" s="160"/>
      <c r="T603" s="161"/>
      <c r="AT603" s="156" t="s">
        <v>240</v>
      </c>
      <c r="AU603" s="156" t="s">
        <v>88</v>
      </c>
      <c r="AV603" s="12" t="s">
        <v>88</v>
      </c>
      <c r="AW603" s="12" t="s">
        <v>33</v>
      </c>
      <c r="AX603" s="12" t="s">
        <v>78</v>
      </c>
      <c r="AY603" s="156" t="s">
        <v>132</v>
      </c>
    </row>
    <row r="604" spans="2:65" s="13" customFormat="1">
      <c r="B604" s="162"/>
      <c r="D604" s="147" t="s">
        <v>240</v>
      </c>
      <c r="E604" s="163" t="s">
        <v>1</v>
      </c>
      <c r="F604" s="164" t="s">
        <v>244</v>
      </c>
      <c r="H604" s="165">
        <v>1</v>
      </c>
      <c r="I604" s="166"/>
      <c r="L604" s="162"/>
      <c r="M604" s="167"/>
      <c r="T604" s="168"/>
      <c r="AT604" s="163" t="s">
        <v>240</v>
      </c>
      <c r="AU604" s="163" t="s">
        <v>88</v>
      </c>
      <c r="AV604" s="13" t="s">
        <v>153</v>
      </c>
      <c r="AW604" s="13" t="s">
        <v>33</v>
      </c>
      <c r="AX604" s="13" t="s">
        <v>86</v>
      </c>
      <c r="AY604" s="163" t="s">
        <v>132</v>
      </c>
    </row>
    <row r="605" spans="2:65" s="1" customFormat="1" ht="16.5" customHeight="1">
      <c r="B605" s="132"/>
      <c r="C605" s="133" t="s">
        <v>836</v>
      </c>
      <c r="D605" s="133" t="s">
        <v>135</v>
      </c>
      <c r="E605" s="134" t="s">
        <v>837</v>
      </c>
      <c r="F605" s="135" t="s">
        <v>838</v>
      </c>
      <c r="G605" s="136" t="s">
        <v>138</v>
      </c>
      <c r="H605" s="137">
        <v>1</v>
      </c>
      <c r="I605" s="138"/>
      <c r="J605" s="139">
        <f>ROUND(I605*H605,2)</f>
        <v>0</v>
      </c>
      <c r="K605" s="140"/>
      <c r="L605" s="31"/>
      <c r="M605" s="141" t="s">
        <v>1</v>
      </c>
      <c r="N605" s="142" t="s">
        <v>43</v>
      </c>
      <c r="P605" s="143">
        <f>O605*H605</f>
        <v>0</v>
      </c>
      <c r="Q605" s="143">
        <v>0</v>
      </c>
      <c r="R605" s="143">
        <f>Q605*H605</f>
        <v>0</v>
      </c>
      <c r="S605" s="143">
        <v>0</v>
      </c>
      <c r="T605" s="144">
        <f>S605*H605</f>
        <v>0</v>
      </c>
      <c r="AR605" s="145" t="s">
        <v>153</v>
      </c>
      <c r="AT605" s="145" t="s">
        <v>135</v>
      </c>
      <c r="AU605" s="145" t="s">
        <v>88</v>
      </c>
      <c r="AY605" s="16" t="s">
        <v>132</v>
      </c>
      <c r="BE605" s="146">
        <f>IF(N605="základní",J605,0)</f>
        <v>0</v>
      </c>
      <c r="BF605" s="146">
        <f>IF(N605="snížená",J605,0)</f>
        <v>0</v>
      </c>
      <c r="BG605" s="146">
        <f>IF(N605="zákl. přenesená",J605,0)</f>
        <v>0</v>
      </c>
      <c r="BH605" s="146">
        <f>IF(N605="sníž. přenesená",J605,0)</f>
        <v>0</v>
      </c>
      <c r="BI605" s="146">
        <f>IF(N605="nulová",J605,0)</f>
        <v>0</v>
      </c>
      <c r="BJ605" s="16" t="s">
        <v>86</v>
      </c>
      <c r="BK605" s="146">
        <f>ROUND(I605*H605,2)</f>
        <v>0</v>
      </c>
      <c r="BL605" s="16" t="s">
        <v>153</v>
      </c>
      <c r="BM605" s="145" t="s">
        <v>839</v>
      </c>
    </row>
    <row r="606" spans="2:65" s="1" customFormat="1" ht="39">
      <c r="B606" s="31"/>
      <c r="D606" s="147" t="s">
        <v>141</v>
      </c>
      <c r="F606" s="148" t="s">
        <v>840</v>
      </c>
      <c r="I606" s="149"/>
      <c r="L606" s="31"/>
      <c r="M606" s="150"/>
      <c r="T606" s="55"/>
      <c r="AT606" s="16" t="s">
        <v>141</v>
      </c>
      <c r="AU606" s="16" t="s">
        <v>88</v>
      </c>
    </row>
    <row r="607" spans="2:65" s="12" customFormat="1">
      <c r="B607" s="155"/>
      <c r="D607" s="147" t="s">
        <v>240</v>
      </c>
      <c r="E607" s="156" t="s">
        <v>1</v>
      </c>
      <c r="F607" s="157" t="s">
        <v>86</v>
      </c>
      <c r="H607" s="158">
        <v>1</v>
      </c>
      <c r="I607" s="159"/>
      <c r="L607" s="155"/>
      <c r="M607" s="160"/>
      <c r="T607" s="161"/>
      <c r="AT607" s="156" t="s">
        <v>240</v>
      </c>
      <c r="AU607" s="156" t="s">
        <v>88</v>
      </c>
      <c r="AV607" s="12" t="s">
        <v>88</v>
      </c>
      <c r="AW607" s="12" t="s">
        <v>33</v>
      </c>
      <c r="AX607" s="12" t="s">
        <v>78</v>
      </c>
      <c r="AY607" s="156" t="s">
        <v>132</v>
      </c>
    </row>
    <row r="608" spans="2:65" s="13" customFormat="1">
      <c r="B608" s="162"/>
      <c r="D608" s="147" t="s">
        <v>240</v>
      </c>
      <c r="E608" s="163" t="s">
        <v>1</v>
      </c>
      <c r="F608" s="164" t="s">
        <v>244</v>
      </c>
      <c r="H608" s="165">
        <v>1</v>
      </c>
      <c r="I608" s="166"/>
      <c r="L608" s="162"/>
      <c r="M608" s="167"/>
      <c r="T608" s="168"/>
      <c r="AT608" s="163" t="s">
        <v>240</v>
      </c>
      <c r="AU608" s="163" t="s">
        <v>88</v>
      </c>
      <c r="AV608" s="13" t="s">
        <v>153</v>
      </c>
      <c r="AW608" s="13" t="s">
        <v>33</v>
      </c>
      <c r="AX608" s="13" t="s">
        <v>86</v>
      </c>
      <c r="AY608" s="163" t="s">
        <v>132</v>
      </c>
    </row>
    <row r="609" spans="2:65" s="11" customFormat="1" ht="22.9" customHeight="1">
      <c r="B609" s="120"/>
      <c r="D609" s="121" t="s">
        <v>77</v>
      </c>
      <c r="E609" s="130" t="s">
        <v>841</v>
      </c>
      <c r="F609" s="130" t="s">
        <v>842</v>
      </c>
      <c r="I609" s="123"/>
      <c r="J609" s="131">
        <f>BK609</f>
        <v>0</v>
      </c>
      <c r="L609" s="120"/>
      <c r="M609" s="125"/>
      <c r="P609" s="126">
        <f>SUM(P610:P622)</f>
        <v>0</v>
      </c>
      <c r="R609" s="126">
        <f>SUM(R610:R622)</f>
        <v>0</v>
      </c>
      <c r="T609" s="127">
        <f>SUM(T610:T622)</f>
        <v>0</v>
      </c>
      <c r="AR609" s="121" t="s">
        <v>86</v>
      </c>
      <c r="AT609" s="128" t="s">
        <v>77</v>
      </c>
      <c r="AU609" s="128" t="s">
        <v>86</v>
      </c>
      <c r="AY609" s="121" t="s">
        <v>132</v>
      </c>
      <c r="BK609" s="129">
        <f>SUM(BK610:BK622)</f>
        <v>0</v>
      </c>
    </row>
    <row r="610" spans="2:65" s="1" customFormat="1" ht="24.2" customHeight="1">
      <c r="B610" s="132"/>
      <c r="C610" s="133" t="s">
        <v>843</v>
      </c>
      <c r="D610" s="133" t="s">
        <v>135</v>
      </c>
      <c r="E610" s="134" t="s">
        <v>844</v>
      </c>
      <c r="F610" s="135" t="s">
        <v>845</v>
      </c>
      <c r="G610" s="136" t="s">
        <v>294</v>
      </c>
      <c r="H610" s="137">
        <v>132.333</v>
      </c>
      <c r="I610" s="138"/>
      <c r="J610" s="139">
        <f>ROUND(I610*H610,2)</f>
        <v>0</v>
      </c>
      <c r="K610" s="140"/>
      <c r="L610" s="31"/>
      <c r="M610" s="141" t="s">
        <v>1</v>
      </c>
      <c r="N610" s="142" t="s">
        <v>43</v>
      </c>
      <c r="P610" s="143">
        <f>O610*H610</f>
        <v>0</v>
      </c>
      <c r="Q610" s="143">
        <v>0</v>
      </c>
      <c r="R610" s="143">
        <f>Q610*H610</f>
        <v>0</v>
      </c>
      <c r="S610" s="143">
        <v>0</v>
      </c>
      <c r="T610" s="144">
        <f>S610*H610</f>
        <v>0</v>
      </c>
      <c r="AR610" s="145" t="s">
        <v>153</v>
      </c>
      <c r="AT610" s="145" t="s">
        <v>135</v>
      </c>
      <c r="AU610" s="145" t="s">
        <v>88</v>
      </c>
      <c r="AY610" s="16" t="s">
        <v>132</v>
      </c>
      <c r="BE610" s="146">
        <f>IF(N610="základní",J610,0)</f>
        <v>0</v>
      </c>
      <c r="BF610" s="146">
        <f>IF(N610="snížená",J610,0)</f>
        <v>0</v>
      </c>
      <c r="BG610" s="146">
        <f>IF(N610="zákl. přenesená",J610,0)</f>
        <v>0</v>
      </c>
      <c r="BH610" s="146">
        <f>IF(N610="sníž. přenesená",J610,0)</f>
        <v>0</v>
      </c>
      <c r="BI610" s="146">
        <f>IF(N610="nulová",J610,0)</f>
        <v>0</v>
      </c>
      <c r="BJ610" s="16" t="s">
        <v>86</v>
      </c>
      <c r="BK610" s="146">
        <f>ROUND(I610*H610,2)</f>
        <v>0</v>
      </c>
      <c r="BL610" s="16" t="s">
        <v>153</v>
      </c>
      <c r="BM610" s="145" t="s">
        <v>846</v>
      </c>
    </row>
    <row r="611" spans="2:65" s="1" customFormat="1" ht="33" customHeight="1">
      <c r="B611" s="132"/>
      <c r="C611" s="133" t="s">
        <v>847</v>
      </c>
      <c r="D611" s="133" t="s">
        <v>135</v>
      </c>
      <c r="E611" s="134" t="s">
        <v>848</v>
      </c>
      <c r="F611" s="135" t="s">
        <v>849</v>
      </c>
      <c r="G611" s="136" t="s">
        <v>294</v>
      </c>
      <c r="H611" s="137">
        <v>661.66499999999996</v>
      </c>
      <c r="I611" s="138"/>
      <c r="J611" s="139">
        <f>ROUND(I611*H611,2)</f>
        <v>0</v>
      </c>
      <c r="K611" s="140"/>
      <c r="L611" s="31"/>
      <c r="M611" s="141" t="s">
        <v>1</v>
      </c>
      <c r="N611" s="142" t="s">
        <v>43</v>
      </c>
      <c r="P611" s="143">
        <f>O611*H611</f>
        <v>0</v>
      </c>
      <c r="Q611" s="143">
        <v>0</v>
      </c>
      <c r="R611" s="143">
        <f>Q611*H611</f>
        <v>0</v>
      </c>
      <c r="S611" s="143">
        <v>0</v>
      </c>
      <c r="T611" s="144">
        <f>S611*H611</f>
        <v>0</v>
      </c>
      <c r="AR611" s="145" t="s">
        <v>153</v>
      </c>
      <c r="AT611" s="145" t="s">
        <v>135</v>
      </c>
      <c r="AU611" s="145" t="s">
        <v>88</v>
      </c>
      <c r="AY611" s="16" t="s">
        <v>132</v>
      </c>
      <c r="BE611" s="146">
        <f>IF(N611="základní",J611,0)</f>
        <v>0</v>
      </c>
      <c r="BF611" s="146">
        <f>IF(N611="snížená",J611,0)</f>
        <v>0</v>
      </c>
      <c r="BG611" s="146">
        <f>IF(N611="zákl. přenesená",J611,0)</f>
        <v>0</v>
      </c>
      <c r="BH611" s="146">
        <f>IF(N611="sníž. přenesená",J611,0)</f>
        <v>0</v>
      </c>
      <c r="BI611" s="146">
        <f>IF(N611="nulová",J611,0)</f>
        <v>0</v>
      </c>
      <c r="BJ611" s="16" t="s">
        <v>86</v>
      </c>
      <c r="BK611" s="146">
        <f>ROUND(I611*H611,2)</f>
        <v>0</v>
      </c>
      <c r="BL611" s="16" t="s">
        <v>153</v>
      </c>
      <c r="BM611" s="145" t="s">
        <v>850</v>
      </c>
    </row>
    <row r="612" spans="2:65" s="12" customFormat="1">
      <c r="B612" s="155"/>
      <c r="D612" s="147" t="s">
        <v>240</v>
      </c>
      <c r="F612" s="157" t="s">
        <v>851</v>
      </c>
      <c r="H612" s="158">
        <v>661.66499999999996</v>
      </c>
      <c r="I612" s="159"/>
      <c r="L612" s="155"/>
      <c r="M612" s="160"/>
      <c r="T612" s="161"/>
      <c r="AT612" s="156" t="s">
        <v>240</v>
      </c>
      <c r="AU612" s="156" t="s">
        <v>88</v>
      </c>
      <c r="AV612" s="12" t="s">
        <v>88</v>
      </c>
      <c r="AW612" s="12" t="s">
        <v>3</v>
      </c>
      <c r="AX612" s="12" t="s">
        <v>86</v>
      </c>
      <c r="AY612" s="156" t="s">
        <v>132</v>
      </c>
    </row>
    <row r="613" spans="2:65" s="1" customFormat="1" ht="24.2" customHeight="1">
      <c r="B613" s="132"/>
      <c r="C613" s="133" t="s">
        <v>852</v>
      </c>
      <c r="D613" s="133" t="s">
        <v>135</v>
      </c>
      <c r="E613" s="134" t="s">
        <v>853</v>
      </c>
      <c r="F613" s="135" t="s">
        <v>854</v>
      </c>
      <c r="G613" s="136" t="s">
        <v>294</v>
      </c>
      <c r="H613" s="137">
        <v>132.333</v>
      </c>
      <c r="I613" s="138"/>
      <c r="J613" s="139">
        <f>ROUND(I613*H613,2)</f>
        <v>0</v>
      </c>
      <c r="K613" s="140"/>
      <c r="L613" s="31"/>
      <c r="M613" s="141" t="s">
        <v>1</v>
      </c>
      <c r="N613" s="142" t="s">
        <v>43</v>
      </c>
      <c r="P613" s="143">
        <f>O613*H613</f>
        <v>0</v>
      </c>
      <c r="Q613" s="143">
        <v>0</v>
      </c>
      <c r="R613" s="143">
        <f>Q613*H613</f>
        <v>0</v>
      </c>
      <c r="S613" s="143">
        <v>0</v>
      </c>
      <c r="T613" s="144">
        <f>S613*H613</f>
        <v>0</v>
      </c>
      <c r="AR613" s="145" t="s">
        <v>153</v>
      </c>
      <c r="AT613" s="145" t="s">
        <v>135</v>
      </c>
      <c r="AU613" s="145" t="s">
        <v>88</v>
      </c>
      <c r="AY613" s="16" t="s">
        <v>132</v>
      </c>
      <c r="BE613" s="146">
        <f>IF(N613="základní",J613,0)</f>
        <v>0</v>
      </c>
      <c r="BF613" s="146">
        <f>IF(N613="snížená",J613,0)</f>
        <v>0</v>
      </c>
      <c r="BG613" s="146">
        <f>IF(N613="zákl. přenesená",J613,0)</f>
        <v>0</v>
      </c>
      <c r="BH613" s="146">
        <f>IF(N613="sníž. přenesená",J613,0)</f>
        <v>0</v>
      </c>
      <c r="BI613" s="146">
        <f>IF(N613="nulová",J613,0)</f>
        <v>0</v>
      </c>
      <c r="BJ613" s="16" t="s">
        <v>86</v>
      </c>
      <c r="BK613" s="146">
        <f>ROUND(I613*H613,2)</f>
        <v>0</v>
      </c>
      <c r="BL613" s="16" t="s">
        <v>153</v>
      </c>
      <c r="BM613" s="145" t="s">
        <v>855</v>
      </c>
    </row>
    <row r="614" spans="2:65" s="1" customFormat="1" ht="24.2" customHeight="1">
      <c r="B614" s="132"/>
      <c r="C614" s="133" t="s">
        <v>856</v>
      </c>
      <c r="D614" s="133" t="s">
        <v>135</v>
      </c>
      <c r="E614" s="134" t="s">
        <v>857</v>
      </c>
      <c r="F614" s="135" t="s">
        <v>858</v>
      </c>
      <c r="G614" s="136" t="s">
        <v>294</v>
      </c>
      <c r="H614" s="137">
        <v>6484.317</v>
      </c>
      <c r="I614" s="138"/>
      <c r="J614" s="139">
        <f>ROUND(I614*H614,2)</f>
        <v>0</v>
      </c>
      <c r="K614" s="140"/>
      <c r="L614" s="31"/>
      <c r="M614" s="141" t="s">
        <v>1</v>
      </c>
      <c r="N614" s="142" t="s">
        <v>43</v>
      </c>
      <c r="P614" s="143">
        <f>O614*H614</f>
        <v>0</v>
      </c>
      <c r="Q614" s="143">
        <v>0</v>
      </c>
      <c r="R614" s="143">
        <f>Q614*H614</f>
        <v>0</v>
      </c>
      <c r="S614" s="143">
        <v>0</v>
      </c>
      <c r="T614" s="144">
        <f>S614*H614</f>
        <v>0</v>
      </c>
      <c r="AR614" s="145" t="s">
        <v>153</v>
      </c>
      <c r="AT614" s="145" t="s">
        <v>135</v>
      </c>
      <c r="AU614" s="145" t="s">
        <v>88</v>
      </c>
      <c r="AY614" s="16" t="s">
        <v>132</v>
      </c>
      <c r="BE614" s="146">
        <f>IF(N614="základní",J614,0)</f>
        <v>0</v>
      </c>
      <c r="BF614" s="146">
        <f>IF(N614="snížená",J614,0)</f>
        <v>0</v>
      </c>
      <c r="BG614" s="146">
        <f>IF(N614="zákl. přenesená",J614,0)</f>
        <v>0</v>
      </c>
      <c r="BH614" s="146">
        <f>IF(N614="sníž. přenesená",J614,0)</f>
        <v>0</v>
      </c>
      <c r="BI614" s="146">
        <f>IF(N614="nulová",J614,0)</f>
        <v>0</v>
      </c>
      <c r="BJ614" s="16" t="s">
        <v>86</v>
      </c>
      <c r="BK614" s="146">
        <f>ROUND(I614*H614,2)</f>
        <v>0</v>
      </c>
      <c r="BL614" s="16" t="s">
        <v>153</v>
      </c>
      <c r="BM614" s="145" t="s">
        <v>859</v>
      </c>
    </row>
    <row r="615" spans="2:65" s="1" customFormat="1" ht="19.5">
      <c r="B615" s="31"/>
      <c r="D615" s="147" t="s">
        <v>141</v>
      </c>
      <c r="F615" s="148" t="s">
        <v>860</v>
      </c>
      <c r="I615" s="149"/>
      <c r="L615" s="31"/>
      <c r="M615" s="150"/>
      <c r="T615" s="55"/>
      <c r="AT615" s="16" t="s">
        <v>141</v>
      </c>
      <c r="AU615" s="16" t="s">
        <v>88</v>
      </c>
    </row>
    <row r="616" spans="2:65" s="12" customFormat="1">
      <c r="B616" s="155"/>
      <c r="D616" s="147" t="s">
        <v>240</v>
      </c>
      <c r="F616" s="157" t="s">
        <v>861</v>
      </c>
      <c r="H616" s="158">
        <v>6484.317</v>
      </c>
      <c r="I616" s="159"/>
      <c r="L616" s="155"/>
      <c r="M616" s="160"/>
      <c r="T616" s="161"/>
      <c r="AT616" s="156" t="s">
        <v>240</v>
      </c>
      <c r="AU616" s="156" t="s">
        <v>88</v>
      </c>
      <c r="AV616" s="12" t="s">
        <v>88</v>
      </c>
      <c r="AW616" s="12" t="s">
        <v>3</v>
      </c>
      <c r="AX616" s="12" t="s">
        <v>86</v>
      </c>
      <c r="AY616" s="156" t="s">
        <v>132</v>
      </c>
    </row>
    <row r="617" spans="2:65" s="1" customFormat="1" ht="33" customHeight="1">
      <c r="B617" s="132"/>
      <c r="C617" s="133" t="s">
        <v>862</v>
      </c>
      <c r="D617" s="133" t="s">
        <v>135</v>
      </c>
      <c r="E617" s="134" t="s">
        <v>863</v>
      </c>
      <c r="F617" s="135" t="s">
        <v>864</v>
      </c>
      <c r="G617" s="136" t="s">
        <v>294</v>
      </c>
      <c r="H617" s="137">
        <v>70.448999999999998</v>
      </c>
      <c r="I617" s="138"/>
      <c r="J617" s="139">
        <f t="shared" ref="J617:J622" si="0">ROUND(I617*H617,2)</f>
        <v>0</v>
      </c>
      <c r="K617" s="140"/>
      <c r="L617" s="31"/>
      <c r="M617" s="141" t="s">
        <v>1</v>
      </c>
      <c r="N617" s="142" t="s">
        <v>43</v>
      </c>
      <c r="P617" s="143">
        <f t="shared" ref="P617:P622" si="1">O617*H617</f>
        <v>0</v>
      </c>
      <c r="Q617" s="143">
        <v>0</v>
      </c>
      <c r="R617" s="143">
        <f t="shared" ref="R617:R622" si="2">Q617*H617</f>
        <v>0</v>
      </c>
      <c r="S617" s="143">
        <v>0</v>
      </c>
      <c r="T617" s="144">
        <f t="shared" ref="T617:T622" si="3">S617*H617</f>
        <v>0</v>
      </c>
      <c r="AR617" s="145" t="s">
        <v>153</v>
      </c>
      <c r="AT617" s="145" t="s">
        <v>135</v>
      </c>
      <c r="AU617" s="145" t="s">
        <v>88</v>
      </c>
      <c r="AY617" s="16" t="s">
        <v>132</v>
      </c>
      <c r="BE617" s="146">
        <f t="shared" ref="BE617:BE622" si="4">IF(N617="základní",J617,0)</f>
        <v>0</v>
      </c>
      <c r="BF617" s="146">
        <f t="shared" ref="BF617:BF622" si="5">IF(N617="snížená",J617,0)</f>
        <v>0</v>
      </c>
      <c r="BG617" s="146">
        <f t="shared" ref="BG617:BG622" si="6">IF(N617="zákl. přenesená",J617,0)</f>
        <v>0</v>
      </c>
      <c r="BH617" s="146">
        <f t="shared" ref="BH617:BH622" si="7">IF(N617="sníž. přenesená",J617,0)</f>
        <v>0</v>
      </c>
      <c r="BI617" s="146">
        <f t="shared" ref="BI617:BI622" si="8">IF(N617="nulová",J617,0)</f>
        <v>0</v>
      </c>
      <c r="BJ617" s="16" t="s">
        <v>86</v>
      </c>
      <c r="BK617" s="146">
        <f t="shared" ref="BK617:BK622" si="9">ROUND(I617*H617,2)</f>
        <v>0</v>
      </c>
      <c r="BL617" s="16" t="s">
        <v>153</v>
      </c>
      <c r="BM617" s="145" t="s">
        <v>865</v>
      </c>
    </row>
    <row r="618" spans="2:65" s="1" customFormat="1" ht="37.9" customHeight="1">
      <c r="B618" s="132"/>
      <c r="C618" s="133" t="s">
        <v>866</v>
      </c>
      <c r="D618" s="133" t="s">
        <v>135</v>
      </c>
      <c r="E618" s="134" t="s">
        <v>867</v>
      </c>
      <c r="F618" s="135" t="s">
        <v>868</v>
      </c>
      <c r="G618" s="136" t="s">
        <v>294</v>
      </c>
      <c r="H618" s="137">
        <v>8.2569999999999997</v>
      </c>
      <c r="I618" s="138"/>
      <c r="J618" s="139">
        <f t="shared" si="0"/>
        <v>0</v>
      </c>
      <c r="K618" s="140"/>
      <c r="L618" s="31"/>
      <c r="M618" s="141" t="s">
        <v>1</v>
      </c>
      <c r="N618" s="142" t="s">
        <v>43</v>
      </c>
      <c r="P618" s="143">
        <f t="shared" si="1"/>
        <v>0</v>
      </c>
      <c r="Q618" s="143">
        <v>0</v>
      </c>
      <c r="R618" s="143">
        <f t="shared" si="2"/>
        <v>0</v>
      </c>
      <c r="S618" s="143">
        <v>0</v>
      </c>
      <c r="T618" s="144">
        <f t="shared" si="3"/>
        <v>0</v>
      </c>
      <c r="AR618" s="145" t="s">
        <v>153</v>
      </c>
      <c r="AT618" s="145" t="s">
        <v>135</v>
      </c>
      <c r="AU618" s="145" t="s">
        <v>88</v>
      </c>
      <c r="AY618" s="16" t="s">
        <v>132</v>
      </c>
      <c r="BE618" s="146">
        <f t="shared" si="4"/>
        <v>0</v>
      </c>
      <c r="BF618" s="146">
        <f t="shared" si="5"/>
        <v>0</v>
      </c>
      <c r="BG618" s="146">
        <f t="shared" si="6"/>
        <v>0</v>
      </c>
      <c r="BH618" s="146">
        <f t="shared" si="7"/>
        <v>0</v>
      </c>
      <c r="BI618" s="146">
        <f t="shared" si="8"/>
        <v>0</v>
      </c>
      <c r="BJ618" s="16" t="s">
        <v>86</v>
      </c>
      <c r="BK618" s="146">
        <f t="shared" si="9"/>
        <v>0</v>
      </c>
      <c r="BL618" s="16" t="s">
        <v>153</v>
      </c>
      <c r="BM618" s="145" t="s">
        <v>869</v>
      </c>
    </row>
    <row r="619" spans="2:65" s="1" customFormat="1" ht="33" customHeight="1">
      <c r="B619" s="132"/>
      <c r="C619" s="133" t="s">
        <v>870</v>
      </c>
      <c r="D619" s="133" t="s">
        <v>135</v>
      </c>
      <c r="E619" s="134" t="s">
        <v>871</v>
      </c>
      <c r="F619" s="135" t="s">
        <v>872</v>
      </c>
      <c r="G619" s="136" t="s">
        <v>294</v>
      </c>
      <c r="H619" s="137">
        <v>40.377000000000002</v>
      </c>
      <c r="I619" s="138"/>
      <c r="J619" s="139">
        <f t="shared" si="0"/>
        <v>0</v>
      </c>
      <c r="K619" s="140"/>
      <c r="L619" s="31"/>
      <c r="M619" s="141" t="s">
        <v>1</v>
      </c>
      <c r="N619" s="142" t="s">
        <v>43</v>
      </c>
      <c r="P619" s="143">
        <f t="shared" si="1"/>
        <v>0</v>
      </c>
      <c r="Q619" s="143">
        <v>0</v>
      </c>
      <c r="R619" s="143">
        <f t="shared" si="2"/>
        <v>0</v>
      </c>
      <c r="S619" s="143">
        <v>0</v>
      </c>
      <c r="T619" s="144">
        <f t="shared" si="3"/>
        <v>0</v>
      </c>
      <c r="AR619" s="145" t="s">
        <v>153</v>
      </c>
      <c r="AT619" s="145" t="s">
        <v>135</v>
      </c>
      <c r="AU619" s="145" t="s">
        <v>88</v>
      </c>
      <c r="AY619" s="16" t="s">
        <v>132</v>
      </c>
      <c r="BE619" s="146">
        <f t="shared" si="4"/>
        <v>0</v>
      </c>
      <c r="BF619" s="146">
        <f t="shared" si="5"/>
        <v>0</v>
      </c>
      <c r="BG619" s="146">
        <f t="shared" si="6"/>
        <v>0</v>
      </c>
      <c r="BH619" s="146">
        <f t="shared" si="7"/>
        <v>0</v>
      </c>
      <c r="BI619" s="146">
        <f t="shared" si="8"/>
        <v>0</v>
      </c>
      <c r="BJ619" s="16" t="s">
        <v>86</v>
      </c>
      <c r="BK619" s="146">
        <f t="shared" si="9"/>
        <v>0</v>
      </c>
      <c r="BL619" s="16" t="s">
        <v>153</v>
      </c>
      <c r="BM619" s="145" t="s">
        <v>873</v>
      </c>
    </row>
    <row r="620" spans="2:65" s="1" customFormat="1" ht="24.2" customHeight="1">
      <c r="B620" s="132"/>
      <c r="C620" s="133" t="s">
        <v>874</v>
      </c>
      <c r="D620" s="133" t="s">
        <v>135</v>
      </c>
      <c r="E620" s="134" t="s">
        <v>875</v>
      </c>
      <c r="F620" s="135" t="s">
        <v>876</v>
      </c>
      <c r="G620" s="136" t="s">
        <v>294</v>
      </c>
      <c r="H620" s="137">
        <v>3.7149999999999999</v>
      </c>
      <c r="I620" s="138"/>
      <c r="J620" s="139">
        <f t="shared" si="0"/>
        <v>0</v>
      </c>
      <c r="K620" s="140"/>
      <c r="L620" s="31"/>
      <c r="M620" s="141" t="s">
        <v>1</v>
      </c>
      <c r="N620" s="142" t="s">
        <v>43</v>
      </c>
      <c r="P620" s="143">
        <f t="shared" si="1"/>
        <v>0</v>
      </c>
      <c r="Q620" s="143">
        <v>0</v>
      </c>
      <c r="R620" s="143">
        <f t="shared" si="2"/>
        <v>0</v>
      </c>
      <c r="S620" s="143">
        <v>0</v>
      </c>
      <c r="T620" s="144">
        <f t="shared" si="3"/>
        <v>0</v>
      </c>
      <c r="AR620" s="145" t="s">
        <v>153</v>
      </c>
      <c r="AT620" s="145" t="s">
        <v>135</v>
      </c>
      <c r="AU620" s="145" t="s">
        <v>88</v>
      </c>
      <c r="AY620" s="16" t="s">
        <v>132</v>
      </c>
      <c r="BE620" s="146">
        <f t="shared" si="4"/>
        <v>0</v>
      </c>
      <c r="BF620" s="146">
        <f t="shared" si="5"/>
        <v>0</v>
      </c>
      <c r="BG620" s="146">
        <f t="shared" si="6"/>
        <v>0</v>
      </c>
      <c r="BH620" s="146">
        <f t="shared" si="7"/>
        <v>0</v>
      </c>
      <c r="BI620" s="146">
        <f t="shared" si="8"/>
        <v>0</v>
      </c>
      <c r="BJ620" s="16" t="s">
        <v>86</v>
      </c>
      <c r="BK620" s="146">
        <f t="shared" si="9"/>
        <v>0</v>
      </c>
      <c r="BL620" s="16" t="s">
        <v>153</v>
      </c>
      <c r="BM620" s="145" t="s">
        <v>877</v>
      </c>
    </row>
    <row r="621" spans="2:65" s="1" customFormat="1" ht="33" customHeight="1">
      <c r="B621" s="132"/>
      <c r="C621" s="133" t="s">
        <v>878</v>
      </c>
      <c r="D621" s="133" t="s">
        <v>135</v>
      </c>
      <c r="E621" s="134" t="s">
        <v>879</v>
      </c>
      <c r="F621" s="135" t="s">
        <v>880</v>
      </c>
      <c r="G621" s="136" t="s">
        <v>294</v>
      </c>
      <c r="H621" s="137">
        <v>4.7850000000000001</v>
      </c>
      <c r="I621" s="138"/>
      <c r="J621" s="139">
        <f t="shared" si="0"/>
        <v>0</v>
      </c>
      <c r="K621" s="140"/>
      <c r="L621" s="31"/>
      <c r="M621" s="141" t="s">
        <v>1</v>
      </c>
      <c r="N621" s="142" t="s">
        <v>43</v>
      </c>
      <c r="P621" s="143">
        <f t="shared" si="1"/>
        <v>0</v>
      </c>
      <c r="Q621" s="143">
        <v>0</v>
      </c>
      <c r="R621" s="143">
        <f t="shared" si="2"/>
        <v>0</v>
      </c>
      <c r="S621" s="143">
        <v>0</v>
      </c>
      <c r="T621" s="144">
        <f t="shared" si="3"/>
        <v>0</v>
      </c>
      <c r="AR621" s="145" t="s">
        <v>153</v>
      </c>
      <c r="AT621" s="145" t="s">
        <v>135</v>
      </c>
      <c r="AU621" s="145" t="s">
        <v>88</v>
      </c>
      <c r="AY621" s="16" t="s">
        <v>132</v>
      </c>
      <c r="BE621" s="146">
        <f t="shared" si="4"/>
        <v>0</v>
      </c>
      <c r="BF621" s="146">
        <f t="shared" si="5"/>
        <v>0</v>
      </c>
      <c r="BG621" s="146">
        <f t="shared" si="6"/>
        <v>0</v>
      </c>
      <c r="BH621" s="146">
        <f t="shared" si="7"/>
        <v>0</v>
      </c>
      <c r="BI621" s="146">
        <f t="shared" si="8"/>
        <v>0</v>
      </c>
      <c r="BJ621" s="16" t="s">
        <v>86</v>
      </c>
      <c r="BK621" s="146">
        <f t="shared" si="9"/>
        <v>0</v>
      </c>
      <c r="BL621" s="16" t="s">
        <v>153</v>
      </c>
      <c r="BM621" s="145" t="s">
        <v>881</v>
      </c>
    </row>
    <row r="622" spans="2:65" s="1" customFormat="1" ht="33" customHeight="1">
      <c r="B622" s="132"/>
      <c r="C622" s="133" t="s">
        <v>882</v>
      </c>
      <c r="D622" s="133" t="s">
        <v>135</v>
      </c>
      <c r="E622" s="134" t="s">
        <v>883</v>
      </c>
      <c r="F622" s="135" t="s">
        <v>884</v>
      </c>
      <c r="G622" s="136" t="s">
        <v>294</v>
      </c>
      <c r="H622" s="137">
        <v>4.75</v>
      </c>
      <c r="I622" s="138"/>
      <c r="J622" s="139">
        <f t="shared" si="0"/>
        <v>0</v>
      </c>
      <c r="K622" s="140"/>
      <c r="L622" s="31"/>
      <c r="M622" s="141" t="s">
        <v>1</v>
      </c>
      <c r="N622" s="142" t="s">
        <v>43</v>
      </c>
      <c r="P622" s="143">
        <f t="shared" si="1"/>
        <v>0</v>
      </c>
      <c r="Q622" s="143">
        <v>0</v>
      </c>
      <c r="R622" s="143">
        <f t="shared" si="2"/>
        <v>0</v>
      </c>
      <c r="S622" s="143">
        <v>0</v>
      </c>
      <c r="T622" s="144">
        <f t="shared" si="3"/>
        <v>0</v>
      </c>
      <c r="AR622" s="145" t="s">
        <v>153</v>
      </c>
      <c r="AT622" s="145" t="s">
        <v>135</v>
      </c>
      <c r="AU622" s="145" t="s">
        <v>88</v>
      </c>
      <c r="AY622" s="16" t="s">
        <v>132</v>
      </c>
      <c r="BE622" s="146">
        <f t="shared" si="4"/>
        <v>0</v>
      </c>
      <c r="BF622" s="146">
        <f t="shared" si="5"/>
        <v>0</v>
      </c>
      <c r="BG622" s="146">
        <f t="shared" si="6"/>
        <v>0</v>
      </c>
      <c r="BH622" s="146">
        <f t="shared" si="7"/>
        <v>0</v>
      </c>
      <c r="BI622" s="146">
        <f t="shared" si="8"/>
        <v>0</v>
      </c>
      <c r="BJ622" s="16" t="s">
        <v>86</v>
      </c>
      <c r="BK622" s="146">
        <f t="shared" si="9"/>
        <v>0</v>
      </c>
      <c r="BL622" s="16" t="s">
        <v>153</v>
      </c>
      <c r="BM622" s="145" t="s">
        <v>885</v>
      </c>
    </row>
    <row r="623" spans="2:65" s="11" customFormat="1" ht="22.9" customHeight="1">
      <c r="B623" s="120"/>
      <c r="D623" s="121" t="s">
        <v>77</v>
      </c>
      <c r="E623" s="130" t="s">
        <v>886</v>
      </c>
      <c r="F623" s="130" t="s">
        <v>887</v>
      </c>
      <c r="I623" s="123"/>
      <c r="J623" s="131">
        <f>BK623</f>
        <v>0</v>
      </c>
      <c r="L623" s="120"/>
      <c r="M623" s="125"/>
      <c r="P623" s="126">
        <f>P624</f>
        <v>0</v>
      </c>
      <c r="R623" s="126">
        <f>R624</f>
        <v>0</v>
      </c>
      <c r="T623" s="127">
        <f>T624</f>
        <v>0</v>
      </c>
      <c r="AR623" s="121" t="s">
        <v>86</v>
      </c>
      <c r="AT623" s="128" t="s">
        <v>77</v>
      </c>
      <c r="AU623" s="128" t="s">
        <v>86</v>
      </c>
      <c r="AY623" s="121" t="s">
        <v>132</v>
      </c>
      <c r="BK623" s="129">
        <f>BK624</f>
        <v>0</v>
      </c>
    </row>
    <row r="624" spans="2:65" s="1" customFormat="1" ht="24.2" customHeight="1">
      <c r="B624" s="132"/>
      <c r="C624" s="133" t="s">
        <v>888</v>
      </c>
      <c r="D624" s="133" t="s">
        <v>135</v>
      </c>
      <c r="E624" s="134" t="s">
        <v>889</v>
      </c>
      <c r="F624" s="135" t="s">
        <v>890</v>
      </c>
      <c r="G624" s="136" t="s">
        <v>294</v>
      </c>
      <c r="H624" s="137">
        <v>652.90700000000004</v>
      </c>
      <c r="I624" s="138"/>
      <c r="J624" s="139">
        <f>ROUND(I624*H624,2)</f>
        <v>0</v>
      </c>
      <c r="K624" s="140"/>
      <c r="L624" s="31"/>
      <c r="M624" s="141" t="s">
        <v>1</v>
      </c>
      <c r="N624" s="142" t="s">
        <v>43</v>
      </c>
      <c r="P624" s="143">
        <f>O624*H624</f>
        <v>0</v>
      </c>
      <c r="Q624" s="143">
        <v>0</v>
      </c>
      <c r="R624" s="143">
        <f>Q624*H624</f>
        <v>0</v>
      </c>
      <c r="S624" s="143">
        <v>0</v>
      </c>
      <c r="T624" s="144">
        <f>S624*H624</f>
        <v>0</v>
      </c>
      <c r="AR624" s="145" t="s">
        <v>153</v>
      </c>
      <c r="AT624" s="145" t="s">
        <v>135</v>
      </c>
      <c r="AU624" s="145" t="s">
        <v>88</v>
      </c>
      <c r="AY624" s="16" t="s">
        <v>132</v>
      </c>
      <c r="BE624" s="146">
        <f>IF(N624="základní",J624,0)</f>
        <v>0</v>
      </c>
      <c r="BF624" s="146">
        <f>IF(N624="snížená",J624,0)</f>
        <v>0</v>
      </c>
      <c r="BG624" s="146">
        <f>IF(N624="zákl. přenesená",J624,0)</f>
        <v>0</v>
      </c>
      <c r="BH624" s="146">
        <f>IF(N624="sníž. přenesená",J624,0)</f>
        <v>0</v>
      </c>
      <c r="BI624" s="146">
        <f>IF(N624="nulová",J624,0)</f>
        <v>0</v>
      </c>
      <c r="BJ624" s="16" t="s">
        <v>86</v>
      </c>
      <c r="BK624" s="146">
        <f>ROUND(I624*H624,2)</f>
        <v>0</v>
      </c>
      <c r="BL624" s="16" t="s">
        <v>153</v>
      </c>
      <c r="BM624" s="145" t="s">
        <v>891</v>
      </c>
    </row>
    <row r="625" spans="2:65" s="11" customFormat="1" ht="25.9" customHeight="1">
      <c r="B625" s="120"/>
      <c r="D625" s="121" t="s">
        <v>77</v>
      </c>
      <c r="E625" s="122" t="s">
        <v>892</v>
      </c>
      <c r="F625" s="122" t="s">
        <v>893</v>
      </c>
      <c r="I625" s="123"/>
      <c r="J625" s="124">
        <f>BK625</f>
        <v>0</v>
      </c>
      <c r="L625" s="120"/>
      <c r="M625" s="125"/>
      <c r="P625" s="126">
        <f>P626+P649+P656+P677+P680+P711+P730+P761+P825+P851+P861</f>
        <v>0</v>
      </c>
      <c r="R625" s="126">
        <f>R626+R649+R656+R677+R680+R711+R730+R761+R825+R851+R861</f>
        <v>5.9802826700000011</v>
      </c>
      <c r="T625" s="127">
        <f>T626+T649+T656+T677+T680+T711+T730+T761+T825+T851+T861</f>
        <v>20.216369900000004</v>
      </c>
      <c r="AR625" s="121" t="s">
        <v>88</v>
      </c>
      <c r="AT625" s="128" t="s">
        <v>77</v>
      </c>
      <c r="AU625" s="128" t="s">
        <v>78</v>
      </c>
      <c r="AY625" s="121" t="s">
        <v>132</v>
      </c>
      <c r="BK625" s="129">
        <f>BK626+BK649+BK656+BK677+BK680+BK711+BK730+BK761+BK825+BK851+BK861</f>
        <v>0</v>
      </c>
    </row>
    <row r="626" spans="2:65" s="11" customFormat="1" ht="22.9" customHeight="1">
      <c r="B626" s="120"/>
      <c r="D626" s="121" t="s">
        <v>77</v>
      </c>
      <c r="E626" s="130" t="s">
        <v>894</v>
      </c>
      <c r="F626" s="130" t="s">
        <v>895</v>
      </c>
      <c r="I626" s="123"/>
      <c r="J626" s="131">
        <f>BK626</f>
        <v>0</v>
      </c>
      <c r="L626" s="120"/>
      <c r="M626" s="125"/>
      <c r="P626" s="126">
        <f>SUM(P627:P648)</f>
        <v>0</v>
      </c>
      <c r="R626" s="126">
        <f>SUM(R627:R648)</f>
        <v>1.7128638199999999</v>
      </c>
      <c r="T626" s="127">
        <f>SUM(T627:T648)</f>
        <v>0</v>
      </c>
      <c r="AR626" s="121" t="s">
        <v>88</v>
      </c>
      <c r="AT626" s="128" t="s">
        <v>77</v>
      </c>
      <c r="AU626" s="128" t="s">
        <v>86</v>
      </c>
      <c r="AY626" s="121" t="s">
        <v>132</v>
      </c>
      <c r="BK626" s="129">
        <f>SUM(BK627:BK648)</f>
        <v>0</v>
      </c>
    </row>
    <row r="627" spans="2:65" s="1" customFormat="1" ht="24.2" customHeight="1">
      <c r="B627" s="132"/>
      <c r="C627" s="133" t="s">
        <v>896</v>
      </c>
      <c r="D627" s="133" t="s">
        <v>135</v>
      </c>
      <c r="E627" s="134" t="s">
        <v>897</v>
      </c>
      <c r="F627" s="135" t="s">
        <v>898</v>
      </c>
      <c r="G627" s="136" t="s">
        <v>238</v>
      </c>
      <c r="H627" s="137">
        <v>165.84</v>
      </c>
      <c r="I627" s="138"/>
      <c r="J627" s="139">
        <f>ROUND(I627*H627,2)</f>
        <v>0</v>
      </c>
      <c r="K627" s="140"/>
      <c r="L627" s="31"/>
      <c r="M627" s="141" t="s">
        <v>1</v>
      </c>
      <c r="N627" s="142" t="s">
        <v>43</v>
      </c>
      <c r="P627" s="143">
        <f>O627*H627</f>
        <v>0</v>
      </c>
      <c r="Q627" s="143">
        <v>3.5000000000000001E-3</v>
      </c>
      <c r="R627" s="143">
        <f>Q627*H627</f>
        <v>0.58044000000000007</v>
      </c>
      <c r="S627" s="143">
        <v>0</v>
      </c>
      <c r="T627" s="144">
        <f>S627*H627</f>
        <v>0</v>
      </c>
      <c r="AR627" s="145" t="s">
        <v>307</v>
      </c>
      <c r="AT627" s="145" t="s">
        <v>135</v>
      </c>
      <c r="AU627" s="145" t="s">
        <v>88</v>
      </c>
      <c r="AY627" s="16" t="s">
        <v>132</v>
      </c>
      <c r="BE627" s="146">
        <f>IF(N627="základní",J627,0)</f>
        <v>0</v>
      </c>
      <c r="BF627" s="146">
        <f>IF(N627="snížená",J627,0)</f>
        <v>0</v>
      </c>
      <c r="BG627" s="146">
        <f>IF(N627="zákl. přenesená",J627,0)</f>
        <v>0</v>
      </c>
      <c r="BH627" s="146">
        <f>IF(N627="sníž. přenesená",J627,0)</f>
        <v>0</v>
      </c>
      <c r="BI627" s="146">
        <f>IF(N627="nulová",J627,0)</f>
        <v>0</v>
      </c>
      <c r="BJ627" s="16" t="s">
        <v>86</v>
      </c>
      <c r="BK627" s="146">
        <f>ROUND(I627*H627,2)</f>
        <v>0</v>
      </c>
      <c r="BL627" s="16" t="s">
        <v>307</v>
      </c>
      <c r="BM627" s="145" t="s">
        <v>899</v>
      </c>
    </row>
    <row r="628" spans="2:65" s="14" customFormat="1">
      <c r="B628" s="169"/>
      <c r="D628" s="147" t="s">
        <v>240</v>
      </c>
      <c r="E628" s="170" t="s">
        <v>1</v>
      </c>
      <c r="F628" s="171" t="s">
        <v>900</v>
      </c>
      <c r="H628" s="170" t="s">
        <v>1</v>
      </c>
      <c r="I628" s="172"/>
      <c r="L628" s="169"/>
      <c r="M628" s="173"/>
      <c r="T628" s="174"/>
      <c r="AT628" s="170" t="s">
        <v>240</v>
      </c>
      <c r="AU628" s="170" t="s">
        <v>88</v>
      </c>
      <c r="AV628" s="14" t="s">
        <v>86</v>
      </c>
      <c r="AW628" s="14" t="s">
        <v>33</v>
      </c>
      <c r="AX628" s="14" t="s">
        <v>78</v>
      </c>
      <c r="AY628" s="170" t="s">
        <v>132</v>
      </c>
    </row>
    <row r="629" spans="2:65" s="12" customFormat="1">
      <c r="B629" s="155"/>
      <c r="D629" s="147" t="s">
        <v>240</v>
      </c>
      <c r="E629" s="156" t="s">
        <v>1</v>
      </c>
      <c r="F629" s="157" t="s">
        <v>639</v>
      </c>
      <c r="H629" s="158">
        <v>82.92</v>
      </c>
      <c r="I629" s="159"/>
      <c r="L629" s="155"/>
      <c r="M629" s="160"/>
      <c r="T629" s="161"/>
      <c r="AT629" s="156" t="s">
        <v>240</v>
      </c>
      <c r="AU629" s="156" t="s">
        <v>88</v>
      </c>
      <c r="AV629" s="12" t="s">
        <v>88</v>
      </c>
      <c r="AW629" s="12" t="s">
        <v>33</v>
      </c>
      <c r="AX629" s="12" t="s">
        <v>78</v>
      </c>
      <c r="AY629" s="156" t="s">
        <v>132</v>
      </c>
    </row>
    <row r="630" spans="2:65" s="13" customFormat="1">
      <c r="B630" s="162"/>
      <c r="D630" s="147" t="s">
        <v>240</v>
      </c>
      <c r="E630" s="163" t="s">
        <v>1</v>
      </c>
      <c r="F630" s="164" t="s">
        <v>244</v>
      </c>
      <c r="H630" s="165">
        <v>82.92</v>
      </c>
      <c r="I630" s="166"/>
      <c r="L630" s="162"/>
      <c r="M630" s="167"/>
      <c r="T630" s="168"/>
      <c r="AT630" s="163" t="s">
        <v>240</v>
      </c>
      <c r="AU630" s="163" t="s">
        <v>88</v>
      </c>
      <c r="AV630" s="13" t="s">
        <v>153</v>
      </c>
      <c r="AW630" s="13" t="s">
        <v>33</v>
      </c>
      <c r="AX630" s="13" t="s">
        <v>86</v>
      </c>
      <c r="AY630" s="163" t="s">
        <v>132</v>
      </c>
    </row>
    <row r="631" spans="2:65" s="12" customFormat="1">
      <c r="B631" s="155"/>
      <c r="D631" s="147" t="s">
        <v>240</v>
      </c>
      <c r="F631" s="157" t="s">
        <v>901</v>
      </c>
      <c r="H631" s="158">
        <v>165.84</v>
      </c>
      <c r="I631" s="159"/>
      <c r="L631" s="155"/>
      <c r="M631" s="160"/>
      <c r="T631" s="161"/>
      <c r="AT631" s="156" t="s">
        <v>240</v>
      </c>
      <c r="AU631" s="156" t="s">
        <v>88</v>
      </c>
      <c r="AV631" s="12" t="s">
        <v>88</v>
      </c>
      <c r="AW631" s="12" t="s">
        <v>3</v>
      </c>
      <c r="AX631" s="12" t="s">
        <v>86</v>
      </c>
      <c r="AY631" s="156" t="s">
        <v>132</v>
      </c>
    </row>
    <row r="632" spans="2:65" s="1" customFormat="1" ht="24.2" customHeight="1">
      <c r="B632" s="132"/>
      <c r="C632" s="133" t="s">
        <v>902</v>
      </c>
      <c r="D632" s="133" t="s">
        <v>135</v>
      </c>
      <c r="E632" s="134" t="s">
        <v>903</v>
      </c>
      <c r="F632" s="135" t="s">
        <v>904</v>
      </c>
      <c r="G632" s="136" t="s">
        <v>238</v>
      </c>
      <c r="H632" s="137">
        <v>165.84</v>
      </c>
      <c r="I632" s="138"/>
      <c r="J632" s="139">
        <f>ROUND(I632*H632,2)</f>
        <v>0</v>
      </c>
      <c r="K632" s="140"/>
      <c r="L632" s="31"/>
      <c r="M632" s="141" t="s">
        <v>1</v>
      </c>
      <c r="N632" s="142" t="s">
        <v>43</v>
      </c>
      <c r="P632" s="143">
        <f>O632*H632</f>
        <v>0</v>
      </c>
      <c r="Q632" s="143">
        <v>0</v>
      </c>
      <c r="R632" s="143">
        <f>Q632*H632</f>
        <v>0</v>
      </c>
      <c r="S632" s="143">
        <v>0</v>
      </c>
      <c r="T632" s="144">
        <f>S632*H632</f>
        <v>0</v>
      </c>
      <c r="AR632" s="145" t="s">
        <v>307</v>
      </c>
      <c r="AT632" s="145" t="s">
        <v>135</v>
      </c>
      <c r="AU632" s="145" t="s">
        <v>88</v>
      </c>
      <c r="AY632" s="16" t="s">
        <v>132</v>
      </c>
      <c r="BE632" s="146">
        <f>IF(N632="základní",J632,0)</f>
        <v>0</v>
      </c>
      <c r="BF632" s="146">
        <f>IF(N632="snížená",J632,0)</f>
        <v>0</v>
      </c>
      <c r="BG632" s="146">
        <f>IF(N632="zákl. přenesená",J632,0)</f>
        <v>0</v>
      </c>
      <c r="BH632" s="146">
        <f>IF(N632="sníž. přenesená",J632,0)</f>
        <v>0</v>
      </c>
      <c r="BI632" s="146">
        <f>IF(N632="nulová",J632,0)</f>
        <v>0</v>
      </c>
      <c r="BJ632" s="16" t="s">
        <v>86</v>
      </c>
      <c r="BK632" s="146">
        <f>ROUND(I632*H632,2)</f>
        <v>0</v>
      </c>
      <c r="BL632" s="16" t="s">
        <v>307</v>
      </c>
      <c r="BM632" s="145" t="s">
        <v>905</v>
      </c>
    </row>
    <row r="633" spans="2:65" s="14" customFormat="1">
      <c r="B633" s="169"/>
      <c r="D633" s="147" t="s">
        <v>240</v>
      </c>
      <c r="E633" s="170" t="s">
        <v>1</v>
      </c>
      <c r="F633" s="171" t="s">
        <v>900</v>
      </c>
      <c r="H633" s="170" t="s">
        <v>1</v>
      </c>
      <c r="I633" s="172"/>
      <c r="L633" s="169"/>
      <c r="M633" s="173"/>
      <c r="T633" s="174"/>
      <c r="AT633" s="170" t="s">
        <v>240</v>
      </c>
      <c r="AU633" s="170" t="s">
        <v>88</v>
      </c>
      <c r="AV633" s="14" t="s">
        <v>86</v>
      </c>
      <c r="AW633" s="14" t="s">
        <v>33</v>
      </c>
      <c r="AX633" s="14" t="s">
        <v>78</v>
      </c>
      <c r="AY633" s="170" t="s">
        <v>132</v>
      </c>
    </row>
    <row r="634" spans="2:65" s="12" customFormat="1">
      <c r="B634" s="155"/>
      <c r="D634" s="147" t="s">
        <v>240</v>
      </c>
      <c r="E634" s="156" t="s">
        <v>1</v>
      </c>
      <c r="F634" s="157" t="s">
        <v>906</v>
      </c>
      <c r="H634" s="158">
        <v>165.84</v>
      </c>
      <c r="I634" s="159"/>
      <c r="L634" s="155"/>
      <c r="M634" s="160"/>
      <c r="T634" s="161"/>
      <c r="AT634" s="156" t="s">
        <v>240</v>
      </c>
      <c r="AU634" s="156" t="s">
        <v>88</v>
      </c>
      <c r="AV634" s="12" t="s">
        <v>88</v>
      </c>
      <c r="AW634" s="12" t="s">
        <v>33</v>
      </c>
      <c r="AX634" s="12" t="s">
        <v>78</v>
      </c>
      <c r="AY634" s="156" t="s">
        <v>132</v>
      </c>
    </row>
    <row r="635" spans="2:65" s="13" customFormat="1">
      <c r="B635" s="162"/>
      <c r="D635" s="147" t="s">
        <v>240</v>
      </c>
      <c r="E635" s="163" t="s">
        <v>1</v>
      </c>
      <c r="F635" s="164" t="s">
        <v>244</v>
      </c>
      <c r="H635" s="165">
        <v>165.84</v>
      </c>
      <c r="I635" s="166"/>
      <c r="L635" s="162"/>
      <c r="M635" s="167"/>
      <c r="T635" s="168"/>
      <c r="AT635" s="163" t="s">
        <v>240</v>
      </c>
      <c r="AU635" s="163" t="s">
        <v>88</v>
      </c>
      <c r="AV635" s="13" t="s">
        <v>153</v>
      </c>
      <c r="AW635" s="13" t="s">
        <v>33</v>
      </c>
      <c r="AX635" s="13" t="s">
        <v>86</v>
      </c>
      <c r="AY635" s="163" t="s">
        <v>132</v>
      </c>
    </row>
    <row r="636" spans="2:65" s="1" customFormat="1" ht="49.15" customHeight="1">
      <c r="B636" s="132"/>
      <c r="C636" s="175" t="s">
        <v>907</v>
      </c>
      <c r="D636" s="175" t="s">
        <v>324</v>
      </c>
      <c r="E636" s="176" t="s">
        <v>908</v>
      </c>
      <c r="F636" s="177" t="s">
        <v>909</v>
      </c>
      <c r="G636" s="178" t="s">
        <v>238</v>
      </c>
      <c r="H636" s="179">
        <v>193.28700000000001</v>
      </c>
      <c r="I636" s="180"/>
      <c r="J636" s="181">
        <f>ROUND(I636*H636,2)</f>
        <v>0</v>
      </c>
      <c r="K636" s="182"/>
      <c r="L636" s="183"/>
      <c r="M636" s="184" t="s">
        <v>1</v>
      </c>
      <c r="N636" s="185" t="s">
        <v>43</v>
      </c>
      <c r="P636" s="143">
        <f>O636*H636</f>
        <v>0</v>
      </c>
      <c r="Q636" s="143">
        <v>4.7999999999999996E-3</v>
      </c>
      <c r="R636" s="143">
        <f>Q636*H636</f>
        <v>0.92777759999999998</v>
      </c>
      <c r="S636" s="143">
        <v>0</v>
      </c>
      <c r="T636" s="144">
        <f>S636*H636</f>
        <v>0</v>
      </c>
      <c r="AR636" s="145" t="s">
        <v>395</v>
      </c>
      <c r="AT636" s="145" t="s">
        <v>324</v>
      </c>
      <c r="AU636" s="145" t="s">
        <v>88</v>
      </c>
      <c r="AY636" s="16" t="s">
        <v>132</v>
      </c>
      <c r="BE636" s="146">
        <f>IF(N636="základní",J636,0)</f>
        <v>0</v>
      </c>
      <c r="BF636" s="146">
        <f>IF(N636="snížená",J636,0)</f>
        <v>0</v>
      </c>
      <c r="BG636" s="146">
        <f>IF(N636="zákl. přenesená",J636,0)</f>
        <v>0</v>
      </c>
      <c r="BH636" s="146">
        <f>IF(N636="sníž. přenesená",J636,0)</f>
        <v>0</v>
      </c>
      <c r="BI636" s="146">
        <f>IF(N636="nulová",J636,0)</f>
        <v>0</v>
      </c>
      <c r="BJ636" s="16" t="s">
        <v>86</v>
      </c>
      <c r="BK636" s="146">
        <f>ROUND(I636*H636,2)</f>
        <v>0</v>
      </c>
      <c r="BL636" s="16" t="s">
        <v>307</v>
      </c>
      <c r="BM636" s="145" t="s">
        <v>910</v>
      </c>
    </row>
    <row r="637" spans="2:65" s="12" customFormat="1">
      <c r="B637" s="155"/>
      <c r="D637" s="147" t="s">
        <v>240</v>
      </c>
      <c r="E637" s="156" t="s">
        <v>1</v>
      </c>
      <c r="F637" s="157" t="s">
        <v>906</v>
      </c>
      <c r="H637" s="158">
        <v>165.84</v>
      </c>
      <c r="I637" s="159"/>
      <c r="L637" s="155"/>
      <c r="M637" s="160"/>
      <c r="T637" s="161"/>
      <c r="AT637" s="156" t="s">
        <v>240</v>
      </c>
      <c r="AU637" s="156" t="s">
        <v>88</v>
      </c>
      <c r="AV637" s="12" t="s">
        <v>88</v>
      </c>
      <c r="AW637" s="12" t="s">
        <v>33</v>
      </c>
      <c r="AX637" s="12" t="s">
        <v>78</v>
      </c>
      <c r="AY637" s="156" t="s">
        <v>132</v>
      </c>
    </row>
    <row r="638" spans="2:65" s="13" customFormat="1">
      <c r="B638" s="162"/>
      <c r="D638" s="147" t="s">
        <v>240</v>
      </c>
      <c r="E638" s="163" t="s">
        <v>1</v>
      </c>
      <c r="F638" s="164" t="s">
        <v>244</v>
      </c>
      <c r="H638" s="165">
        <v>165.84</v>
      </c>
      <c r="I638" s="166"/>
      <c r="L638" s="162"/>
      <c r="M638" s="167"/>
      <c r="T638" s="168"/>
      <c r="AT638" s="163" t="s">
        <v>240</v>
      </c>
      <c r="AU638" s="163" t="s">
        <v>88</v>
      </c>
      <c r="AV638" s="13" t="s">
        <v>153</v>
      </c>
      <c r="AW638" s="13" t="s">
        <v>33</v>
      </c>
      <c r="AX638" s="13" t="s">
        <v>86</v>
      </c>
      <c r="AY638" s="163" t="s">
        <v>132</v>
      </c>
    </row>
    <row r="639" spans="2:65" s="12" customFormat="1">
      <c r="B639" s="155"/>
      <c r="D639" s="147" t="s">
        <v>240</v>
      </c>
      <c r="F639" s="157" t="s">
        <v>911</v>
      </c>
      <c r="H639" s="158">
        <v>193.28700000000001</v>
      </c>
      <c r="I639" s="159"/>
      <c r="L639" s="155"/>
      <c r="M639" s="160"/>
      <c r="T639" s="161"/>
      <c r="AT639" s="156" t="s">
        <v>240</v>
      </c>
      <c r="AU639" s="156" t="s">
        <v>88</v>
      </c>
      <c r="AV639" s="12" t="s">
        <v>88</v>
      </c>
      <c r="AW639" s="12" t="s">
        <v>3</v>
      </c>
      <c r="AX639" s="12" t="s">
        <v>86</v>
      </c>
      <c r="AY639" s="156" t="s">
        <v>132</v>
      </c>
    </row>
    <row r="640" spans="2:65" s="1" customFormat="1" ht="33" customHeight="1">
      <c r="B640" s="132"/>
      <c r="C640" s="133" t="s">
        <v>912</v>
      </c>
      <c r="D640" s="133" t="s">
        <v>135</v>
      </c>
      <c r="E640" s="134" t="s">
        <v>913</v>
      </c>
      <c r="F640" s="135" t="s">
        <v>914</v>
      </c>
      <c r="G640" s="136" t="s">
        <v>238</v>
      </c>
      <c r="H640" s="137">
        <v>270.99299999999999</v>
      </c>
      <c r="I640" s="138"/>
      <c r="J640" s="139">
        <f>ROUND(I640*H640,2)</f>
        <v>0</v>
      </c>
      <c r="K640" s="140"/>
      <c r="L640" s="31"/>
      <c r="M640" s="141" t="s">
        <v>1</v>
      </c>
      <c r="N640" s="142" t="s">
        <v>43</v>
      </c>
      <c r="P640" s="143">
        <f>O640*H640</f>
        <v>0</v>
      </c>
      <c r="Q640" s="143">
        <v>5.8E-4</v>
      </c>
      <c r="R640" s="143">
        <f>Q640*H640</f>
        <v>0.15717593999999999</v>
      </c>
      <c r="S640" s="143">
        <v>0</v>
      </c>
      <c r="T640" s="144">
        <f>S640*H640</f>
        <v>0</v>
      </c>
      <c r="AR640" s="145" t="s">
        <v>307</v>
      </c>
      <c r="AT640" s="145" t="s">
        <v>135</v>
      </c>
      <c r="AU640" s="145" t="s">
        <v>88</v>
      </c>
      <c r="AY640" s="16" t="s">
        <v>132</v>
      </c>
      <c r="BE640" s="146">
        <f>IF(N640="základní",J640,0)</f>
        <v>0</v>
      </c>
      <c r="BF640" s="146">
        <f>IF(N640="snížená",J640,0)</f>
        <v>0</v>
      </c>
      <c r="BG640" s="146">
        <f>IF(N640="zákl. přenesená",J640,0)</f>
        <v>0</v>
      </c>
      <c r="BH640" s="146">
        <f>IF(N640="sníž. přenesená",J640,0)</f>
        <v>0</v>
      </c>
      <c r="BI640" s="146">
        <f>IF(N640="nulová",J640,0)</f>
        <v>0</v>
      </c>
      <c r="BJ640" s="16" t="s">
        <v>86</v>
      </c>
      <c r="BK640" s="146">
        <f>ROUND(I640*H640,2)</f>
        <v>0</v>
      </c>
      <c r="BL640" s="16" t="s">
        <v>307</v>
      </c>
      <c r="BM640" s="145" t="s">
        <v>915</v>
      </c>
    </row>
    <row r="641" spans="2:65" s="12" customFormat="1">
      <c r="B641" s="155"/>
      <c r="D641" s="147" t="s">
        <v>240</v>
      </c>
      <c r="E641" s="156" t="s">
        <v>1</v>
      </c>
      <c r="F641" s="157" t="s">
        <v>916</v>
      </c>
      <c r="H641" s="158">
        <v>270.99299999999999</v>
      </c>
      <c r="I641" s="159"/>
      <c r="L641" s="155"/>
      <c r="M641" s="160"/>
      <c r="T641" s="161"/>
      <c r="AT641" s="156" t="s">
        <v>240</v>
      </c>
      <c r="AU641" s="156" t="s">
        <v>88</v>
      </c>
      <c r="AV641" s="12" t="s">
        <v>88</v>
      </c>
      <c r="AW641" s="12" t="s">
        <v>33</v>
      </c>
      <c r="AX641" s="12" t="s">
        <v>78</v>
      </c>
      <c r="AY641" s="156" t="s">
        <v>132</v>
      </c>
    </row>
    <row r="642" spans="2:65" s="13" customFormat="1">
      <c r="B642" s="162"/>
      <c r="D642" s="147" t="s">
        <v>240</v>
      </c>
      <c r="E642" s="163" t="s">
        <v>1</v>
      </c>
      <c r="F642" s="164" t="s">
        <v>244</v>
      </c>
      <c r="H642" s="165">
        <v>270.99299999999999</v>
      </c>
      <c r="I642" s="166"/>
      <c r="L642" s="162"/>
      <c r="M642" s="167"/>
      <c r="T642" s="168"/>
      <c r="AT642" s="163" t="s">
        <v>240</v>
      </c>
      <c r="AU642" s="163" t="s">
        <v>88</v>
      </c>
      <c r="AV642" s="13" t="s">
        <v>153</v>
      </c>
      <c r="AW642" s="13" t="s">
        <v>33</v>
      </c>
      <c r="AX642" s="13" t="s">
        <v>86</v>
      </c>
      <c r="AY642" s="163" t="s">
        <v>132</v>
      </c>
    </row>
    <row r="643" spans="2:65" s="1" customFormat="1" ht="21.75" customHeight="1">
      <c r="B643" s="132"/>
      <c r="C643" s="133" t="s">
        <v>917</v>
      </c>
      <c r="D643" s="133" t="s">
        <v>135</v>
      </c>
      <c r="E643" s="134" t="s">
        <v>918</v>
      </c>
      <c r="F643" s="135" t="s">
        <v>919</v>
      </c>
      <c r="G643" s="136" t="s">
        <v>258</v>
      </c>
      <c r="H643" s="137">
        <v>275.99</v>
      </c>
      <c r="I643" s="138"/>
      <c r="J643" s="139">
        <f>ROUND(I643*H643,2)</f>
        <v>0</v>
      </c>
      <c r="K643" s="140"/>
      <c r="L643" s="31"/>
      <c r="M643" s="141" t="s">
        <v>1</v>
      </c>
      <c r="N643" s="142" t="s">
        <v>43</v>
      </c>
      <c r="P643" s="143">
        <f>O643*H643</f>
        <v>0</v>
      </c>
      <c r="Q643" s="143">
        <v>4.0000000000000003E-5</v>
      </c>
      <c r="R643" s="143">
        <f>Q643*H643</f>
        <v>1.1039600000000002E-2</v>
      </c>
      <c r="S643" s="143">
        <v>0</v>
      </c>
      <c r="T643" s="144">
        <f>S643*H643</f>
        <v>0</v>
      </c>
      <c r="AR643" s="145" t="s">
        <v>307</v>
      </c>
      <c r="AT643" s="145" t="s">
        <v>135</v>
      </c>
      <c r="AU643" s="145" t="s">
        <v>88</v>
      </c>
      <c r="AY643" s="16" t="s">
        <v>132</v>
      </c>
      <c r="BE643" s="146">
        <f>IF(N643="základní",J643,0)</f>
        <v>0</v>
      </c>
      <c r="BF643" s="146">
        <f>IF(N643="snížená",J643,0)</f>
        <v>0</v>
      </c>
      <c r="BG643" s="146">
        <f>IF(N643="zákl. přenesená",J643,0)</f>
        <v>0</v>
      </c>
      <c r="BH643" s="146">
        <f>IF(N643="sníž. přenesená",J643,0)</f>
        <v>0</v>
      </c>
      <c r="BI643" s="146">
        <f>IF(N643="nulová",J643,0)</f>
        <v>0</v>
      </c>
      <c r="BJ643" s="16" t="s">
        <v>86</v>
      </c>
      <c r="BK643" s="146">
        <f>ROUND(I643*H643,2)</f>
        <v>0</v>
      </c>
      <c r="BL643" s="16" t="s">
        <v>307</v>
      </c>
      <c r="BM643" s="145" t="s">
        <v>920</v>
      </c>
    </row>
    <row r="644" spans="2:65" s="12" customFormat="1">
      <c r="B644" s="155"/>
      <c r="D644" s="147" t="s">
        <v>240</v>
      </c>
      <c r="E644" s="156" t="s">
        <v>1</v>
      </c>
      <c r="F644" s="157" t="s">
        <v>921</v>
      </c>
      <c r="H644" s="158">
        <v>275.99</v>
      </c>
      <c r="I644" s="159"/>
      <c r="L644" s="155"/>
      <c r="M644" s="160"/>
      <c r="T644" s="161"/>
      <c r="AT644" s="156" t="s">
        <v>240</v>
      </c>
      <c r="AU644" s="156" t="s">
        <v>88</v>
      </c>
      <c r="AV644" s="12" t="s">
        <v>88</v>
      </c>
      <c r="AW644" s="12" t="s">
        <v>33</v>
      </c>
      <c r="AX644" s="12" t="s">
        <v>78</v>
      </c>
      <c r="AY644" s="156" t="s">
        <v>132</v>
      </c>
    </row>
    <row r="645" spans="2:65" s="13" customFormat="1">
      <c r="B645" s="162"/>
      <c r="D645" s="147" t="s">
        <v>240</v>
      </c>
      <c r="E645" s="163" t="s">
        <v>1</v>
      </c>
      <c r="F645" s="164" t="s">
        <v>244</v>
      </c>
      <c r="H645" s="165">
        <v>275.99</v>
      </c>
      <c r="I645" s="166"/>
      <c r="L645" s="162"/>
      <c r="M645" s="167"/>
      <c r="T645" s="168"/>
      <c r="AT645" s="163" t="s">
        <v>240</v>
      </c>
      <c r="AU645" s="163" t="s">
        <v>88</v>
      </c>
      <c r="AV645" s="13" t="s">
        <v>153</v>
      </c>
      <c r="AW645" s="13" t="s">
        <v>33</v>
      </c>
      <c r="AX645" s="13" t="s">
        <v>86</v>
      </c>
      <c r="AY645" s="163" t="s">
        <v>132</v>
      </c>
    </row>
    <row r="646" spans="2:65" s="1" customFormat="1" ht="21.75" customHeight="1">
      <c r="B646" s="132"/>
      <c r="C646" s="175" t="s">
        <v>922</v>
      </c>
      <c r="D646" s="175" t="s">
        <v>324</v>
      </c>
      <c r="E646" s="176" t="s">
        <v>923</v>
      </c>
      <c r="F646" s="177" t="s">
        <v>924</v>
      </c>
      <c r="G646" s="178" t="s">
        <v>258</v>
      </c>
      <c r="H646" s="179">
        <v>303.589</v>
      </c>
      <c r="I646" s="180"/>
      <c r="J646" s="181">
        <f>ROUND(I646*H646,2)</f>
        <v>0</v>
      </c>
      <c r="K646" s="182"/>
      <c r="L646" s="183"/>
      <c r="M646" s="184" t="s">
        <v>1</v>
      </c>
      <c r="N646" s="185" t="s">
        <v>43</v>
      </c>
      <c r="P646" s="143">
        <f>O646*H646</f>
        <v>0</v>
      </c>
      <c r="Q646" s="143">
        <v>1.2E-4</v>
      </c>
      <c r="R646" s="143">
        <f>Q646*H646</f>
        <v>3.643068E-2</v>
      </c>
      <c r="S646" s="143">
        <v>0</v>
      </c>
      <c r="T646" s="144">
        <f>S646*H646</f>
        <v>0</v>
      </c>
      <c r="AR646" s="145" t="s">
        <v>395</v>
      </c>
      <c r="AT646" s="145" t="s">
        <v>324</v>
      </c>
      <c r="AU646" s="145" t="s">
        <v>88</v>
      </c>
      <c r="AY646" s="16" t="s">
        <v>132</v>
      </c>
      <c r="BE646" s="146">
        <f>IF(N646="základní",J646,0)</f>
        <v>0</v>
      </c>
      <c r="BF646" s="146">
        <f>IF(N646="snížená",J646,0)</f>
        <v>0</v>
      </c>
      <c r="BG646" s="146">
        <f>IF(N646="zákl. přenesená",J646,0)</f>
        <v>0</v>
      </c>
      <c r="BH646" s="146">
        <f>IF(N646="sníž. přenesená",J646,0)</f>
        <v>0</v>
      </c>
      <c r="BI646" s="146">
        <f>IF(N646="nulová",J646,0)</f>
        <v>0</v>
      </c>
      <c r="BJ646" s="16" t="s">
        <v>86</v>
      </c>
      <c r="BK646" s="146">
        <f>ROUND(I646*H646,2)</f>
        <v>0</v>
      </c>
      <c r="BL646" s="16" t="s">
        <v>307</v>
      </c>
      <c r="BM646" s="145" t="s">
        <v>925</v>
      </c>
    </row>
    <row r="647" spans="2:65" s="12" customFormat="1">
      <c r="B647" s="155"/>
      <c r="D647" s="147" t="s">
        <v>240</v>
      </c>
      <c r="F647" s="157" t="s">
        <v>568</v>
      </c>
      <c r="H647" s="158">
        <v>303.589</v>
      </c>
      <c r="I647" s="159"/>
      <c r="L647" s="155"/>
      <c r="M647" s="160"/>
      <c r="T647" s="161"/>
      <c r="AT647" s="156" t="s">
        <v>240</v>
      </c>
      <c r="AU647" s="156" t="s">
        <v>88</v>
      </c>
      <c r="AV647" s="12" t="s">
        <v>88</v>
      </c>
      <c r="AW647" s="12" t="s">
        <v>3</v>
      </c>
      <c r="AX647" s="12" t="s">
        <v>86</v>
      </c>
      <c r="AY647" s="156" t="s">
        <v>132</v>
      </c>
    </row>
    <row r="648" spans="2:65" s="1" customFormat="1" ht="37.9" customHeight="1">
      <c r="B648" s="132"/>
      <c r="C648" s="133" t="s">
        <v>926</v>
      </c>
      <c r="D648" s="133" t="s">
        <v>135</v>
      </c>
      <c r="E648" s="134" t="s">
        <v>927</v>
      </c>
      <c r="F648" s="135" t="s">
        <v>928</v>
      </c>
      <c r="G648" s="136" t="s">
        <v>294</v>
      </c>
      <c r="H648" s="137">
        <v>1.7130000000000001</v>
      </c>
      <c r="I648" s="138"/>
      <c r="J648" s="139">
        <f>ROUND(I648*H648,2)</f>
        <v>0</v>
      </c>
      <c r="K648" s="140"/>
      <c r="L648" s="31"/>
      <c r="M648" s="141" t="s">
        <v>1</v>
      </c>
      <c r="N648" s="142" t="s">
        <v>43</v>
      </c>
      <c r="P648" s="143">
        <f>O648*H648</f>
        <v>0</v>
      </c>
      <c r="Q648" s="143">
        <v>0</v>
      </c>
      <c r="R648" s="143">
        <f>Q648*H648</f>
        <v>0</v>
      </c>
      <c r="S648" s="143">
        <v>0</v>
      </c>
      <c r="T648" s="144">
        <f>S648*H648</f>
        <v>0</v>
      </c>
      <c r="AR648" s="145" t="s">
        <v>307</v>
      </c>
      <c r="AT648" s="145" t="s">
        <v>135</v>
      </c>
      <c r="AU648" s="145" t="s">
        <v>88</v>
      </c>
      <c r="AY648" s="16" t="s">
        <v>132</v>
      </c>
      <c r="BE648" s="146">
        <f>IF(N648="základní",J648,0)</f>
        <v>0</v>
      </c>
      <c r="BF648" s="146">
        <f>IF(N648="snížená",J648,0)</f>
        <v>0</v>
      </c>
      <c r="BG648" s="146">
        <f>IF(N648="zákl. přenesená",J648,0)</f>
        <v>0</v>
      </c>
      <c r="BH648" s="146">
        <f>IF(N648="sníž. přenesená",J648,0)</f>
        <v>0</v>
      </c>
      <c r="BI648" s="146">
        <f>IF(N648="nulová",J648,0)</f>
        <v>0</v>
      </c>
      <c r="BJ648" s="16" t="s">
        <v>86</v>
      </c>
      <c r="BK648" s="146">
        <f>ROUND(I648*H648,2)</f>
        <v>0</v>
      </c>
      <c r="BL648" s="16" t="s">
        <v>307</v>
      </c>
      <c r="BM648" s="145" t="s">
        <v>929</v>
      </c>
    </row>
    <row r="649" spans="2:65" s="11" customFormat="1" ht="22.9" customHeight="1">
      <c r="B649" s="120"/>
      <c r="D649" s="121" t="s">
        <v>77</v>
      </c>
      <c r="E649" s="130" t="s">
        <v>930</v>
      </c>
      <c r="F649" s="130" t="s">
        <v>931</v>
      </c>
      <c r="I649" s="123"/>
      <c r="J649" s="131">
        <f>BK649</f>
        <v>0</v>
      </c>
      <c r="L649" s="120"/>
      <c r="M649" s="125"/>
      <c r="P649" s="126">
        <f>SUM(P650:P655)</f>
        <v>0</v>
      </c>
      <c r="R649" s="126">
        <f>SUM(R650:R655)</f>
        <v>8.2090800000000005E-2</v>
      </c>
      <c r="T649" s="127">
        <f>SUM(T650:T655)</f>
        <v>0</v>
      </c>
      <c r="AR649" s="121" t="s">
        <v>88</v>
      </c>
      <c r="AT649" s="128" t="s">
        <v>77</v>
      </c>
      <c r="AU649" s="128" t="s">
        <v>86</v>
      </c>
      <c r="AY649" s="121" t="s">
        <v>132</v>
      </c>
      <c r="BK649" s="129">
        <f>SUM(BK650:BK655)</f>
        <v>0</v>
      </c>
    </row>
    <row r="650" spans="2:65" s="1" customFormat="1" ht="24.2" customHeight="1">
      <c r="B650" s="132"/>
      <c r="C650" s="133" t="s">
        <v>932</v>
      </c>
      <c r="D650" s="133" t="s">
        <v>135</v>
      </c>
      <c r="E650" s="134" t="s">
        <v>933</v>
      </c>
      <c r="F650" s="135" t="s">
        <v>934</v>
      </c>
      <c r="G650" s="136" t="s">
        <v>238</v>
      </c>
      <c r="H650" s="137">
        <v>82.92</v>
      </c>
      <c r="I650" s="138"/>
      <c r="J650" s="139">
        <f>ROUND(I650*H650,2)</f>
        <v>0</v>
      </c>
      <c r="K650" s="140"/>
      <c r="L650" s="31"/>
      <c r="M650" s="141" t="s">
        <v>1</v>
      </c>
      <c r="N650" s="142" t="s">
        <v>43</v>
      </c>
      <c r="P650" s="143">
        <f>O650*H650</f>
        <v>0</v>
      </c>
      <c r="Q650" s="143">
        <v>0</v>
      </c>
      <c r="R650" s="143">
        <f>Q650*H650</f>
        <v>0</v>
      </c>
      <c r="S650" s="143">
        <v>0</v>
      </c>
      <c r="T650" s="144">
        <f>S650*H650</f>
        <v>0</v>
      </c>
      <c r="AR650" s="145" t="s">
        <v>307</v>
      </c>
      <c r="AT650" s="145" t="s">
        <v>135</v>
      </c>
      <c r="AU650" s="145" t="s">
        <v>88</v>
      </c>
      <c r="AY650" s="16" t="s">
        <v>132</v>
      </c>
      <c r="BE650" s="146">
        <f>IF(N650="základní",J650,0)</f>
        <v>0</v>
      </c>
      <c r="BF650" s="146">
        <f>IF(N650="snížená",J650,0)</f>
        <v>0</v>
      </c>
      <c r="BG650" s="146">
        <f>IF(N650="zákl. přenesená",J650,0)</f>
        <v>0</v>
      </c>
      <c r="BH650" s="146">
        <f>IF(N650="sníž. přenesená",J650,0)</f>
        <v>0</v>
      </c>
      <c r="BI650" s="146">
        <f>IF(N650="nulová",J650,0)</f>
        <v>0</v>
      </c>
      <c r="BJ650" s="16" t="s">
        <v>86</v>
      </c>
      <c r="BK650" s="146">
        <f>ROUND(I650*H650,2)</f>
        <v>0</v>
      </c>
      <c r="BL650" s="16" t="s">
        <v>307</v>
      </c>
      <c r="BM650" s="145" t="s">
        <v>935</v>
      </c>
    </row>
    <row r="651" spans="2:65" s="12" customFormat="1">
      <c r="B651" s="155"/>
      <c r="D651" s="147" t="s">
        <v>240</v>
      </c>
      <c r="E651" s="156" t="s">
        <v>1</v>
      </c>
      <c r="F651" s="157" t="s">
        <v>639</v>
      </c>
      <c r="H651" s="158">
        <v>82.92</v>
      </c>
      <c r="I651" s="159"/>
      <c r="L651" s="155"/>
      <c r="M651" s="160"/>
      <c r="T651" s="161"/>
      <c r="AT651" s="156" t="s">
        <v>240</v>
      </c>
      <c r="AU651" s="156" t="s">
        <v>88</v>
      </c>
      <c r="AV651" s="12" t="s">
        <v>88</v>
      </c>
      <c r="AW651" s="12" t="s">
        <v>33</v>
      </c>
      <c r="AX651" s="12" t="s">
        <v>78</v>
      </c>
      <c r="AY651" s="156" t="s">
        <v>132</v>
      </c>
    </row>
    <row r="652" spans="2:65" s="13" customFormat="1">
      <c r="B652" s="162"/>
      <c r="D652" s="147" t="s">
        <v>240</v>
      </c>
      <c r="E652" s="163" t="s">
        <v>1</v>
      </c>
      <c r="F652" s="164" t="s">
        <v>244</v>
      </c>
      <c r="H652" s="165">
        <v>82.92</v>
      </c>
      <c r="I652" s="166"/>
      <c r="L652" s="162"/>
      <c r="M652" s="167"/>
      <c r="T652" s="168"/>
      <c r="AT652" s="163" t="s">
        <v>240</v>
      </c>
      <c r="AU652" s="163" t="s">
        <v>88</v>
      </c>
      <c r="AV652" s="13" t="s">
        <v>153</v>
      </c>
      <c r="AW652" s="13" t="s">
        <v>33</v>
      </c>
      <c r="AX652" s="13" t="s">
        <v>86</v>
      </c>
      <c r="AY652" s="163" t="s">
        <v>132</v>
      </c>
    </row>
    <row r="653" spans="2:65" s="1" customFormat="1" ht="24.2" customHeight="1">
      <c r="B653" s="132"/>
      <c r="C653" s="175" t="s">
        <v>936</v>
      </c>
      <c r="D653" s="175" t="s">
        <v>324</v>
      </c>
      <c r="E653" s="176" t="s">
        <v>937</v>
      </c>
      <c r="F653" s="177" t="s">
        <v>938</v>
      </c>
      <c r="G653" s="178" t="s">
        <v>238</v>
      </c>
      <c r="H653" s="179">
        <v>91.212000000000003</v>
      </c>
      <c r="I653" s="180"/>
      <c r="J653" s="181">
        <f>ROUND(I653*H653,2)</f>
        <v>0</v>
      </c>
      <c r="K653" s="182"/>
      <c r="L653" s="183"/>
      <c r="M653" s="184" t="s">
        <v>1</v>
      </c>
      <c r="N653" s="185" t="s">
        <v>43</v>
      </c>
      <c r="P653" s="143">
        <f>O653*H653</f>
        <v>0</v>
      </c>
      <c r="Q653" s="143">
        <v>8.9999999999999998E-4</v>
      </c>
      <c r="R653" s="143">
        <f>Q653*H653</f>
        <v>8.2090800000000005E-2</v>
      </c>
      <c r="S653" s="143">
        <v>0</v>
      </c>
      <c r="T653" s="144">
        <f>S653*H653</f>
        <v>0</v>
      </c>
      <c r="AR653" s="145" t="s">
        <v>395</v>
      </c>
      <c r="AT653" s="145" t="s">
        <v>324</v>
      </c>
      <c r="AU653" s="145" t="s">
        <v>88</v>
      </c>
      <c r="AY653" s="16" t="s">
        <v>132</v>
      </c>
      <c r="BE653" s="146">
        <f>IF(N653="základní",J653,0)</f>
        <v>0</v>
      </c>
      <c r="BF653" s="146">
        <f>IF(N653="snížená",J653,0)</f>
        <v>0</v>
      </c>
      <c r="BG653" s="146">
        <f>IF(N653="zákl. přenesená",J653,0)</f>
        <v>0</v>
      </c>
      <c r="BH653" s="146">
        <f>IF(N653="sníž. přenesená",J653,0)</f>
        <v>0</v>
      </c>
      <c r="BI653" s="146">
        <f>IF(N653="nulová",J653,0)</f>
        <v>0</v>
      </c>
      <c r="BJ653" s="16" t="s">
        <v>86</v>
      </c>
      <c r="BK653" s="146">
        <f>ROUND(I653*H653,2)</f>
        <v>0</v>
      </c>
      <c r="BL653" s="16" t="s">
        <v>307</v>
      </c>
      <c r="BM653" s="145" t="s">
        <v>939</v>
      </c>
    </row>
    <row r="654" spans="2:65" s="12" customFormat="1">
      <c r="B654" s="155"/>
      <c r="D654" s="147" t="s">
        <v>240</v>
      </c>
      <c r="F654" s="157" t="s">
        <v>940</v>
      </c>
      <c r="H654" s="158">
        <v>91.212000000000003</v>
      </c>
      <c r="I654" s="159"/>
      <c r="L654" s="155"/>
      <c r="M654" s="160"/>
      <c r="T654" s="161"/>
      <c r="AT654" s="156" t="s">
        <v>240</v>
      </c>
      <c r="AU654" s="156" t="s">
        <v>88</v>
      </c>
      <c r="AV654" s="12" t="s">
        <v>88</v>
      </c>
      <c r="AW654" s="12" t="s">
        <v>3</v>
      </c>
      <c r="AX654" s="12" t="s">
        <v>86</v>
      </c>
      <c r="AY654" s="156" t="s">
        <v>132</v>
      </c>
    </row>
    <row r="655" spans="2:65" s="1" customFormat="1" ht="33" customHeight="1">
      <c r="B655" s="132"/>
      <c r="C655" s="133" t="s">
        <v>941</v>
      </c>
      <c r="D655" s="133" t="s">
        <v>135</v>
      </c>
      <c r="E655" s="134" t="s">
        <v>942</v>
      </c>
      <c r="F655" s="135" t="s">
        <v>943</v>
      </c>
      <c r="G655" s="136" t="s">
        <v>294</v>
      </c>
      <c r="H655" s="137">
        <v>8.2000000000000003E-2</v>
      </c>
      <c r="I655" s="138"/>
      <c r="J655" s="139">
        <f>ROUND(I655*H655,2)</f>
        <v>0</v>
      </c>
      <c r="K655" s="140"/>
      <c r="L655" s="31"/>
      <c r="M655" s="141" t="s">
        <v>1</v>
      </c>
      <c r="N655" s="142" t="s">
        <v>43</v>
      </c>
      <c r="P655" s="143">
        <f>O655*H655</f>
        <v>0</v>
      </c>
      <c r="Q655" s="143">
        <v>0</v>
      </c>
      <c r="R655" s="143">
        <f>Q655*H655</f>
        <v>0</v>
      </c>
      <c r="S655" s="143">
        <v>0</v>
      </c>
      <c r="T655" s="144">
        <f>S655*H655</f>
        <v>0</v>
      </c>
      <c r="AR655" s="145" t="s">
        <v>307</v>
      </c>
      <c r="AT655" s="145" t="s">
        <v>135</v>
      </c>
      <c r="AU655" s="145" t="s">
        <v>88</v>
      </c>
      <c r="AY655" s="16" t="s">
        <v>132</v>
      </c>
      <c r="BE655" s="146">
        <f>IF(N655="základní",J655,0)</f>
        <v>0</v>
      </c>
      <c r="BF655" s="146">
        <f>IF(N655="snížená",J655,0)</f>
        <v>0</v>
      </c>
      <c r="BG655" s="146">
        <f>IF(N655="zákl. přenesená",J655,0)</f>
        <v>0</v>
      </c>
      <c r="BH655" s="146">
        <f>IF(N655="sníž. přenesená",J655,0)</f>
        <v>0</v>
      </c>
      <c r="BI655" s="146">
        <f>IF(N655="nulová",J655,0)</f>
        <v>0</v>
      </c>
      <c r="BJ655" s="16" t="s">
        <v>86</v>
      </c>
      <c r="BK655" s="146">
        <f>ROUND(I655*H655,2)</f>
        <v>0</v>
      </c>
      <c r="BL655" s="16" t="s">
        <v>307</v>
      </c>
      <c r="BM655" s="145" t="s">
        <v>944</v>
      </c>
    </row>
    <row r="656" spans="2:65" s="11" customFormat="1" ht="22.9" customHeight="1">
      <c r="B656" s="120"/>
      <c r="D656" s="121" t="s">
        <v>77</v>
      </c>
      <c r="E656" s="130" t="s">
        <v>945</v>
      </c>
      <c r="F656" s="130" t="s">
        <v>946</v>
      </c>
      <c r="I656" s="123"/>
      <c r="J656" s="131">
        <f>BK656</f>
        <v>0</v>
      </c>
      <c r="L656" s="120"/>
      <c r="M656" s="125"/>
      <c r="P656" s="126">
        <f>SUM(P657:P676)</f>
        <v>0</v>
      </c>
      <c r="R656" s="126">
        <f>SUM(R657:R676)</f>
        <v>0</v>
      </c>
      <c r="T656" s="127">
        <f>SUM(T657:T676)</f>
        <v>4.9199999999999994E-2</v>
      </c>
      <c r="AR656" s="121" t="s">
        <v>88</v>
      </c>
      <c r="AT656" s="128" t="s">
        <v>77</v>
      </c>
      <c r="AU656" s="128" t="s">
        <v>86</v>
      </c>
      <c r="AY656" s="121" t="s">
        <v>132</v>
      </c>
      <c r="BK656" s="129">
        <f>SUM(BK657:BK676)</f>
        <v>0</v>
      </c>
    </row>
    <row r="657" spans="2:65" s="1" customFormat="1" ht="24.2" customHeight="1">
      <c r="B657" s="132"/>
      <c r="C657" s="133" t="s">
        <v>947</v>
      </c>
      <c r="D657" s="133" t="s">
        <v>135</v>
      </c>
      <c r="E657" s="134" t="s">
        <v>948</v>
      </c>
      <c r="F657" s="135" t="s">
        <v>949</v>
      </c>
      <c r="G657" s="136" t="s">
        <v>258</v>
      </c>
      <c r="H657" s="137">
        <v>60</v>
      </c>
      <c r="I657" s="138"/>
      <c r="J657" s="139">
        <f>ROUND(I657*H657,2)</f>
        <v>0</v>
      </c>
      <c r="K657" s="140"/>
      <c r="L657" s="31"/>
      <c r="M657" s="141" t="s">
        <v>1</v>
      </c>
      <c r="N657" s="142" t="s">
        <v>43</v>
      </c>
      <c r="P657" s="143">
        <f>O657*H657</f>
        <v>0</v>
      </c>
      <c r="Q657" s="143">
        <v>0</v>
      </c>
      <c r="R657" s="143">
        <f>Q657*H657</f>
        <v>0</v>
      </c>
      <c r="S657" s="143">
        <v>4.0000000000000002E-4</v>
      </c>
      <c r="T657" s="144">
        <f>S657*H657</f>
        <v>2.4E-2</v>
      </c>
      <c r="AR657" s="145" t="s">
        <v>307</v>
      </c>
      <c r="AT657" s="145" t="s">
        <v>135</v>
      </c>
      <c r="AU657" s="145" t="s">
        <v>88</v>
      </c>
      <c r="AY657" s="16" t="s">
        <v>132</v>
      </c>
      <c r="BE657" s="146">
        <f>IF(N657="základní",J657,0)</f>
        <v>0</v>
      </c>
      <c r="BF657" s="146">
        <f>IF(N657="snížená",J657,0)</f>
        <v>0</v>
      </c>
      <c r="BG657" s="146">
        <f>IF(N657="zákl. přenesená",J657,0)</f>
        <v>0</v>
      </c>
      <c r="BH657" s="146">
        <f>IF(N657="sníž. přenesená",J657,0)</f>
        <v>0</v>
      </c>
      <c r="BI657" s="146">
        <f>IF(N657="nulová",J657,0)</f>
        <v>0</v>
      </c>
      <c r="BJ657" s="16" t="s">
        <v>86</v>
      </c>
      <c r="BK657" s="146">
        <f>ROUND(I657*H657,2)</f>
        <v>0</v>
      </c>
      <c r="BL657" s="16" t="s">
        <v>307</v>
      </c>
      <c r="BM657" s="145" t="s">
        <v>950</v>
      </c>
    </row>
    <row r="658" spans="2:65" s="12" customFormat="1">
      <c r="B658" s="155"/>
      <c r="D658" s="147" t="s">
        <v>240</v>
      </c>
      <c r="E658" s="156" t="s">
        <v>1</v>
      </c>
      <c r="F658" s="157" t="s">
        <v>951</v>
      </c>
      <c r="H658" s="158">
        <v>60</v>
      </c>
      <c r="I658" s="159"/>
      <c r="L658" s="155"/>
      <c r="M658" s="160"/>
      <c r="T658" s="161"/>
      <c r="AT658" s="156" t="s">
        <v>240</v>
      </c>
      <c r="AU658" s="156" t="s">
        <v>88</v>
      </c>
      <c r="AV658" s="12" t="s">
        <v>88</v>
      </c>
      <c r="AW658" s="12" t="s">
        <v>33</v>
      </c>
      <c r="AX658" s="12" t="s">
        <v>78</v>
      </c>
      <c r="AY658" s="156" t="s">
        <v>132</v>
      </c>
    </row>
    <row r="659" spans="2:65" s="13" customFormat="1">
      <c r="B659" s="162"/>
      <c r="D659" s="147" t="s">
        <v>240</v>
      </c>
      <c r="E659" s="163" t="s">
        <v>1</v>
      </c>
      <c r="F659" s="164" t="s">
        <v>244</v>
      </c>
      <c r="H659" s="165">
        <v>60</v>
      </c>
      <c r="I659" s="166"/>
      <c r="L659" s="162"/>
      <c r="M659" s="167"/>
      <c r="T659" s="168"/>
      <c r="AT659" s="163" t="s">
        <v>240</v>
      </c>
      <c r="AU659" s="163" t="s">
        <v>88</v>
      </c>
      <c r="AV659" s="13" t="s">
        <v>153</v>
      </c>
      <c r="AW659" s="13" t="s">
        <v>33</v>
      </c>
      <c r="AX659" s="13" t="s">
        <v>86</v>
      </c>
      <c r="AY659" s="163" t="s">
        <v>132</v>
      </c>
    </row>
    <row r="660" spans="2:65" s="1" customFormat="1" ht="24.2" customHeight="1">
      <c r="B660" s="132"/>
      <c r="C660" s="133" t="s">
        <v>952</v>
      </c>
      <c r="D660" s="133" t="s">
        <v>135</v>
      </c>
      <c r="E660" s="134" t="s">
        <v>953</v>
      </c>
      <c r="F660" s="135" t="s">
        <v>954</v>
      </c>
      <c r="G660" s="136" t="s">
        <v>258</v>
      </c>
      <c r="H660" s="137">
        <v>60</v>
      </c>
      <c r="I660" s="138"/>
      <c r="J660" s="139">
        <f>ROUND(I660*H660,2)</f>
        <v>0</v>
      </c>
      <c r="K660" s="140"/>
      <c r="L660" s="31"/>
      <c r="M660" s="141" t="s">
        <v>1</v>
      </c>
      <c r="N660" s="142" t="s">
        <v>43</v>
      </c>
      <c r="P660" s="143">
        <f>O660*H660</f>
        <v>0</v>
      </c>
      <c r="Q660" s="143">
        <v>0</v>
      </c>
      <c r="R660" s="143">
        <f>Q660*H660</f>
        <v>0</v>
      </c>
      <c r="S660" s="143">
        <v>4.0000000000000002E-4</v>
      </c>
      <c r="T660" s="144">
        <f>S660*H660</f>
        <v>2.4E-2</v>
      </c>
      <c r="AR660" s="145" t="s">
        <v>307</v>
      </c>
      <c r="AT660" s="145" t="s">
        <v>135</v>
      </c>
      <c r="AU660" s="145" t="s">
        <v>88</v>
      </c>
      <c r="AY660" s="16" t="s">
        <v>132</v>
      </c>
      <c r="BE660" s="146">
        <f>IF(N660="základní",J660,0)</f>
        <v>0</v>
      </c>
      <c r="BF660" s="146">
        <f>IF(N660="snížená",J660,0)</f>
        <v>0</v>
      </c>
      <c r="BG660" s="146">
        <f>IF(N660="zákl. přenesená",J660,0)</f>
        <v>0</v>
      </c>
      <c r="BH660" s="146">
        <f>IF(N660="sníž. přenesená",J660,0)</f>
        <v>0</v>
      </c>
      <c r="BI660" s="146">
        <f>IF(N660="nulová",J660,0)</f>
        <v>0</v>
      </c>
      <c r="BJ660" s="16" t="s">
        <v>86</v>
      </c>
      <c r="BK660" s="146">
        <f>ROUND(I660*H660,2)</f>
        <v>0</v>
      </c>
      <c r="BL660" s="16" t="s">
        <v>307</v>
      </c>
      <c r="BM660" s="145" t="s">
        <v>955</v>
      </c>
    </row>
    <row r="661" spans="2:65" s="1" customFormat="1" ht="19.5">
      <c r="B661" s="31"/>
      <c r="D661" s="147" t="s">
        <v>141</v>
      </c>
      <c r="F661" s="148" t="s">
        <v>311</v>
      </c>
      <c r="I661" s="149"/>
      <c r="L661" s="31"/>
      <c r="M661" s="150"/>
      <c r="T661" s="55"/>
      <c r="AT661" s="16" t="s">
        <v>141</v>
      </c>
      <c r="AU661" s="16" t="s">
        <v>88</v>
      </c>
    </row>
    <row r="662" spans="2:65" s="12" customFormat="1">
      <c r="B662" s="155"/>
      <c r="D662" s="147" t="s">
        <v>240</v>
      </c>
      <c r="E662" s="156" t="s">
        <v>1</v>
      </c>
      <c r="F662" s="157" t="s">
        <v>956</v>
      </c>
      <c r="H662" s="158">
        <v>60</v>
      </c>
      <c r="I662" s="159"/>
      <c r="L662" s="155"/>
      <c r="M662" s="160"/>
      <c r="T662" s="161"/>
      <c r="AT662" s="156" t="s">
        <v>240</v>
      </c>
      <c r="AU662" s="156" t="s">
        <v>88</v>
      </c>
      <c r="AV662" s="12" t="s">
        <v>88</v>
      </c>
      <c r="AW662" s="12" t="s">
        <v>33</v>
      </c>
      <c r="AX662" s="12" t="s">
        <v>78</v>
      </c>
      <c r="AY662" s="156" t="s">
        <v>132</v>
      </c>
    </row>
    <row r="663" spans="2:65" s="13" customFormat="1">
      <c r="B663" s="162"/>
      <c r="D663" s="147" t="s">
        <v>240</v>
      </c>
      <c r="E663" s="163" t="s">
        <v>1</v>
      </c>
      <c r="F663" s="164" t="s">
        <v>244</v>
      </c>
      <c r="H663" s="165">
        <v>60</v>
      </c>
      <c r="I663" s="166"/>
      <c r="L663" s="162"/>
      <c r="M663" s="167"/>
      <c r="T663" s="168"/>
      <c r="AT663" s="163" t="s">
        <v>240</v>
      </c>
      <c r="AU663" s="163" t="s">
        <v>88</v>
      </c>
      <c r="AV663" s="13" t="s">
        <v>153</v>
      </c>
      <c r="AW663" s="13" t="s">
        <v>33</v>
      </c>
      <c r="AX663" s="13" t="s">
        <v>86</v>
      </c>
      <c r="AY663" s="163" t="s">
        <v>132</v>
      </c>
    </row>
    <row r="664" spans="2:65" s="1" customFormat="1" ht="24.2" customHeight="1">
      <c r="B664" s="132"/>
      <c r="C664" s="133" t="s">
        <v>957</v>
      </c>
      <c r="D664" s="133" t="s">
        <v>135</v>
      </c>
      <c r="E664" s="134" t="s">
        <v>958</v>
      </c>
      <c r="F664" s="135" t="s">
        <v>959</v>
      </c>
      <c r="G664" s="136" t="s">
        <v>138</v>
      </c>
      <c r="H664" s="137">
        <v>1</v>
      </c>
      <c r="I664" s="138"/>
      <c r="J664" s="139">
        <f>ROUND(I664*H664,2)</f>
        <v>0</v>
      </c>
      <c r="K664" s="140"/>
      <c r="L664" s="31"/>
      <c r="M664" s="141" t="s">
        <v>1</v>
      </c>
      <c r="N664" s="142" t="s">
        <v>43</v>
      </c>
      <c r="P664" s="143">
        <f>O664*H664</f>
        <v>0</v>
      </c>
      <c r="Q664" s="143">
        <v>0</v>
      </c>
      <c r="R664" s="143">
        <f>Q664*H664</f>
        <v>0</v>
      </c>
      <c r="S664" s="143">
        <v>4.0000000000000002E-4</v>
      </c>
      <c r="T664" s="144">
        <f>S664*H664</f>
        <v>4.0000000000000002E-4</v>
      </c>
      <c r="AR664" s="145" t="s">
        <v>307</v>
      </c>
      <c r="AT664" s="145" t="s">
        <v>135</v>
      </c>
      <c r="AU664" s="145" t="s">
        <v>88</v>
      </c>
      <c r="AY664" s="16" t="s">
        <v>132</v>
      </c>
      <c r="BE664" s="146">
        <f>IF(N664="základní",J664,0)</f>
        <v>0</v>
      </c>
      <c r="BF664" s="146">
        <f>IF(N664="snížená",J664,0)</f>
        <v>0</v>
      </c>
      <c r="BG664" s="146">
        <f>IF(N664="zákl. přenesená",J664,0)</f>
        <v>0</v>
      </c>
      <c r="BH664" s="146">
        <f>IF(N664="sníž. přenesená",J664,0)</f>
        <v>0</v>
      </c>
      <c r="BI664" s="146">
        <f>IF(N664="nulová",J664,0)</f>
        <v>0</v>
      </c>
      <c r="BJ664" s="16" t="s">
        <v>86</v>
      </c>
      <c r="BK664" s="146">
        <f>ROUND(I664*H664,2)</f>
        <v>0</v>
      </c>
      <c r="BL664" s="16" t="s">
        <v>307</v>
      </c>
      <c r="BM664" s="145" t="s">
        <v>960</v>
      </c>
    </row>
    <row r="665" spans="2:65" s="1" customFormat="1" ht="29.25">
      <c r="B665" s="31"/>
      <c r="D665" s="147" t="s">
        <v>141</v>
      </c>
      <c r="F665" s="148" t="s">
        <v>961</v>
      </c>
      <c r="I665" s="149"/>
      <c r="L665" s="31"/>
      <c r="M665" s="150"/>
      <c r="T665" s="55"/>
      <c r="AT665" s="16" t="s">
        <v>141</v>
      </c>
      <c r="AU665" s="16" t="s">
        <v>88</v>
      </c>
    </row>
    <row r="666" spans="2:65" s="12" customFormat="1">
      <c r="B666" s="155"/>
      <c r="D666" s="147" t="s">
        <v>240</v>
      </c>
      <c r="E666" s="156" t="s">
        <v>1</v>
      </c>
      <c r="F666" s="157" t="s">
        <v>86</v>
      </c>
      <c r="H666" s="158">
        <v>1</v>
      </c>
      <c r="I666" s="159"/>
      <c r="L666" s="155"/>
      <c r="M666" s="160"/>
      <c r="T666" s="161"/>
      <c r="AT666" s="156" t="s">
        <v>240</v>
      </c>
      <c r="AU666" s="156" t="s">
        <v>88</v>
      </c>
      <c r="AV666" s="12" t="s">
        <v>88</v>
      </c>
      <c r="AW666" s="12" t="s">
        <v>33</v>
      </c>
      <c r="AX666" s="12" t="s">
        <v>78</v>
      </c>
      <c r="AY666" s="156" t="s">
        <v>132</v>
      </c>
    </row>
    <row r="667" spans="2:65" s="13" customFormat="1">
      <c r="B667" s="162"/>
      <c r="D667" s="147" t="s">
        <v>240</v>
      </c>
      <c r="E667" s="163" t="s">
        <v>1</v>
      </c>
      <c r="F667" s="164" t="s">
        <v>244</v>
      </c>
      <c r="H667" s="165">
        <v>1</v>
      </c>
      <c r="I667" s="166"/>
      <c r="L667" s="162"/>
      <c r="M667" s="167"/>
      <c r="T667" s="168"/>
      <c r="AT667" s="163" t="s">
        <v>240</v>
      </c>
      <c r="AU667" s="163" t="s">
        <v>88</v>
      </c>
      <c r="AV667" s="13" t="s">
        <v>153</v>
      </c>
      <c r="AW667" s="13" t="s">
        <v>33</v>
      </c>
      <c r="AX667" s="13" t="s">
        <v>86</v>
      </c>
      <c r="AY667" s="163" t="s">
        <v>132</v>
      </c>
    </row>
    <row r="668" spans="2:65" s="1" customFormat="1" ht="24.2" customHeight="1">
      <c r="B668" s="132"/>
      <c r="C668" s="133" t="s">
        <v>962</v>
      </c>
      <c r="D668" s="133" t="s">
        <v>135</v>
      </c>
      <c r="E668" s="134" t="s">
        <v>963</v>
      </c>
      <c r="F668" s="135" t="s">
        <v>964</v>
      </c>
      <c r="G668" s="136" t="s">
        <v>138</v>
      </c>
      <c r="H668" s="137">
        <v>1</v>
      </c>
      <c r="I668" s="138"/>
      <c r="J668" s="139">
        <f>ROUND(I668*H668,2)</f>
        <v>0</v>
      </c>
      <c r="K668" s="140"/>
      <c r="L668" s="31"/>
      <c r="M668" s="141" t="s">
        <v>1</v>
      </c>
      <c r="N668" s="142" t="s">
        <v>43</v>
      </c>
      <c r="P668" s="143">
        <f>O668*H668</f>
        <v>0</v>
      </c>
      <c r="Q668" s="143">
        <v>0</v>
      </c>
      <c r="R668" s="143">
        <f>Q668*H668</f>
        <v>0</v>
      </c>
      <c r="S668" s="143">
        <v>4.0000000000000002E-4</v>
      </c>
      <c r="T668" s="144">
        <f>S668*H668</f>
        <v>4.0000000000000002E-4</v>
      </c>
      <c r="AR668" s="145" t="s">
        <v>307</v>
      </c>
      <c r="AT668" s="145" t="s">
        <v>135</v>
      </c>
      <c r="AU668" s="145" t="s">
        <v>88</v>
      </c>
      <c r="AY668" s="16" t="s">
        <v>132</v>
      </c>
      <c r="BE668" s="146">
        <f>IF(N668="základní",J668,0)</f>
        <v>0</v>
      </c>
      <c r="BF668" s="146">
        <f>IF(N668="snížená",J668,0)</f>
        <v>0</v>
      </c>
      <c r="BG668" s="146">
        <f>IF(N668="zákl. přenesená",J668,0)</f>
        <v>0</v>
      </c>
      <c r="BH668" s="146">
        <f>IF(N668="sníž. přenesená",J668,0)</f>
        <v>0</v>
      </c>
      <c r="BI668" s="146">
        <f>IF(N668="nulová",J668,0)</f>
        <v>0</v>
      </c>
      <c r="BJ668" s="16" t="s">
        <v>86</v>
      </c>
      <c r="BK668" s="146">
        <f>ROUND(I668*H668,2)</f>
        <v>0</v>
      </c>
      <c r="BL668" s="16" t="s">
        <v>307</v>
      </c>
      <c r="BM668" s="145" t="s">
        <v>965</v>
      </c>
    </row>
    <row r="669" spans="2:65" s="1" customFormat="1" ht="29.25">
      <c r="B669" s="31"/>
      <c r="D669" s="147" t="s">
        <v>141</v>
      </c>
      <c r="F669" s="148" t="s">
        <v>961</v>
      </c>
      <c r="I669" s="149"/>
      <c r="L669" s="31"/>
      <c r="M669" s="150"/>
      <c r="T669" s="55"/>
      <c r="AT669" s="16" t="s">
        <v>141</v>
      </c>
      <c r="AU669" s="16" t="s">
        <v>88</v>
      </c>
    </row>
    <row r="670" spans="2:65" s="12" customFormat="1">
      <c r="B670" s="155"/>
      <c r="D670" s="147" t="s">
        <v>240</v>
      </c>
      <c r="E670" s="156" t="s">
        <v>1</v>
      </c>
      <c r="F670" s="157" t="s">
        <v>86</v>
      </c>
      <c r="H670" s="158">
        <v>1</v>
      </c>
      <c r="I670" s="159"/>
      <c r="L670" s="155"/>
      <c r="M670" s="160"/>
      <c r="T670" s="161"/>
      <c r="AT670" s="156" t="s">
        <v>240</v>
      </c>
      <c r="AU670" s="156" t="s">
        <v>88</v>
      </c>
      <c r="AV670" s="12" t="s">
        <v>88</v>
      </c>
      <c r="AW670" s="12" t="s">
        <v>33</v>
      </c>
      <c r="AX670" s="12" t="s">
        <v>78</v>
      </c>
      <c r="AY670" s="156" t="s">
        <v>132</v>
      </c>
    </row>
    <row r="671" spans="2:65" s="13" customFormat="1">
      <c r="B671" s="162"/>
      <c r="D671" s="147" t="s">
        <v>240</v>
      </c>
      <c r="E671" s="163" t="s">
        <v>1</v>
      </c>
      <c r="F671" s="164" t="s">
        <v>244</v>
      </c>
      <c r="H671" s="165">
        <v>1</v>
      </c>
      <c r="I671" s="166"/>
      <c r="L671" s="162"/>
      <c r="M671" s="167"/>
      <c r="T671" s="168"/>
      <c r="AT671" s="163" t="s">
        <v>240</v>
      </c>
      <c r="AU671" s="163" t="s">
        <v>88</v>
      </c>
      <c r="AV671" s="13" t="s">
        <v>153</v>
      </c>
      <c r="AW671" s="13" t="s">
        <v>33</v>
      </c>
      <c r="AX671" s="13" t="s">
        <v>86</v>
      </c>
      <c r="AY671" s="163" t="s">
        <v>132</v>
      </c>
    </row>
    <row r="672" spans="2:65" s="1" customFormat="1" ht="21.75" customHeight="1">
      <c r="B672" s="132"/>
      <c r="C672" s="133" t="s">
        <v>966</v>
      </c>
      <c r="D672" s="133" t="s">
        <v>135</v>
      </c>
      <c r="E672" s="134" t="s">
        <v>967</v>
      </c>
      <c r="F672" s="135" t="s">
        <v>968</v>
      </c>
      <c r="G672" s="136" t="s">
        <v>138</v>
      </c>
      <c r="H672" s="137">
        <v>1</v>
      </c>
      <c r="I672" s="138"/>
      <c r="J672" s="139">
        <f>ROUND(I672*H672,2)</f>
        <v>0</v>
      </c>
      <c r="K672" s="140"/>
      <c r="L672" s="31"/>
      <c r="M672" s="141" t="s">
        <v>1</v>
      </c>
      <c r="N672" s="142" t="s">
        <v>43</v>
      </c>
      <c r="P672" s="143">
        <f>O672*H672</f>
        <v>0</v>
      </c>
      <c r="Q672" s="143">
        <v>0</v>
      </c>
      <c r="R672" s="143">
        <f>Q672*H672</f>
        <v>0</v>
      </c>
      <c r="S672" s="143">
        <v>4.0000000000000002E-4</v>
      </c>
      <c r="T672" s="144">
        <f>S672*H672</f>
        <v>4.0000000000000002E-4</v>
      </c>
      <c r="AR672" s="145" t="s">
        <v>307</v>
      </c>
      <c r="AT672" s="145" t="s">
        <v>135</v>
      </c>
      <c r="AU672" s="145" t="s">
        <v>88</v>
      </c>
      <c r="AY672" s="16" t="s">
        <v>132</v>
      </c>
      <c r="BE672" s="146">
        <f>IF(N672="základní",J672,0)</f>
        <v>0</v>
      </c>
      <c r="BF672" s="146">
        <f>IF(N672="snížená",J672,0)</f>
        <v>0</v>
      </c>
      <c r="BG672" s="146">
        <f>IF(N672="zákl. přenesená",J672,0)</f>
        <v>0</v>
      </c>
      <c r="BH672" s="146">
        <f>IF(N672="sníž. přenesená",J672,0)</f>
        <v>0</v>
      </c>
      <c r="BI672" s="146">
        <f>IF(N672="nulová",J672,0)</f>
        <v>0</v>
      </c>
      <c r="BJ672" s="16" t="s">
        <v>86</v>
      </c>
      <c r="BK672" s="146">
        <f>ROUND(I672*H672,2)</f>
        <v>0</v>
      </c>
      <c r="BL672" s="16" t="s">
        <v>307</v>
      </c>
      <c r="BM672" s="145" t="s">
        <v>969</v>
      </c>
    </row>
    <row r="673" spans="2:65" s="1" customFormat="1" ht="39">
      <c r="B673" s="31"/>
      <c r="D673" s="147" t="s">
        <v>141</v>
      </c>
      <c r="F673" s="148" t="s">
        <v>970</v>
      </c>
      <c r="I673" s="149"/>
      <c r="L673" s="31"/>
      <c r="M673" s="150"/>
      <c r="T673" s="55"/>
      <c r="AT673" s="16" t="s">
        <v>141</v>
      </c>
      <c r="AU673" s="16" t="s">
        <v>88</v>
      </c>
    </row>
    <row r="674" spans="2:65" s="12" customFormat="1">
      <c r="B674" s="155"/>
      <c r="D674" s="147" t="s">
        <v>240</v>
      </c>
      <c r="E674" s="156" t="s">
        <v>1</v>
      </c>
      <c r="F674" s="157" t="s">
        <v>86</v>
      </c>
      <c r="H674" s="158">
        <v>1</v>
      </c>
      <c r="I674" s="159"/>
      <c r="L674" s="155"/>
      <c r="M674" s="160"/>
      <c r="T674" s="161"/>
      <c r="AT674" s="156" t="s">
        <v>240</v>
      </c>
      <c r="AU674" s="156" t="s">
        <v>88</v>
      </c>
      <c r="AV674" s="12" t="s">
        <v>88</v>
      </c>
      <c r="AW674" s="12" t="s">
        <v>33</v>
      </c>
      <c r="AX674" s="12" t="s">
        <v>78</v>
      </c>
      <c r="AY674" s="156" t="s">
        <v>132</v>
      </c>
    </row>
    <row r="675" spans="2:65" s="13" customFormat="1">
      <c r="B675" s="162"/>
      <c r="D675" s="147" t="s">
        <v>240</v>
      </c>
      <c r="E675" s="163" t="s">
        <v>1</v>
      </c>
      <c r="F675" s="164" t="s">
        <v>244</v>
      </c>
      <c r="H675" s="165">
        <v>1</v>
      </c>
      <c r="I675" s="166"/>
      <c r="L675" s="162"/>
      <c r="M675" s="167"/>
      <c r="T675" s="168"/>
      <c r="AT675" s="163" t="s">
        <v>240</v>
      </c>
      <c r="AU675" s="163" t="s">
        <v>88</v>
      </c>
      <c r="AV675" s="13" t="s">
        <v>153</v>
      </c>
      <c r="AW675" s="13" t="s">
        <v>33</v>
      </c>
      <c r="AX675" s="13" t="s">
        <v>86</v>
      </c>
      <c r="AY675" s="163" t="s">
        <v>132</v>
      </c>
    </row>
    <row r="676" spans="2:65" s="1" customFormat="1" ht="33" customHeight="1">
      <c r="B676" s="132"/>
      <c r="C676" s="133" t="s">
        <v>971</v>
      </c>
      <c r="D676" s="133" t="s">
        <v>135</v>
      </c>
      <c r="E676" s="134" t="s">
        <v>972</v>
      </c>
      <c r="F676" s="135" t="s">
        <v>973</v>
      </c>
      <c r="G676" s="136" t="s">
        <v>294</v>
      </c>
      <c r="H676" s="137">
        <v>0.875</v>
      </c>
      <c r="I676" s="138"/>
      <c r="J676" s="139">
        <f>ROUND(I676*H676,2)</f>
        <v>0</v>
      </c>
      <c r="K676" s="140"/>
      <c r="L676" s="31"/>
      <c r="M676" s="141" t="s">
        <v>1</v>
      </c>
      <c r="N676" s="142" t="s">
        <v>43</v>
      </c>
      <c r="P676" s="143">
        <f>O676*H676</f>
        <v>0</v>
      </c>
      <c r="Q676" s="143">
        <v>0</v>
      </c>
      <c r="R676" s="143">
        <f>Q676*H676</f>
        <v>0</v>
      </c>
      <c r="S676" s="143">
        <v>0</v>
      </c>
      <c r="T676" s="144">
        <f>S676*H676</f>
        <v>0</v>
      </c>
      <c r="AR676" s="145" t="s">
        <v>307</v>
      </c>
      <c r="AT676" s="145" t="s">
        <v>135</v>
      </c>
      <c r="AU676" s="145" t="s">
        <v>88</v>
      </c>
      <c r="AY676" s="16" t="s">
        <v>132</v>
      </c>
      <c r="BE676" s="146">
        <f>IF(N676="základní",J676,0)</f>
        <v>0</v>
      </c>
      <c r="BF676" s="146">
        <f>IF(N676="snížená",J676,0)</f>
        <v>0</v>
      </c>
      <c r="BG676" s="146">
        <f>IF(N676="zákl. přenesená",J676,0)</f>
        <v>0</v>
      </c>
      <c r="BH676" s="146">
        <f>IF(N676="sníž. přenesená",J676,0)</f>
        <v>0</v>
      </c>
      <c r="BI676" s="146">
        <f>IF(N676="nulová",J676,0)</f>
        <v>0</v>
      </c>
      <c r="BJ676" s="16" t="s">
        <v>86</v>
      </c>
      <c r="BK676" s="146">
        <f>ROUND(I676*H676,2)</f>
        <v>0</v>
      </c>
      <c r="BL676" s="16" t="s">
        <v>307</v>
      </c>
      <c r="BM676" s="145" t="s">
        <v>974</v>
      </c>
    </row>
    <row r="677" spans="2:65" s="11" customFormat="1" ht="22.9" customHeight="1">
      <c r="B677" s="120"/>
      <c r="D677" s="121" t="s">
        <v>77</v>
      </c>
      <c r="E677" s="130" t="s">
        <v>975</v>
      </c>
      <c r="F677" s="130" t="s">
        <v>976</v>
      </c>
      <c r="I677" s="123"/>
      <c r="J677" s="131">
        <f>BK677</f>
        <v>0</v>
      </c>
      <c r="L677" s="120"/>
      <c r="M677" s="125"/>
      <c r="P677" s="126">
        <f>SUM(P678:P679)</f>
        <v>0</v>
      </c>
      <c r="R677" s="126">
        <f>SUM(R678:R679)</f>
        <v>0</v>
      </c>
      <c r="T677" s="127">
        <f>SUM(T678:T679)</f>
        <v>0</v>
      </c>
      <c r="AR677" s="121" t="s">
        <v>88</v>
      </c>
      <c r="AT677" s="128" t="s">
        <v>77</v>
      </c>
      <c r="AU677" s="128" t="s">
        <v>86</v>
      </c>
      <c r="AY677" s="121" t="s">
        <v>132</v>
      </c>
      <c r="BK677" s="129">
        <f>SUM(BK678:BK679)</f>
        <v>0</v>
      </c>
    </row>
    <row r="678" spans="2:65" s="1" customFormat="1" ht="24.2" customHeight="1">
      <c r="B678" s="132"/>
      <c r="C678" s="133" t="s">
        <v>977</v>
      </c>
      <c r="D678" s="133" t="s">
        <v>135</v>
      </c>
      <c r="E678" s="134" t="s">
        <v>978</v>
      </c>
      <c r="F678" s="135" t="s">
        <v>979</v>
      </c>
      <c r="G678" s="136" t="s">
        <v>386</v>
      </c>
      <c r="H678" s="137">
        <v>1</v>
      </c>
      <c r="I678" s="138"/>
      <c r="J678" s="139">
        <f>ROUND(I678*H678,2)</f>
        <v>0</v>
      </c>
      <c r="K678" s="140"/>
      <c r="L678" s="31"/>
      <c r="M678" s="141" t="s">
        <v>1</v>
      </c>
      <c r="N678" s="142" t="s">
        <v>43</v>
      </c>
      <c r="P678" s="143">
        <f>O678*H678</f>
        <v>0</v>
      </c>
      <c r="Q678" s="143">
        <v>0</v>
      </c>
      <c r="R678" s="143">
        <f>Q678*H678</f>
        <v>0</v>
      </c>
      <c r="S678" s="143">
        <v>0</v>
      </c>
      <c r="T678" s="144">
        <f>S678*H678</f>
        <v>0</v>
      </c>
      <c r="AR678" s="145" t="s">
        <v>307</v>
      </c>
      <c r="AT678" s="145" t="s">
        <v>135</v>
      </c>
      <c r="AU678" s="145" t="s">
        <v>88</v>
      </c>
      <c r="AY678" s="16" t="s">
        <v>132</v>
      </c>
      <c r="BE678" s="146">
        <f>IF(N678="základní",J678,0)</f>
        <v>0</v>
      </c>
      <c r="BF678" s="146">
        <f>IF(N678="snížená",J678,0)</f>
        <v>0</v>
      </c>
      <c r="BG678" s="146">
        <f>IF(N678="zákl. přenesená",J678,0)</f>
        <v>0</v>
      </c>
      <c r="BH678" s="146">
        <f>IF(N678="sníž. přenesená",J678,0)</f>
        <v>0</v>
      </c>
      <c r="BI678" s="146">
        <f>IF(N678="nulová",J678,0)</f>
        <v>0</v>
      </c>
      <c r="BJ678" s="16" t="s">
        <v>86</v>
      </c>
      <c r="BK678" s="146">
        <f>ROUND(I678*H678,2)</f>
        <v>0</v>
      </c>
      <c r="BL678" s="16" t="s">
        <v>307</v>
      </c>
      <c r="BM678" s="145" t="s">
        <v>980</v>
      </c>
    </row>
    <row r="679" spans="2:65" s="1" customFormat="1" ht="16.5" customHeight="1">
      <c r="B679" s="132"/>
      <c r="C679" s="175" t="s">
        <v>981</v>
      </c>
      <c r="D679" s="175" t="s">
        <v>324</v>
      </c>
      <c r="E679" s="176" t="s">
        <v>982</v>
      </c>
      <c r="F679" s="177" t="s">
        <v>983</v>
      </c>
      <c r="G679" s="178" t="s">
        <v>820</v>
      </c>
      <c r="H679" s="179">
        <v>1</v>
      </c>
      <c r="I679" s="180"/>
      <c r="J679" s="181">
        <f>ROUND(I679*H679,2)</f>
        <v>0</v>
      </c>
      <c r="K679" s="182"/>
      <c r="L679" s="183"/>
      <c r="M679" s="184" t="s">
        <v>1</v>
      </c>
      <c r="N679" s="185" t="s">
        <v>43</v>
      </c>
      <c r="P679" s="143">
        <f>O679*H679</f>
        <v>0</v>
      </c>
      <c r="Q679" s="143">
        <v>0</v>
      </c>
      <c r="R679" s="143">
        <f>Q679*H679</f>
        <v>0</v>
      </c>
      <c r="S679" s="143">
        <v>0</v>
      </c>
      <c r="T679" s="144">
        <f>S679*H679</f>
        <v>0</v>
      </c>
      <c r="AR679" s="145" t="s">
        <v>395</v>
      </c>
      <c r="AT679" s="145" t="s">
        <v>324</v>
      </c>
      <c r="AU679" s="145" t="s">
        <v>88</v>
      </c>
      <c r="AY679" s="16" t="s">
        <v>132</v>
      </c>
      <c r="BE679" s="146">
        <f>IF(N679="základní",J679,0)</f>
        <v>0</v>
      </c>
      <c r="BF679" s="146">
        <f>IF(N679="snížená",J679,0)</f>
        <v>0</v>
      </c>
      <c r="BG679" s="146">
        <f>IF(N679="zákl. přenesená",J679,0)</f>
        <v>0</v>
      </c>
      <c r="BH679" s="146">
        <f>IF(N679="sníž. přenesená",J679,0)</f>
        <v>0</v>
      </c>
      <c r="BI679" s="146">
        <f>IF(N679="nulová",J679,0)</f>
        <v>0</v>
      </c>
      <c r="BJ679" s="16" t="s">
        <v>86</v>
      </c>
      <c r="BK679" s="146">
        <f>ROUND(I679*H679,2)</f>
        <v>0</v>
      </c>
      <c r="BL679" s="16" t="s">
        <v>307</v>
      </c>
      <c r="BM679" s="145" t="s">
        <v>984</v>
      </c>
    </row>
    <row r="680" spans="2:65" s="11" customFormat="1" ht="22.9" customHeight="1">
      <c r="B680" s="120"/>
      <c r="D680" s="121" t="s">
        <v>77</v>
      </c>
      <c r="E680" s="130" t="s">
        <v>985</v>
      </c>
      <c r="F680" s="130" t="s">
        <v>986</v>
      </c>
      <c r="I680" s="123"/>
      <c r="J680" s="131">
        <f>BK680</f>
        <v>0</v>
      </c>
      <c r="L680" s="120"/>
      <c r="M680" s="125"/>
      <c r="P680" s="126">
        <f>SUM(P681:P710)</f>
        <v>0</v>
      </c>
      <c r="R680" s="126">
        <f>SUM(R681:R710)</f>
        <v>0.55746000000000007</v>
      </c>
      <c r="T680" s="127">
        <f>SUM(T681:T710)</f>
        <v>0</v>
      </c>
      <c r="AR680" s="121" t="s">
        <v>88</v>
      </c>
      <c r="AT680" s="128" t="s">
        <v>77</v>
      </c>
      <c r="AU680" s="128" t="s">
        <v>86</v>
      </c>
      <c r="AY680" s="121" t="s">
        <v>132</v>
      </c>
      <c r="BK680" s="129">
        <f>SUM(BK681:BK710)</f>
        <v>0</v>
      </c>
    </row>
    <row r="681" spans="2:65" s="1" customFormat="1" ht="24.2" customHeight="1">
      <c r="B681" s="132"/>
      <c r="C681" s="133" t="s">
        <v>987</v>
      </c>
      <c r="D681" s="133" t="s">
        <v>135</v>
      </c>
      <c r="E681" s="134" t="s">
        <v>988</v>
      </c>
      <c r="F681" s="135" t="s">
        <v>989</v>
      </c>
      <c r="G681" s="136" t="s">
        <v>386</v>
      </c>
      <c r="H681" s="137">
        <v>9</v>
      </c>
      <c r="I681" s="138"/>
      <c r="J681" s="139">
        <f>ROUND(I681*H681,2)</f>
        <v>0</v>
      </c>
      <c r="K681" s="140"/>
      <c r="L681" s="31"/>
      <c r="M681" s="141" t="s">
        <v>1</v>
      </c>
      <c r="N681" s="142" t="s">
        <v>43</v>
      </c>
      <c r="P681" s="143">
        <f>O681*H681</f>
        <v>0</v>
      </c>
      <c r="Q681" s="143">
        <v>8.0000000000000007E-5</v>
      </c>
      <c r="R681" s="143">
        <f>Q681*H681</f>
        <v>7.2000000000000005E-4</v>
      </c>
      <c r="S681" s="143">
        <v>0</v>
      </c>
      <c r="T681" s="144">
        <f>S681*H681</f>
        <v>0</v>
      </c>
      <c r="AR681" s="145" t="s">
        <v>307</v>
      </c>
      <c r="AT681" s="145" t="s">
        <v>135</v>
      </c>
      <c r="AU681" s="145" t="s">
        <v>88</v>
      </c>
      <c r="AY681" s="16" t="s">
        <v>132</v>
      </c>
      <c r="BE681" s="146">
        <f>IF(N681="základní",J681,0)</f>
        <v>0</v>
      </c>
      <c r="BF681" s="146">
        <f>IF(N681="snížená",J681,0)</f>
        <v>0</v>
      </c>
      <c r="BG681" s="146">
        <f>IF(N681="zákl. přenesená",J681,0)</f>
        <v>0</v>
      </c>
      <c r="BH681" s="146">
        <f>IF(N681="sníž. přenesená",J681,0)</f>
        <v>0</v>
      </c>
      <c r="BI681" s="146">
        <f>IF(N681="nulová",J681,0)</f>
        <v>0</v>
      </c>
      <c r="BJ681" s="16" t="s">
        <v>86</v>
      </c>
      <c r="BK681" s="146">
        <f>ROUND(I681*H681,2)</f>
        <v>0</v>
      </c>
      <c r="BL681" s="16" t="s">
        <v>307</v>
      </c>
      <c r="BM681" s="145" t="s">
        <v>990</v>
      </c>
    </row>
    <row r="682" spans="2:65" s="12" customFormat="1">
      <c r="B682" s="155"/>
      <c r="D682" s="147" t="s">
        <v>240</v>
      </c>
      <c r="E682" s="156" t="s">
        <v>1</v>
      </c>
      <c r="F682" s="157" t="s">
        <v>991</v>
      </c>
      <c r="H682" s="158">
        <v>3</v>
      </c>
      <c r="I682" s="159"/>
      <c r="L682" s="155"/>
      <c r="M682" s="160"/>
      <c r="T682" s="161"/>
      <c r="AT682" s="156" t="s">
        <v>240</v>
      </c>
      <c r="AU682" s="156" t="s">
        <v>88</v>
      </c>
      <c r="AV682" s="12" t="s">
        <v>88</v>
      </c>
      <c r="AW682" s="12" t="s">
        <v>33</v>
      </c>
      <c r="AX682" s="12" t="s">
        <v>78</v>
      </c>
      <c r="AY682" s="156" t="s">
        <v>132</v>
      </c>
    </row>
    <row r="683" spans="2:65" s="12" customFormat="1">
      <c r="B683" s="155"/>
      <c r="D683" s="147" t="s">
        <v>240</v>
      </c>
      <c r="E683" s="156" t="s">
        <v>1</v>
      </c>
      <c r="F683" s="157" t="s">
        <v>992</v>
      </c>
      <c r="H683" s="158">
        <v>1</v>
      </c>
      <c r="I683" s="159"/>
      <c r="L683" s="155"/>
      <c r="M683" s="160"/>
      <c r="T683" s="161"/>
      <c r="AT683" s="156" t="s">
        <v>240</v>
      </c>
      <c r="AU683" s="156" t="s">
        <v>88</v>
      </c>
      <c r="AV683" s="12" t="s">
        <v>88</v>
      </c>
      <c r="AW683" s="12" t="s">
        <v>33</v>
      </c>
      <c r="AX683" s="12" t="s">
        <v>78</v>
      </c>
      <c r="AY683" s="156" t="s">
        <v>132</v>
      </c>
    </row>
    <row r="684" spans="2:65" s="12" customFormat="1">
      <c r="B684" s="155"/>
      <c r="D684" s="147" t="s">
        <v>240</v>
      </c>
      <c r="E684" s="156" t="s">
        <v>1</v>
      </c>
      <c r="F684" s="157" t="s">
        <v>993</v>
      </c>
      <c r="H684" s="158">
        <v>5</v>
      </c>
      <c r="I684" s="159"/>
      <c r="L684" s="155"/>
      <c r="M684" s="160"/>
      <c r="T684" s="161"/>
      <c r="AT684" s="156" t="s">
        <v>240</v>
      </c>
      <c r="AU684" s="156" t="s">
        <v>88</v>
      </c>
      <c r="AV684" s="12" t="s">
        <v>88</v>
      </c>
      <c r="AW684" s="12" t="s">
        <v>33</v>
      </c>
      <c r="AX684" s="12" t="s">
        <v>78</v>
      </c>
      <c r="AY684" s="156" t="s">
        <v>132</v>
      </c>
    </row>
    <row r="685" spans="2:65" s="13" customFormat="1">
      <c r="B685" s="162"/>
      <c r="D685" s="147" t="s">
        <v>240</v>
      </c>
      <c r="E685" s="163" t="s">
        <v>1</v>
      </c>
      <c r="F685" s="164" t="s">
        <v>244</v>
      </c>
      <c r="H685" s="165">
        <v>9</v>
      </c>
      <c r="I685" s="166"/>
      <c r="L685" s="162"/>
      <c r="M685" s="167"/>
      <c r="T685" s="168"/>
      <c r="AT685" s="163" t="s">
        <v>240</v>
      </c>
      <c r="AU685" s="163" t="s">
        <v>88</v>
      </c>
      <c r="AV685" s="13" t="s">
        <v>153</v>
      </c>
      <c r="AW685" s="13" t="s">
        <v>33</v>
      </c>
      <c r="AX685" s="13" t="s">
        <v>86</v>
      </c>
      <c r="AY685" s="163" t="s">
        <v>132</v>
      </c>
    </row>
    <row r="686" spans="2:65" s="1" customFormat="1" ht="37.9" customHeight="1">
      <c r="B686" s="132"/>
      <c r="C686" s="175" t="s">
        <v>994</v>
      </c>
      <c r="D686" s="175" t="s">
        <v>324</v>
      </c>
      <c r="E686" s="176" t="s">
        <v>995</v>
      </c>
      <c r="F686" s="177" t="s">
        <v>996</v>
      </c>
      <c r="G686" s="178" t="s">
        <v>386</v>
      </c>
      <c r="H686" s="179">
        <v>9</v>
      </c>
      <c r="I686" s="180"/>
      <c r="J686" s="181">
        <f>ROUND(I686*H686,2)</f>
        <v>0</v>
      </c>
      <c r="K686" s="182"/>
      <c r="L686" s="183"/>
      <c r="M686" s="184" t="s">
        <v>1</v>
      </c>
      <c r="N686" s="185" t="s">
        <v>43</v>
      </c>
      <c r="P686" s="143">
        <f>O686*H686</f>
        <v>0</v>
      </c>
      <c r="Q686" s="143">
        <v>6.13E-2</v>
      </c>
      <c r="R686" s="143">
        <f>Q686*H686</f>
        <v>0.55169999999999997</v>
      </c>
      <c r="S686" s="143">
        <v>0</v>
      </c>
      <c r="T686" s="144">
        <f>S686*H686</f>
        <v>0</v>
      </c>
      <c r="AR686" s="145" t="s">
        <v>395</v>
      </c>
      <c r="AT686" s="145" t="s">
        <v>324</v>
      </c>
      <c r="AU686" s="145" t="s">
        <v>88</v>
      </c>
      <c r="AY686" s="16" t="s">
        <v>132</v>
      </c>
      <c r="BE686" s="146">
        <f>IF(N686="základní",J686,0)</f>
        <v>0</v>
      </c>
      <c r="BF686" s="146">
        <f>IF(N686="snížená",J686,0)</f>
        <v>0</v>
      </c>
      <c r="BG686" s="146">
        <f>IF(N686="zákl. přenesená",J686,0)</f>
        <v>0</v>
      </c>
      <c r="BH686" s="146">
        <f>IF(N686="sníž. přenesená",J686,0)</f>
        <v>0</v>
      </c>
      <c r="BI686" s="146">
        <f>IF(N686="nulová",J686,0)</f>
        <v>0</v>
      </c>
      <c r="BJ686" s="16" t="s">
        <v>86</v>
      </c>
      <c r="BK686" s="146">
        <f>ROUND(I686*H686,2)</f>
        <v>0</v>
      </c>
      <c r="BL686" s="16" t="s">
        <v>307</v>
      </c>
      <c r="BM686" s="145" t="s">
        <v>997</v>
      </c>
    </row>
    <row r="687" spans="2:65" s="1" customFormat="1" ht="37.9" customHeight="1">
      <c r="B687" s="132"/>
      <c r="C687" s="175" t="s">
        <v>998</v>
      </c>
      <c r="D687" s="175" t="s">
        <v>324</v>
      </c>
      <c r="E687" s="176" t="s">
        <v>999</v>
      </c>
      <c r="F687" s="177" t="s">
        <v>1000</v>
      </c>
      <c r="G687" s="178" t="s">
        <v>386</v>
      </c>
      <c r="H687" s="179">
        <v>9</v>
      </c>
      <c r="I687" s="180"/>
      <c r="J687" s="181">
        <f>ROUND(I687*H687,2)</f>
        <v>0</v>
      </c>
      <c r="K687" s="182"/>
      <c r="L687" s="183"/>
      <c r="M687" s="184" t="s">
        <v>1</v>
      </c>
      <c r="N687" s="185" t="s">
        <v>43</v>
      </c>
      <c r="P687" s="143">
        <f>O687*H687</f>
        <v>0</v>
      </c>
      <c r="Q687" s="143">
        <v>5.5999999999999995E-4</v>
      </c>
      <c r="R687" s="143">
        <f>Q687*H687</f>
        <v>5.0399999999999993E-3</v>
      </c>
      <c r="S687" s="143">
        <v>0</v>
      </c>
      <c r="T687" s="144">
        <f>S687*H687</f>
        <v>0</v>
      </c>
      <c r="AR687" s="145" t="s">
        <v>395</v>
      </c>
      <c r="AT687" s="145" t="s">
        <v>324</v>
      </c>
      <c r="AU687" s="145" t="s">
        <v>88</v>
      </c>
      <c r="AY687" s="16" t="s">
        <v>132</v>
      </c>
      <c r="BE687" s="146">
        <f>IF(N687="základní",J687,0)</f>
        <v>0</v>
      </c>
      <c r="BF687" s="146">
        <f>IF(N687="snížená",J687,0)</f>
        <v>0</v>
      </c>
      <c r="BG687" s="146">
        <f>IF(N687="zákl. přenesená",J687,0)</f>
        <v>0</v>
      </c>
      <c r="BH687" s="146">
        <f>IF(N687="sníž. přenesená",J687,0)</f>
        <v>0</v>
      </c>
      <c r="BI687" s="146">
        <f>IF(N687="nulová",J687,0)</f>
        <v>0</v>
      </c>
      <c r="BJ687" s="16" t="s">
        <v>86</v>
      </c>
      <c r="BK687" s="146">
        <f>ROUND(I687*H687,2)</f>
        <v>0</v>
      </c>
      <c r="BL687" s="16" t="s">
        <v>307</v>
      </c>
      <c r="BM687" s="145" t="s">
        <v>1001</v>
      </c>
    </row>
    <row r="688" spans="2:65" s="1" customFormat="1" ht="44.25" customHeight="1">
      <c r="B688" s="132"/>
      <c r="C688" s="133" t="s">
        <v>1002</v>
      </c>
      <c r="D688" s="133" t="s">
        <v>135</v>
      </c>
      <c r="E688" s="134" t="s">
        <v>1003</v>
      </c>
      <c r="F688" s="135" t="s">
        <v>1004</v>
      </c>
      <c r="G688" s="136" t="s">
        <v>820</v>
      </c>
      <c r="H688" s="137">
        <v>2</v>
      </c>
      <c r="I688" s="138"/>
      <c r="J688" s="139">
        <f>ROUND(I688*H688,2)</f>
        <v>0</v>
      </c>
      <c r="K688" s="140"/>
      <c r="L688" s="31"/>
      <c r="M688" s="141" t="s">
        <v>1</v>
      </c>
      <c r="N688" s="142" t="s">
        <v>43</v>
      </c>
      <c r="P688" s="143">
        <f>O688*H688</f>
        <v>0</v>
      </c>
      <c r="Q688" s="143">
        <v>0</v>
      </c>
      <c r="R688" s="143">
        <f>Q688*H688</f>
        <v>0</v>
      </c>
      <c r="S688" s="143">
        <v>0</v>
      </c>
      <c r="T688" s="144">
        <f>S688*H688</f>
        <v>0</v>
      </c>
      <c r="AR688" s="145" t="s">
        <v>153</v>
      </c>
      <c r="AT688" s="145" t="s">
        <v>135</v>
      </c>
      <c r="AU688" s="145" t="s">
        <v>88</v>
      </c>
      <c r="AY688" s="16" t="s">
        <v>132</v>
      </c>
      <c r="BE688" s="146">
        <f>IF(N688="základní",J688,0)</f>
        <v>0</v>
      </c>
      <c r="BF688" s="146">
        <f>IF(N688="snížená",J688,0)</f>
        <v>0</v>
      </c>
      <c r="BG688" s="146">
        <f>IF(N688="zákl. přenesená",J688,0)</f>
        <v>0</v>
      </c>
      <c r="BH688" s="146">
        <f>IF(N688="sníž. přenesená",J688,0)</f>
        <v>0</v>
      </c>
      <c r="BI688" s="146">
        <f>IF(N688="nulová",J688,0)</f>
        <v>0</v>
      </c>
      <c r="BJ688" s="16" t="s">
        <v>86</v>
      </c>
      <c r="BK688" s="146">
        <f>ROUND(I688*H688,2)</f>
        <v>0</v>
      </c>
      <c r="BL688" s="16" t="s">
        <v>153</v>
      </c>
      <c r="BM688" s="145" t="s">
        <v>1005</v>
      </c>
    </row>
    <row r="689" spans="2:65" s="1" customFormat="1" ht="136.5">
      <c r="B689" s="31"/>
      <c r="D689" s="147" t="s">
        <v>141</v>
      </c>
      <c r="F689" s="148" t="s">
        <v>1006</v>
      </c>
      <c r="I689" s="149"/>
      <c r="L689" s="31"/>
      <c r="M689" s="150"/>
      <c r="T689" s="55"/>
      <c r="AT689" s="16" t="s">
        <v>141</v>
      </c>
      <c r="AU689" s="16" t="s">
        <v>88</v>
      </c>
    </row>
    <row r="690" spans="2:65" s="12" customFormat="1">
      <c r="B690" s="155"/>
      <c r="D690" s="147" t="s">
        <v>240</v>
      </c>
      <c r="E690" s="156" t="s">
        <v>1</v>
      </c>
      <c r="F690" s="157" t="s">
        <v>88</v>
      </c>
      <c r="H690" s="158">
        <v>2</v>
      </c>
      <c r="I690" s="159"/>
      <c r="L690" s="155"/>
      <c r="M690" s="160"/>
      <c r="T690" s="161"/>
      <c r="AT690" s="156" t="s">
        <v>240</v>
      </c>
      <c r="AU690" s="156" t="s">
        <v>88</v>
      </c>
      <c r="AV690" s="12" t="s">
        <v>88</v>
      </c>
      <c r="AW690" s="12" t="s">
        <v>33</v>
      </c>
      <c r="AX690" s="12" t="s">
        <v>78</v>
      </c>
      <c r="AY690" s="156" t="s">
        <v>132</v>
      </c>
    </row>
    <row r="691" spans="2:65" s="13" customFormat="1">
      <c r="B691" s="162"/>
      <c r="D691" s="147" t="s">
        <v>240</v>
      </c>
      <c r="E691" s="163" t="s">
        <v>1</v>
      </c>
      <c r="F691" s="164" t="s">
        <v>244</v>
      </c>
      <c r="H691" s="165">
        <v>2</v>
      </c>
      <c r="I691" s="166"/>
      <c r="L691" s="162"/>
      <c r="M691" s="167"/>
      <c r="T691" s="168"/>
      <c r="AT691" s="163" t="s">
        <v>240</v>
      </c>
      <c r="AU691" s="163" t="s">
        <v>88</v>
      </c>
      <c r="AV691" s="13" t="s">
        <v>153</v>
      </c>
      <c r="AW691" s="13" t="s">
        <v>33</v>
      </c>
      <c r="AX691" s="13" t="s">
        <v>86</v>
      </c>
      <c r="AY691" s="163" t="s">
        <v>132</v>
      </c>
    </row>
    <row r="692" spans="2:65" s="1" customFormat="1" ht="37.9" customHeight="1">
      <c r="B692" s="132"/>
      <c r="C692" s="133" t="s">
        <v>1007</v>
      </c>
      <c r="D692" s="133" t="s">
        <v>135</v>
      </c>
      <c r="E692" s="134" t="s">
        <v>1008</v>
      </c>
      <c r="F692" s="135" t="s">
        <v>1009</v>
      </c>
      <c r="G692" s="136" t="s">
        <v>820</v>
      </c>
      <c r="H692" s="137">
        <v>2</v>
      </c>
      <c r="I692" s="138"/>
      <c r="J692" s="139">
        <f>ROUND(I692*H692,2)</f>
        <v>0</v>
      </c>
      <c r="K692" s="140"/>
      <c r="L692" s="31"/>
      <c r="M692" s="141" t="s">
        <v>1</v>
      </c>
      <c r="N692" s="142" t="s">
        <v>43</v>
      </c>
      <c r="P692" s="143">
        <f>O692*H692</f>
        <v>0</v>
      </c>
      <c r="Q692" s="143">
        <v>0</v>
      </c>
      <c r="R692" s="143">
        <f>Q692*H692</f>
        <v>0</v>
      </c>
      <c r="S692" s="143">
        <v>0</v>
      </c>
      <c r="T692" s="144">
        <f>S692*H692</f>
        <v>0</v>
      </c>
      <c r="AR692" s="145" t="s">
        <v>153</v>
      </c>
      <c r="AT692" s="145" t="s">
        <v>135</v>
      </c>
      <c r="AU692" s="145" t="s">
        <v>88</v>
      </c>
      <c r="AY692" s="16" t="s">
        <v>132</v>
      </c>
      <c r="BE692" s="146">
        <f>IF(N692="základní",J692,0)</f>
        <v>0</v>
      </c>
      <c r="BF692" s="146">
        <f>IF(N692="snížená",J692,0)</f>
        <v>0</v>
      </c>
      <c r="BG692" s="146">
        <f>IF(N692="zákl. přenesená",J692,0)</f>
        <v>0</v>
      </c>
      <c r="BH692" s="146">
        <f>IF(N692="sníž. přenesená",J692,0)</f>
        <v>0</v>
      </c>
      <c r="BI692" s="146">
        <f>IF(N692="nulová",J692,0)</f>
        <v>0</v>
      </c>
      <c r="BJ692" s="16" t="s">
        <v>86</v>
      </c>
      <c r="BK692" s="146">
        <f>ROUND(I692*H692,2)</f>
        <v>0</v>
      </c>
      <c r="BL692" s="16" t="s">
        <v>153</v>
      </c>
      <c r="BM692" s="145" t="s">
        <v>1010</v>
      </c>
    </row>
    <row r="693" spans="2:65" s="1" customFormat="1" ht="136.5">
      <c r="B693" s="31"/>
      <c r="D693" s="147" t="s">
        <v>141</v>
      </c>
      <c r="F693" s="148" t="s">
        <v>1011</v>
      </c>
      <c r="I693" s="149"/>
      <c r="L693" s="31"/>
      <c r="M693" s="150"/>
      <c r="T693" s="55"/>
      <c r="AT693" s="16" t="s">
        <v>141</v>
      </c>
      <c r="AU693" s="16" t="s">
        <v>88</v>
      </c>
    </row>
    <row r="694" spans="2:65" s="12" customFormat="1">
      <c r="B694" s="155"/>
      <c r="D694" s="147" t="s">
        <v>240</v>
      </c>
      <c r="E694" s="156" t="s">
        <v>1</v>
      </c>
      <c r="F694" s="157" t="s">
        <v>88</v>
      </c>
      <c r="H694" s="158">
        <v>2</v>
      </c>
      <c r="I694" s="159"/>
      <c r="L694" s="155"/>
      <c r="M694" s="160"/>
      <c r="T694" s="161"/>
      <c r="AT694" s="156" t="s">
        <v>240</v>
      </c>
      <c r="AU694" s="156" t="s">
        <v>88</v>
      </c>
      <c r="AV694" s="12" t="s">
        <v>88</v>
      </c>
      <c r="AW694" s="12" t="s">
        <v>33</v>
      </c>
      <c r="AX694" s="12" t="s">
        <v>78</v>
      </c>
      <c r="AY694" s="156" t="s">
        <v>132</v>
      </c>
    </row>
    <row r="695" spans="2:65" s="13" customFormat="1">
      <c r="B695" s="162"/>
      <c r="D695" s="147" t="s">
        <v>240</v>
      </c>
      <c r="E695" s="163" t="s">
        <v>1</v>
      </c>
      <c r="F695" s="164" t="s">
        <v>244</v>
      </c>
      <c r="H695" s="165">
        <v>2</v>
      </c>
      <c r="I695" s="166"/>
      <c r="L695" s="162"/>
      <c r="M695" s="167"/>
      <c r="T695" s="168"/>
      <c r="AT695" s="163" t="s">
        <v>240</v>
      </c>
      <c r="AU695" s="163" t="s">
        <v>88</v>
      </c>
      <c r="AV695" s="13" t="s">
        <v>153</v>
      </c>
      <c r="AW695" s="13" t="s">
        <v>33</v>
      </c>
      <c r="AX695" s="13" t="s">
        <v>86</v>
      </c>
      <c r="AY695" s="163" t="s">
        <v>132</v>
      </c>
    </row>
    <row r="696" spans="2:65" s="1" customFormat="1" ht="37.9" customHeight="1">
      <c r="B696" s="132"/>
      <c r="C696" s="133" t="s">
        <v>1012</v>
      </c>
      <c r="D696" s="133" t="s">
        <v>135</v>
      </c>
      <c r="E696" s="134" t="s">
        <v>1013</v>
      </c>
      <c r="F696" s="135" t="s">
        <v>1014</v>
      </c>
      <c r="G696" s="136" t="s">
        <v>820</v>
      </c>
      <c r="H696" s="137">
        <v>5</v>
      </c>
      <c r="I696" s="138"/>
      <c r="J696" s="139">
        <f>ROUND(I696*H696,2)</f>
        <v>0</v>
      </c>
      <c r="K696" s="140"/>
      <c r="L696" s="31"/>
      <c r="M696" s="141" t="s">
        <v>1</v>
      </c>
      <c r="N696" s="142" t="s">
        <v>43</v>
      </c>
      <c r="P696" s="143">
        <f>O696*H696</f>
        <v>0</v>
      </c>
      <c r="Q696" s="143">
        <v>0</v>
      </c>
      <c r="R696" s="143">
        <f>Q696*H696</f>
        <v>0</v>
      </c>
      <c r="S696" s="143">
        <v>0</v>
      </c>
      <c r="T696" s="144">
        <f>S696*H696</f>
        <v>0</v>
      </c>
      <c r="AR696" s="145" t="s">
        <v>153</v>
      </c>
      <c r="AT696" s="145" t="s">
        <v>135</v>
      </c>
      <c r="AU696" s="145" t="s">
        <v>88</v>
      </c>
      <c r="AY696" s="16" t="s">
        <v>132</v>
      </c>
      <c r="BE696" s="146">
        <f>IF(N696="základní",J696,0)</f>
        <v>0</v>
      </c>
      <c r="BF696" s="146">
        <f>IF(N696="snížená",J696,0)</f>
        <v>0</v>
      </c>
      <c r="BG696" s="146">
        <f>IF(N696="zákl. přenesená",J696,0)</f>
        <v>0</v>
      </c>
      <c r="BH696" s="146">
        <f>IF(N696="sníž. přenesená",J696,0)</f>
        <v>0</v>
      </c>
      <c r="BI696" s="146">
        <f>IF(N696="nulová",J696,0)</f>
        <v>0</v>
      </c>
      <c r="BJ696" s="16" t="s">
        <v>86</v>
      </c>
      <c r="BK696" s="146">
        <f>ROUND(I696*H696,2)</f>
        <v>0</v>
      </c>
      <c r="BL696" s="16" t="s">
        <v>153</v>
      </c>
      <c r="BM696" s="145" t="s">
        <v>1015</v>
      </c>
    </row>
    <row r="697" spans="2:65" s="1" customFormat="1" ht="282.75">
      <c r="B697" s="31"/>
      <c r="D697" s="147" t="s">
        <v>141</v>
      </c>
      <c r="F697" s="148" t="s">
        <v>1016</v>
      </c>
      <c r="I697" s="149"/>
      <c r="L697" s="31"/>
      <c r="M697" s="150"/>
      <c r="T697" s="55"/>
      <c r="AT697" s="16" t="s">
        <v>141</v>
      </c>
      <c r="AU697" s="16" t="s">
        <v>88</v>
      </c>
    </row>
    <row r="698" spans="2:65" s="1" customFormat="1" ht="37.9" customHeight="1">
      <c r="B698" s="132"/>
      <c r="C698" s="133" t="s">
        <v>1017</v>
      </c>
      <c r="D698" s="133" t="s">
        <v>135</v>
      </c>
      <c r="E698" s="134" t="s">
        <v>1018</v>
      </c>
      <c r="F698" s="135" t="s">
        <v>1014</v>
      </c>
      <c r="G698" s="136" t="s">
        <v>820</v>
      </c>
      <c r="H698" s="137">
        <v>5</v>
      </c>
      <c r="I698" s="138"/>
      <c r="J698" s="139">
        <f>ROUND(I698*H698,2)</f>
        <v>0</v>
      </c>
      <c r="K698" s="140"/>
      <c r="L698" s="31"/>
      <c r="M698" s="141" t="s">
        <v>1</v>
      </c>
      <c r="N698" s="142" t="s">
        <v>43</v>
      </c>
      <c r="P698" s="143">
        <f>O698*H698</f>
        <v>0</v>
      </c>
      <c r="Q698" s="143">
        <v>0</v>
      </c>
      <c r="R698" s="143">
        <f>Q698*H698</f>
        <v>0</v>
      </c>
      <c r="S698" s="143">
        <v>0</v>
      </c>
      <c r="T698" s="144">
        <f>S698*H698</f>
        <v>0</v>
      </c>
      <c r="AR698" s="145" t="s">
        <v>153</v>
      </c>
      <c r="AT698" s="145" t="s">
        <v>135</v>
      </c>
      <c r="AU698" s="145" t="s">
        <v>88</v>
      </c>
      <c r="AY698" s="16" t="s">
        <v>132</v>
      </c>
      <c r="BE698" s="146">
        <f>IF(N698="základní",J698,0)</f>
        <v>0</v>
      </c>
      <c r="BF698" s="146">
        <f>IF(N698="snížená",J698,0)</f>
        <v>0</v>
      </c>
      <c r="BG698" s="146">
        <f>IF(N698="zákl. přenesená",J698,0)</f>
        <v>0</v>
      </c>
      <c r="BH698" s="146">
        <f>IF(N698="sníž. přenesená",J698,0)</f>
        <v>0</v>
      </c>
      <c r="BI698" s="146">
        <f>IF(N698="nulová",J698,0)</f>
        <v>0</v>
      </c>
      <c r="BJ698" s="16" t="s">
        <v>86</v>
      </c>
      <c r="BK698" s="146">
        <f>ROUND(I698*H698,2)</f>
        <v>0</v>
      </c>
      <c r="BL698" s="16" t="s">
        <v>153</v>
      </c>
      <c r="BM698" s="145" t="s">
        <v>1019</v>
      </c>
    </row>
    <row r="699" spans="2:65" s="1" customFormat="1" ht="282.75">
      <c r="B699" s="31"/>
      <c r="D699" s="147" t="s">
        <v>141</v>
      </c>
      <c r="F699" s="148" t="s">
        <v>1020</v>
      </c>
      <c r="I699" s="149"/>
      <c r="L699" s="31"/>
      <c r="M699" s="150"/>
      <c r="T699" s="55"/>
      <c r="AT699" s="16" t="s">
        <v>141</v>
      </c>
      <c r="AU699" s="16" t="s">
        <v>88</v>
      </c>
    </row>
    <row r="700" spans="2:65" s="1" customFormat="1" ht="37.9" customHeight="1">
      <c r="B700" s="132"/>
      <c r="C700" s="133" t="s">
        <v>1021</v>
      </c>
      <c r="D700" s="133" t="s">
        <v>135</v>
      </c>
      <c r="E700" s="134" t="s">
        <v>1022</v>
      </c>
      <c r="F700" s="135" t="s">
        <v>1023</v>
      </c>
      <c r="G700" s="136" t="s">
        <v>820</v>
      </c>
      <c r="H700" s="137">
        <v>1</v>
      </c>
      <c r="I700" s="138"/>
      <c r="J700" s="139">
        <f>ROUND(I700*H700,2)</f>
        <v>0</v>
      </c>
      <c r="K700" s="140"/>
      <c r="L700" s="31"/>
      <c r="M700" s="141" t="s">
        <v>1</v>
      </c>
      <c r="N700" s="142" t="s">
        <v>43</v>
      </c>
      <c r="P700" s="143">
        <f>O700*H700</f>
        <v>0</v>
      </c>
      <c r="Q700" s="143">
        <v>0</v>
      </c>
      <c r="R700" s="143">
        <f>Q700*H700</f>
        <v>0</v>
      </c>
      <c r="S700" s="143">
        <v>0</v>
      </c>
      <c r="T700" s="144">
        <f>S700*H700</f>
        <v>0</v>
      </c>
      <c r="AR700" s="145" t="s">
        <v>153</v>
      </c>
      <c r="AT700" s="145" t="s">
        <v>135</v>
      </c>
      <c r="AU700" s="145" t="s">
        <v>88</v>
      </c>
      <c r="AY700" s="16" t="s">
        <v>132</v>
      </c>
      <c r="BE700" s="146">
        <f>IF(N700="základní",J700,0)</f>
        <v>0</v>
      </c>
      <c r="BF700" s="146">
        <f>IF(N700="snížená",J700,0)</f>
        <v>0</v>
      </c>
      <c r="BG700" s="146">
        <f>IF(N700="zákl. přenesená",J700,0)</f>
        <v>0</v>
      </c>
      <c r="BH700" s="146">
        <f>IF(N700="sníž. přenesená",J700,0)</f>
        <v>0</v>
      </c>
      <c r="BI700" s="146">
        <f>IF(N700="nulová",J700,0)</f>
        <v>0</v>
      </c>
      <c r="BJ700" s="16" t="s">
        <v>86</v>
      </c>
      <c r="BK700" s="146">
        <f>ROUND(I700*H700,2)</f>
        <v>0</v>
      </c>
      <c r="BL700" s="16" t="s">
        <v>153</v>
      </c>
      <c r="BM700" s="145" t="s">
        <v>1024</v>
      </c>
    </row>
    <row r="701" spans="2:65" s="1" customFormat="1" ht="282.75">
      <c r="B701" s="31"/>
      <c r="D701" s="147" t="s">
        <v>141</v>
      </c>
      <c r="F701" s="148" t="s">
        <v>1025</v>
      </c>
      <c r="I701" s="149"/>
      <c r="L701" s="31"/>
      <c r="M701" s="150"/>
      <c r="T701" s="55"/>
      <c r="AT701" s="16" t="s">
        <v>141</v>
      </c>
      <c r="AU701" s="16" t="s">
        <v>88</v>
      </c>
    </row>
    <row r="702" spans="2:65" s="1" customFormat="1" ht="37.9" customHeight="1">
      <c r="B702" s="132"/>
      <c r="C702" s="133" t="s">
        <v>1026</v>
      </c>
      <c r="D702" s="133" t="s">
        <v>135</v>
      </c>
      <c r="E702" s="134" t="s">
        <v>1027</v>
      </c>
      <c r="F702" s="135" t="s">
        <v>1023</v>
      </c>
      <c r="G702" s="136" t="s">
        <v>820</v>
      </c>
      <c r="H702" s="137">
        <v>1</v>
      </c>
      <c r="I702" s="138"/>
      <c r="J702" s="139">
        <f>ROUND(I702*H702,2)</f>
        <v>0</v>
      </c>
      <c r="K702" s="140"/>
      <c r="L702" s="31"/>
      <c r="M702" s="141" t="s">
        <v>1</v>
      </c>
      <c r="N702" s="142" t="s">
        <v>43</v>
      </c>
      <c r="P702" s="143">
        <f>O702*H702</f>
        <v>0</v>
      </c>
      <c r="Q702" s="143">
        <v>0</v>
      </c>
      <c r="R702" s="143">
        <f>Q702*H702</f>
        <v>0</v>
      </c>
      <c r="S702" s="143">
        <v>0</v>
      </c>
      <c r="T702" s="144">
        <f>S702*H702</f>
        <v>0</v>
      </c>
      <c r="AR702" s="145" t="s">
        <v>153</v>
      </c>
      <c r="AT702" s="145" t="s">
        <v>135</v>
      </c>
      <c r="AU702" s="145" t="s">
        <v>88</v>
      </c>
      <c r="AY702" s="16" t="s">
        <v>132</v>
      </c>
      <c r="BE702" s="146">
        <f>IF(N702="základní",J702,0)</f>
        <v>0</v>
      </c>
      <c r="BF702" s="146">
        <f>IF(N702="snížená",J702,0)</f>
        <v>0</v>
      </c>
      <c r="BG702" s="146">
        <f>IF(N702="zákl. přenesená",J702,0)</f>
        <v>0</v>
      </c>
      <c r="BH702" s="146">
        <f>IF(N702="sníž. přenesená",J702,0)</f>
        <v>0</v>
      </c>
      <c r="BI702" s="146">
        <f>IF(N702="nulová",J702,0)</f>
        <v>0</v>
      </c>
      <c r="BJ702" s="16" t="s">
        <v>86</v>
      </c>
      <c r="BK702" s="146">
        <f>ROUND(I702*H702,2)</f>
        <v>0</v>
      </c>
      <c r="BL702" s="16" t="s">
        <v>153</v>
      </c>
      <c r="BM702" s="145" t="s">
        <v>1028</v>
      </c>
    </row>
    <row r="703" spans="2:65" s="1" customFormat="1" ht="282.75">
      <c r="B703" s="31"/>
      <c r="D703" s="147" t="s">
        <v>141</v>
      </c>
      <c r="F703" s="148" t="s">
        <v>1029</v>
      </c>
      <c r="I703" s="149"/>
      <c r="L703" s="31"/>
      <c r="M703" s="150"/>
      <c r="T703" s="55"/>
      <c r="AT703" s="16" t="s">
        <v>141</v>
      </c>
      <c r="AU703" s="16" t="s">
        <v>88</v>
      </c>
    </row>
    <row r="704" spans="2:65" s="1" customFormat="1" ht="24.2" customHeight="1">
      <c r="B704" s="132"/>
      <c r="C704" s="133" t="s">
        <v>1030</v>
      </c>
      <c r="D704" s="133" t="s">
        <v>135</v>
      </c>
      <c r="E704" s="134" t="s">
        <v>1031</v>
      </c>
      <c r="F704" s="135" t="s">
        <v>1032</v>
      </c>
      <c r="G704" s="136" t="s">
        <v>820</v>
      </c>
      <c r="H704" s="137">
        <v>2</v>
      </c>
      <c r="I704" s="138"/>
      <c r="J704" s="139">
        <f>ROUND(I704*H704,2)</f>
        <v>0</v>
      </c>
      <c r="K704" s="140"/>
      <c r="L704" s="31"/>
      <c r="M704" s="141" t="s">
        <v>1</v>
      </c>
      <c r="N704" s="142" t="s">
        <v>43</v>
      </c>
      <c r="P704" s="143">
        <f>O704*H704</f>
        <v>0</v>
      </c>
      <c r="Q704" s="143">
        <v>0</v>
      </c>
      <c r="R704" s="143">
        <f>Q704*H704</f>
        <v>0</v>
      </c>
      <c r="S704" s="143">
        <v>0</v>
      </c>
      <c r="T704" s="144">
        <f>S704*H704</f>
        <v>0</v>
      </c>
      <c r="AR704" s="145" t="s">
        <v>153</v>
      </c>
      <c r="AT704" s="145" t="s">
        <v>135</v>
      </c>
      <c r="AU704" s="145" t="s">
        <v>88</v>
      </c>
      <c r="AY704" s="16" t="s">
        <v>132</v>
      </c>
      <c r="BE704" s="146">
        <f>IF(N704="základní",J704,0)</f>
        <v>0</v>
      </c>
      <c r="BF704" s="146">
        <f>IF(N704="snížená",J704,0)</f>
        <v>0</v>
      </c>
      <c r="BG704" s="146">
        <f>IF(N704="zákl. přenesená",J704,0)</f>
        <v>0</v>
      </c>
      <c r="BH704" s="146">
        <f>IF(N704="sníž. přenesená",J704,0)</f>
        <v>0</v>
      </c>
      <c r="BI704" s="146">
        <f>IF(N704="nulová",J704,0)</f>
        <v>0</v>
      </c>
      <c r="BJ704" s="16" t="s">
        <v>86</v>
      </c>
      <c r="BK704" s="146">
        <f>ROUND(I704*H704,2)</f>
        <v>0</v>
      </c>
      <c r="BL704" s="16" t="s">
        <v>153</v>
      </c>
      <c r="BM704" s="145" t="s">
        <v>1033</v>
      </c>
    </row>
    <row r="705" spans="2:65" s="1" customFormat="1" ht="175.5">
      <c r="B705" s="31"/>
      <c r="D705" s="147" t="s">
        <v>141</v>
      </c>
      <c r="F705" s="148" t="s">
        <v>1034</v>
      </c>
      <c r="I705" s="149"/>
      <c r="L705" s="31"/>
      <c r="M705" s="150"/>
      <c r="T705" s="55"/>
      <c r="AT705" s="16" t="s">
        <v>141</v>
      </c>
      <c r="AU705" s="16" t="s">
        <v>88</v>
      </c>
    </row>
    <row r="706" spans="2:65" s="1" customFormat="1" ht="24.2" customHeight="1">
      <c r="B706" s="132"/>
      <c r="C706" s="133" t="s">
        <v>1035</v>
      </c>
      <c r="D706" s="133" t="s">
        <v>135</v>
      </c>
      <c r="E706" s="134" t="s">
        <v>1036</v>
      </c>
      <c r="F706" s="135" t="s">
        <v>1037</v>
      </c>
      <c r="G706" s="136" t="s">
        <v>820</v>
      </c>
      <c r="H706" s="137">
        <v>10</v>
      </c>
      <c r="I706" s="138"/>
      <c r="J706" s="139">
        <f>ROUND(I706*H706,2)</f>
        <v>0</v>
      </c>
      <c r="K706" s="140"/>
      <c r="L706" s="31"/>
      <c r="M706" s="141" t="s">
        <v>1</v>
      </c>
      <c r="N706" s="142" t="s">
        <v>43</v>
      </c>
      <c r="P706" s="143">
        <f>O706*H706</f>
        <v>0</v>
      </c>
      <c r="Q706" s="143">
        <v>0</v>
      </c>
      <c r="R706" s="143">
        <f>Q706*H706</f>
        <v>0</v>
      </c>
      <c r="S706" s="143">
        <v>0</v>
      </c>
      <c r="T706" s="144">
        <f>S706*H706</f>
        <v>0</v>
      </c>
      <c r="AR706" s="145" t="s">
        <v>153</v>
      </c>
      <c r="AT706" s="145" t="s">
        <v>135</v>
      </c>
      <c r="AU706" s="145" t="s">
        <v>88</v>
      </c>
      <c r="AY706" s="16" t="s">
        <v>132</v>
      </c>
      <c r="BE706" s="146">
        <f>IF(N706="základní",J706,0)</f>
        <v>0</v>
      </c>
      <c r="BF706" s="146">
        <f>IF(N706="snížená",J706,0)</f>
        <v>0</v>
      </c>
      <c r="BG706" s="146">
        <f>IF(N706="zákl. přenesená",J706,0)</f>
        <v>0</v>
      </c>
      <c r="BH706" s="146">
        <f>IF(N706="sníž. přenesená",J706,0)</f>
        <v>0</v>
      </c>
      <c r="BI706" s="146">
        <f>IF(N706="nulová",J706,0)</f>
        <v>0</v>
      </c>
      <c r="BJ706" s="16" t="s">
        <v>86</v>
      </c>
      <c r="BK706" s="146">
        <f>ROUND(I706*H706,2)</f>
        <v>0</v>
      </c>
      <c r="BL706" s="16" t="s">
        <v>153</v>
      </c>
      <c r="BM706" s="145" t="s">
        <v>1038</v>
      </c>
    </row>
    <row r="707" spans="2:65" s="1" customFormat="1" ht="175.5">
      <c r="B707" s="31"/>
      <c r="D707" s="147" t="s">
        <v>141</v>
      </c>
      <c r="F707" s="148" t="s">
        <v>1039</v>
      </c>
      <c r="I707" s="149"/>
      <c r="L707" s="31"/>
      <c r="M707" s="150"/>
      <c r="T707" s="55"/>
      <c r="AT707" s="16" t="s">
        <v>141</v>
      </c>
      <c r="AU707" s="16" t="s">
        <v>88</v>
      </c>
    </row>
    <row r="708" spans="2:65" s="1" customFormat="1" ht="24.2" customHeight="1">
      <c r="B708" s="132"/>
      <c r="C708" s="133" t="s">
        <v>1040</v>
      </c>
      <c r="D708" s="133" t="s">
        <v>135</v>
      </c>
      <c r="E708" s="134" t="s">
        <v>1041</v>
      </c>
      <c r="F708" s="135" t="s">
        <v>1042</v>
      </c>
      <c r="G708" s="136" t="s">
        <v>820</v>
      </c>
      <c r="H708" s="137">
        <v>5</v>
      </c>
      <c r="I708" s="138"/>
      <c r="J708" s="139">
        <f>ROUND(I708*H708,2)</f>
        <v>0</v>
      </c>
      <c r="K708" s="140"/>
      <c r="L708" s="31"/>
      <c r="M708" s="141" t="s">
        <v>1</v>
      </c>
      <c r="N708" s="142" t="s">
        <v>43</v>
      </c>
      <c r="P708" s="143">
        <f>O708*H708</f>
        <v>0</v>
      </c>
      <c r="Q708" s="143">
        <v>0</v>
      </c>
      <c r="R708" s="143">
        <f>Q708*H708</f>
        <v>0</v>
      </c>
      <c r="S708" s="143">
        <v>0</v>
      </c>
      <c r="T708" s="144">
        <f>S708*H708</f>
        <v>0</v>
      </c>
      <c r="AR708" s="145" t="s">
        <v>153</v>
      </c>
      <c r="AT708" s="145" t="s">
        <v>135</v>
      </c>
      <c r="AU708" s="145" t="s">
        <v>88</v>
      </c>
      <c r="AY708" s="16" t="s">
        <v>132</v>
      </c>
      <c r="BE708" s="146">
        <f>IF(N708="základní",J708,0)</f>
        <v>0</v>
      </c>
      <c r="BF708" s="146">
        <f>IF(N708="snížená",J708,0)</f>
        <v>0</v>
      </c>
      <c r="BG708" s="146">
        <f>IF(N708="zákl. přenesená",J708,0)</f>
        <v>0</v>
      </c>
      <c r="BH708" s="146">
        <f>IF(N708="sníž. přenesená",J708,0)</f>
        <v>0</v>
      </c>
      <c r="BI708" s="146">
        <f>IF(N708="nulová",J708,0)</f>
        <v>0</v>
      </c>
      <c r="BJ708" s="16" t="s">
        <v>86</v>
      </c>
      <c r="BK708" s="146">
        <f>ROUND(I708*H708,2)</f>
        <v>0</v>
      </c>
      <c r="BL708" s="16" t="s">
        <v>153</v>
      </c>
      <c r="BM708" s="145" t="s">
        <v>1043</v>
      </c>
    </row>
    <row r="709" spans="2:65" s="1" customFormat="1" ht="175.5">
      <c r="B709" s="31"/>
      <c r="D709" s="147" t="s">
        <v>141</v>
      </c>
      <c r="F709" s="148" t="s">
        <v>1044</v>
      </c>
      <c r="I709" s="149"/>
      <c r="L709" s="31"/>
      <c r="M709" s="150"/>
      <c r="T709" s="55"/>
      <c r="AT709" s="16" t="s">
        <v>141</v>
      </c>
      <c r="AU709" s="16" t="s">
        <v>88</v>
      </c>
    </row>
    <row r="710" spans="2:65" s="1" customFormat="1" ht="33" customHeight="1">
      <c r="B710" s="132"/>
      <c r="C710" s="133" t="s">
        <v>1045</v>
      </c>
      <c r="D710" s="133" t="s">
        <v>135</v>
      </c>
      <c r="E710" s="134" t="s">
        <v>1046</v>
      </c>
      <c r="F710" s="135" t="s">
        <v>1047</v>
      </c>
      <c r="G710" s="136" t="s">
        <v>294</v>
      </c>
      <c r="H710" s="137">
        <v>4.1500000000000004</v>
      </c>
      <c r="I710" s="138"/>
      <c r="J710" s="139">
        <f>ROUND(I710*H710,2)</f>
        <v>0</v>
      </c>
      <c r="K710" s="140"/>
      <c r="L710" s="31"/>
      <c r="M710" s="141" t="s">
        <v>1</v>
      </c>
      <c r="N710" s="142" t="s">
        <v>43</v>
      </c>
      <c r="P710" s="143">
        <f>O710*H710</f>
        <v>0</v>
      </c>
      <c r="Q710" s="143">
        <v>0</v>
      </c>
      <c r="R710" s="143">
        <f>Q710*H710</f>
        <v>0</v>
      </c>
      <c r="S710" s="143">
        <v>0</v>
      </c>
      <c r="T710" s="144">
        <f>S710*H710</f>
        <v>0</v>
      </c>
      <c r="AR710" s="145" t="s">
        <v>307</v>
      </c>
      <c r="AT710" s="145" t="s">
        <v>135</v>
      </c>
      <c r="AU710" s="145" t="s">
        <v>88</v>
      </c>
      <c r="AY710" s="16" t="s">
        <v>132</v>
      </c>
      <c r="BE710" s="146">
        <f>IF(N710="základní",J710,0)</f>
        <v>0</v>
      </c>
      <c r="BF710" s="146">
        <f>IF(N710="snížená",J710,0)</f>
        <v>0</v>
      </c>
      <c r="BG710" s="146">
        <f>IF(N710="zákl. přenesená",J710,0)</f>
        <v>0</v>
      </c>
      <c r="BH710" s="146">
        <f>IF(N710="sníž. přenesená",J710,0)</f>
        <v>0</v>
      </c>
      <c r="BI710" s="146">
        <f>IF(N710="nulová",J710,0)</f>
        <v>0</v>
      </c>
      <c r="BJ710" s="16" t="s">
        <v>86</v>
      </c>
      <c r="BK710" s="146">
        <f>ROUND(I710*H710,2)</f>
        <v>0</v>
      </c>
      <c r="BL710" s="16" t="s">
        <v>307</v>
      </c>
      <c r="BM710" s="145" t="s">
        <v>1048</v>
      </c>
    </row>
    <row r="711" spans="2:65" s="11" customFormat="1" ht="22.9" customHeight="1">
      <c r="B711" s="120"/>
      <c r="D711" s="121" t="s">
        <v>77</v>
      </c>
      <c r="E711" s="130" t="s">
        <v>1049</v>
      </c>
      <c r="F711" s="130" t="s">
        <v>1050</v>
      </c>
      <c r="I711" s="123"/>
      <c r="J711" s="131">
        <f>BK711</f>
        <v>0</v>
      </c>
      <c r="L711" s="120"/>
      <c r="M711" s="125"/>
      <c r="P711" s="126">
        <f>SUM(P712:P729)</f>
        <v>0</v>
      </c>
      <c r="R711" s="126">
        <f>SUM(R712:R729)</f>
        <v>0.75071350000000003</v>
      </c>
      <c r="T711" s="127">
        <f>SUM(T712:T729)</f>
        <v>0.36831850000000005</v>
      </c>
      <c r="AR711" s="121" t="s">
        <v>88</v>
      </c>
      <c r="AT711" s="128" t="s">
        <v>77</v>
      </c>
      <c r="AU711" s="128" t="s">
        <v>86</v>
      </c>
      <c r="AY711" s="121" t="s">
        <v>132</v>
      </c>
      <c r="BK711" s="129">
        <f>SUM(BK712:BK729)</f>
        <v>0</v>
      </c>
    </row>
    <row r="712" spans="2:65" s="1" customFormat="1" ht="16.5" customHeight="1">
      <c r="B712" s="132"/>
      <c r="C712" s="133" t="s">
        <v>1051</v>
      </c>
      <c r="D712" s="133" t="s">
        <v>135</v>
      </c>
      <c r="E712" s="134" t="s">
        <v>1052</v>
      </c>
      <c r="F712" s="135" t="s">
        <v>1053</v>
      </c>
      <c r="G712" s="136" t="s">
        <v>258</v>
      </c>
      <c r="H712" s="137">
        <v>220.55</v>
      </c>
      <c r="I712" s="138"/>
      <c r="J712" s="139">
        <f>ROUND(I712*H712,2)</f>
        <v>0</v>
      </c>
      <c r="K712" s="140"/>
      <c r="L712" s="31"/>
      <c r="M712" s="141" t="s">
        <v>1</v>
      </c>
      <c r="N712" s="142" t="s">
        <v>43</v>
      </c>
      <c r="P712" s="143">
        <f>O712*H712</f>
        <v>0</v>
      </c>
      <c r="Q712" s="143">
        <v>0</v>
      </c>
      <c r="R712" s="143">
        <f>Q712*H712</f>
        <v>0</v>
      </c>
      <c r="S712" s="143">
        <v>1.67E-3</v>
      </c>
      <c r="T712" s="144">
        <f>S712*H712</f>
        <v>0.36831850000000005</v>
      </c>
      <c r="AR712" s="145" t="s">
        <v>307</v>
      </c>
      <c r="AT712" s="145" t="s">
        <v>135</v>
      </c>
      <c r="AU712" s="145" t="s">
        <v>88</v>
      </c>
      <c r="AY712" s="16" t="s">
        <v>132</v>
      </c>
      <c r="BE712" s="146">
        <f>IF(N712="základní",J712,0)</f>
        <v>0</v>
      </c>
      <c r="BF712" s="146">
        <f>IF(N712="snížená",J712,0)</f>
        <v>0</v>
      </c>
      <c r="BG712" s="146">
        <f>IF(N712="zákl. přenesená",J712,0)</f>
        <v>0</v>
      </c>
      <c r="BH712" s="146">
        <f>IF(N712="sníž. přenesená",J712,0)</f>
        <v>0</v>
      </c>
      <c r="BI712" s="146">
        <f>IF(N712="nulová",J712,0)</f>
        <v>0</v>
      </c>
      <c r="BJ712" s="16" t="s">
        <v>86</v>
      </c>
      <c r="BK712" s="146">
        <f>ROUND(I712*H712,2)</f>
        <v>0</v>
      </c>
      <c r="BL712" s="16" t="s">
        <v>307</v>
      </c>
      <c r="BM712" s="145" t="s">
        <v>1054</v>
      </c>
    </row>
    <row r="713" spans="2:65" s="12" customFormat="1">
      <c r="B713" s="155"/>
      <c r="D713" s="147" t="s">
        <v>240</v>
      </c>
      <c r="E713" s="156" t="s">
        <v>1</v>
      </c>
      <c r="F713" s="157" t="s">
        <v>1055</v>
      </c>
      <c r="H713" s="158">
        <v>220.55</v>
      </c>
      <c r="I713" s="159"/>
      <c r="L713" s="155"/>
      <c r="M713" s="160"/>
      <c r="T713" s="161"/>
      <c r="AT713" s="156" t="s">
        <v>240</v>
      </c>
      <c r="AU713" s="156" t="s">
        <v>88</v>
      </c>
      <c r="AV713" s="12" t="s">
        <v>88</v>
      </c>
      <c r="AW713" s="12" t="s">
        <v>33</v>
      </c>
      <c r="AX713" s="12" t="s">
        <v>78</v>
      </c>
      <c r="AY713" s="156" t="s">
        <v>132</v>
      </c>
    </row>
    <row r="714" spans="2:65" s="13" customFormat="1">
      <c r="B714" s="162"/>
      <c r="D714" s="147" t="s">
        <v>240</v>
      </c>
      <c r="E714" s="163" t="s">
        <v>1</v>
      </c>
      <c r="F714" s="164" t="s">
        <v>244</v>
      </c>
      <c r="H714" s="165">
        <v>220.55</v>
      </c>
      <c r="I714" s="166"/>
      <c r="L714" s="162"/>
      <c r="M714" s="167"/>
      <c r="T714" s="168"/>
      <c r="AT714" s="163" t="s">
        <v>240</v>
      </c>
      <c r="AU714" s="163" t="s">
        <v>88</v>
      </c>
      <c r="AV714" s="13" t="s">
        <v>153</v>
      </c>
      <c r="AW714" s="13" t="s">
        <v>33</v>
      </c>
      <c r="AX714" s="13" t="s">
        <v>86</v>
      </c>
      <c r="AY714" s="163" t="s">
        <v>132</v>
      </c>
    </row>
    <row r="715" spans="2:65" s="1" customFormat="1" ht="24.2" customHeight="1">
      <c r="B715" s="132"/>
      <c r="C715" s="133" t="s">
        <v>1056</v>
      </c>
      <c r="D715" s="133" t="s">
        <v>135</v>
      </c>
      <c r="E715" s="134" t="s">
        <v>1057</v>
      </c>
      <c r="F715" s="135" t="s">
        <v>1058</v>
      </c>
      <c r="G715" s="136" t="s">
        <v>258</v>
      </c>
      <c r="H715" s="137">
        <v>220.55</v>
      </c>
      <c r="I715" s="138"/>
      <c r="J715" s="139">
        <f>ROUND(I715*H715,2)</f>
        <v>0</v>
      </c>
      <c r="K715" s="140"/>
      <c r="L715" s="31"/>
      <c r="M715" s="141" t="s">
        <v>1</v>
      </c>
      <c r="N715" s="142" t="s">
        <v>43</v>
      </c>
      <c r="P715" s="143">
        <f>O715*H715</f>
        <v>0</v>
      </c>
      <c r="Q715" s="143">
        <v>2.1700000000000001E-3</v>
      </c>
      <c r="R715" s="143">
        <f>Q715*H715</f>
        <v>0.47859350000000006</v>
      </c>
      <c r="S715" s="143">
        <v>0</v>
      </c>
      <c r="T715" s="144">
        <f>S715*H715</f>
        <v>0</v>
      </c>
      <c r="AR715" s="145" t="s">
        <v>307</v>
      </c>
      <c r="AT715" s="145" t="s">
        <v>135</v>
      </c>
      <c r="AU715" s="145" t="s">
        <v>88</v>
      </c>
      <c r="AY715" s="16" t="s">
        <v>132</v>
      </c>
      <c r="BE715" s="146">
        <f>IF(N715="základní",J715,0)</f>
        <v>0</v>
      </c>
      <c r="BF715" s="146">
        <f>IF(N715="snížená",J715,0)</f>
        <v>0</v>
      </c>
      <c r="BG715" s="146">
        <f>IF(N715="zákl. přenesená",J715,0)</f>
        <v>0</v>
      </c>
      <c r="BH715" s="146">
        <f>IF(N715="sníž. přenesená",J715,0)</f>
        <v>0</v>
      </c>
      <c r="BI715" s="146">
        <f>IF(N715="nulová",J715,0)</f>
        <v>0</v>
      </c>
      <c r="BJ715" s="16" t="s">
        <v>86</v>
      </c>
      <c r="BK715" s="146">
        <f>ROUND(I715*H715,2)</f>
        <v>0</v>
      </c>
      <c r="BL715" s="16" t="s">
        <v>307</v>
      </c>
      <c r="BM715" s="145" t="s">
        <v>1059</v>
      </c>
    </row>
    <row r="716" spans="2:65" s="1" customFormat="1" ht="29.25">
      <c r="B716" s="31"/>
      <c r="D716" s="147" t="s">
        <v>141</v>
      </c>
      <c r="F716" s="148" t="s">
        <v>1060</v>
      </c>
      <c r="I716" s="149"/>
      <c r="L716" s="31"/>
      <c r="M716" s="150"/>
      <c r="T716" s="55"/>
      <c r="AT716" s="16" t="s">
        <v>141</v>
      </c>
      <c r="AU716" s="16" t="s">
        <v>88</v>
      </c>
    </row>
    <row r="717" spans="2:65" s="14" customFormat="1">
      <c r="B717" s="169"/>
      <c r="D717" s="147" t="s">
        <v>240</v>
      </c>
      <c r="E717" s="170" t="s">
        <v>1</v>
      </c>
      <c r="F717" s="171" t="s">
        <v>1061</v>
      </c>
      <c r="H717" s="170" t="s">
        <v>1</v>
      </c>
      <c r="I717" s="172"/>
      <c r="L717" s="169"/>
      <c r="M717" s="173"/>
      <c r="T717" s="174"/>
      <c r="AT717" s="170" t="s">
        <v>240</v>
      </c>
      <c r="AU717" s="170" t="s">
        <v>88</v>
      </c>
      <c r="AV717" s="14" t="s">
        <v>86</v>
      </c>
      <c r="AW717" s="14" t="s">
        <v>33</v>
      </c>
      <c r="AX717" s="14" t="s">
        <v>78</v>
      </c>
      <c r="AY717" s="170" t="s">
        <v>132</v>
      </c>
    </row>
    <row r="718" spans="2:65" s="12" customFormat="1">
      <c r="B718" s="155"/>
      <c r="D718" s="147" t="s">
        <v>240</v>
      </c>
      <c r="E718" s="156" t="s">
        <v>1</v>
      </c>
      <c r="F718" s="157" t="s">
        <v>1062</v>
      </c>
      <c r="H718" s="158">
        <v>148.4</v>
      </c>
      <c r="I718" s="159"/>
      <c r="L718" s="155"/>
      <c r="M718" s="160"/>
      <c r="T718" s="161"/>
      <c r="AT718" s="156" t="s">
        <v>240</v>
      </c>
      <c r="AU718" s="156" t="s">
        <v>88</v>
      </c>
      <c r="AV718" s="12" t="s">
        <v>88</v>
      </c>
      <c r="AW718" s="12" t="s">
        <v>33</v>
      </c>
      <c r="AX718" s="12" t="s">
        <v>78</v>
      </c>
      <c r="AY718" s="156" t="s">
        <v>132</v>
      </c>
    </row>
    <row r="719" spans="2:65" s="12" customFormat="1">
      <c r="B719" s="155"/>
      <c r="D719" s="147" t="s">
        <v>240</v>
      </c>
      <c r="E719" s="156" t="s">
        <v>1</v>
      </c>
      <c r="F719" s="157" t="s">
        <v>1063</v>
      </c>
      <c r="H719" s="158">
        <v>25.5</v>
      </c>
      <c r="I719" s="159"/>
      <c r="L719" s="155"/>
      <c r="M719" s="160"/>
      <c r="T719" s="161"/>
      <c r="AT719" s="156" t="s">
        <v>240</v>
      </c>
      <c r="AU719" s="156" t="s">
        <v>88</v>
      </c>
      <c r="AV719" s="12" t="s">
        <v>88</v>
      </c>
      <c r="AW719" s="12" t="s">
        <v>33</v>
      </c>
      <c r="AX719" s="12" t="s">
        <v>78</v>
      </c>
      <c r="AY719" s="156" t="s">
        <v>132</v>
      </c>
    </row>
    <row r="720" spans="2:65" s="12" customFormat="1">
      <c r="B720" s="155"/>
      <c r="D720" s="147" t="s">
        <v>240</v>
      </c>
      <c r="E720" s="156" t="s">
        <v>1</v>
      </c>
      <c r="F720" s="157" t="s">
        <v>1064</v>
      </c>
      <c r="H720" s="158">
        <v>5.25</v>
      </c>
      <c r="I720" s="159"/>
      <c r="L720" s="155"/>
      <c r="M720" s="160"/>
      <c r="T720" s="161"/>
      <c r="AT720" s="156" t="s">
        <v>240</v>
      </c>
      <c r="AU720" s="156" t="s">
        <v>88</v>
      </c>
      <c r="AV720" s="12" t="s">
        <v>88</v>
      </c>
      <c r="AW720" s="12" t="s">
        <v>33</v>
      </c>
      <c r="AX720" s="12" t="s">
        <v>78</v>
      </c>
      <c r="AY720" s="156" t="s">
        <v>132</v>
      </c>
    </row>
    <row r="721" spans="2:65" s="14" customFormat="1">
      <c r="B721" s="169"/>
      <c r="D721" s="147" t="s">
        <v>240</v>
      </c>
      <c r="E721" s="170" t="s">
        <v>1</v>
      </c>
      <c r="F721" s="171" t="s">
        <v>1065</v>
      </c>
      <c r="H721" s="170" t="s">
        <v>1</v>
      </c>
      <c r="I721" s="172"/>
      <c r="L721" s="169"/>
      <c r="M721" s="173"/>
      <c r="T721" s="174"/>
      <c r="AT721" s="170" t="s">
        <v>240</v>
      </c>
      <c r="AU721" s="170" t="s">
        <v>88</v>
      </c>
      <c r="AV721" s="14" t="s">
        <v>86</v>
      </c>
      <c r="AW721" s="14" t="s">
        <v>33</v>
      </c>
      <c r="AX721" s="14" t="s">
        <v>78</v>
      </c>
      <c r="AY721" s="170" t="s">
        <v>132</v>
      </c>
    </row>
    <row r="722" spans="2:65" s="12" customFormat="1">
      <c r="B722" s="155"/>
      <c r="D722" s="147" t="s">
        <v>240</v>
      </c>
      <c r="E722" s="156" t="s">
        <v>1</v>
      </c>
      <c r="F722" s="157" t="s">
        <v>1066</v>
      </c>
      <c r="H722" s="158">
        <v>41.4</v>
      </c>
      <c r="I722" s="159"/>
      <c r="L722" s="155"/>
      <c r="M722" s="160"/>
      <c r="T722" s="161"/>
      <c r="AT722" s="156" t="s">
        <v>240</v>
      </c>
      <c r="AU722" s="156" t="s">
        <v>88</v>
      </c>
      <c r="AV722" s="12" t="s">
        <v>88</v>
      </c>
      <c r="AW722" s="12" t="s">
        <v>33</v>
      </c>
      <c r="AX722" s="12" t="s">
        <v>78</v>
      </c>
      <c r="AY722" s="156" t="s">
        <v>132</v>
      </c>
    </row>
    <row r="723" spans="2:65" s="13" customFormat="1">
      <c r="B723" s="162"/>
      <c r="D723" s="147" t="s">
        <v>240</v>
      </c>
      <c r="E723" s="163" t="s">
        <v>1</v>
      </c>
      <c r="F723" s="164" t="s">
        <v>244</v>
      </c>
      <c r="H723" s="165">
        <v>220.55</v>
      </c>
      <c r="I723" s="166"/>
      <c r="L723" s="162"/>
      <c r="M723" s="167"/>
      <c r="T723" s="168"/>
      <c r="AT723" s="163" t="s">
        <v>240</v>
      </c>
      <c r="AU723" s="163" t="s">
        <v>88</v>
      </c>
      <c r="AV723" s="13" t="s">
        <v>153</v>
      </c>
      <c r="AW723" s="13" t="s">
        <v>33</v>
      </c>
      <c r="AX723" s="13" t="s">
        <v>86</v>
      </c>
      <c r="AY723" s="163" t="s">
        <v>132</v>
      </c>
    </row>
    <row r="724" spans="2:65" s="1" customFormat="1" ht="24.2" customHeight="1">
      <c r="B724" s="132"/>
      <c r="C724" s="133" t="s">
        <v>1067</v>
      </c>
      <c r="D724" s="133" t="s">
        <v>135</v>
      </c>
      <c r="E724" s="134" t="s">
        <v>1068</v>
      </c>
      <c r="F724" s="135" t="s">
        <v>1069</v>
      </c>
      <c r="G724" s="136" t="s">
        <v>258</v>
      </c>
      <c r="H724" s="137">
        <v>57</v>
      </c>
      <c r="I724" s="138"/>
      <c r="J724" s="139">
        <f>ROUND(I724*H724,2)</f>
        <v>0</v>
      </c>
      <c r="K724" s="140"/>
      <c r="L724" s="31"/>
      <c r="M724" s="141" t="s">
        <v>1</v>
      </c>
      <c r="N724" s="142" t="s">
        <v>43</v>
      </c>
      <c r="P724" s="143">
        <f>O724*H724</f>
        <v>0</v>
      </c>
      <c r="Q724" s="143">
        <v>1.5E-3</v>
      </c>
      <c r="R724" s="143">
        <f>Q724*H724</f>
        <v>8.5500000000000007E-2</v>
      </c>
      <c r="S724" s="143">
        <v>0</v>
      </c>
      <c r="T724" s="144">
        <f>S724*H724</f>
        <v>0</v>
      </c>
      <c r="AR724" s="145" t="s">
        <v>307</v>
      </c>
      <c r="AT724" s="145" t="s">
        <v>135</v>
      </c>
      <c r="AU724" s="145" t="s">
        <v>88</v>
      </c>
      <c r="AY724" s="16" t="s">
        <v>132</v>
      </c>
      <c r="BE724" s="146">
        <f>IF(N724="základní",J724,0)</f>
        <v>0</v>
      </c>
      <c r="BF724" s="146">
        <f>IF(N724="snížená",J724,0)</f>
        <v>0</v>
      </c>
      <c r="BG724" s="146">
        <f>IF(N724="zákl. přenesená",J724,0)</f>
        <v>0</v>
      </c>
      <c r="BH724" s="146">
        <f>IF(N724="sníž. přenesená",J724,0)</f>
        <v>0</v>
      </c>
      <c r="BI724" s="146">
        <f>IF(N724="nulová",J724,0)</f>
        <v>0</v>
      </c>
      <c r="BJ724" s="16" t="s">
        <v>86</v>
      </c>
      <c r="BK724" s="146">
        <f>ROUND(I724*H724,2)</f>
        <v>0</v>
      </c>
      <c r="BL724" s="16" t="s">
        <v>307</v>
      </c>
      <c r="BM724" s="145" t="s">
        <v>1070</v>
      </c>
    </row>
    <row r="725" spans="2:65" s="12" customFormat="1">
      <c r="B725" s="155"/>
      <c r="D725" s="147" t="s">
        <v>240</v>
      </c>
      <c r="E725" s="156" t="s">
        <v>1</v>
      </c>
      <c r="F725" s="157" t="s">
        <v>1071</v>
      </c>
      <c r="H725" s="158">
        <v>57</v>
      </c>
      <c r="I725" s="159"/>
      <c r="L725" s="155"/>
      <c r="M725" s="160"/>
      <c r="T725" s="161"/>
      <c r="AT725" s="156" t="s">
        <v>240</v>
      </c>
      <c r="AU725" s="156" t="s">
        <v>88</v>
      </c>
      <c r="AV725" s="12" t="s">
        <v>88</v>
      </c>
      <c r="AW725" s="12" t="s">
        <v>33</v>
      </c>
      <c r="AX725" s="12" t="s">
        <v>78</v>
      </c>
      <c r="AY725" s="156" t="s">
        <v>132</v>
      </c>
    </row>
    <row r="726" spans="2:65" s="13" customFormat="1">
      <c r="B726" s="162"/>
      <c r="D726" s="147" t="s">
        <v>240</v>
      </c>
      <c r="E726" s="163" t="s">
        <v>1</v>
      </c>
      <c r="F726" s="164" t="s">
        <v>244</v>
      </c>
      <c r="H726" s="165">
        <v>57</v>
      </c>
      <c r="I726" s="166"/>
      <c r="L726" s="162"/>
      <c r="M726" s="167"/>
      <c r="T726" s="168"/>
      <c r="AT726" s="163" t="s">
        <v>240</v>
      </c>
      <c r="AU726" s="163" t="s">
        <v>88</v>
      </c>
      <c r="AV726" s="13" t="s">
        <v>153</v>
      </c>
      <c r="AW726" s="13" t="s">
        <v>33</v>
      </c>
      <c r="AX726" s="13" t="s">
        <v>86</v>
      </c>
      <c r="AY726" s="163" t="s">
        <v>132</v>
      </c>
    </row>
    <row r="727" spans="2:65" s="1" customFormat="1" ht="16.5" customHeight="1">
      <c r="B727" s="132"/>
      <c r="C727" s="133" t="s">
        <v>1072</v>
      </c>
      <c r="D727" s="133" t="s">
        <v>135</v>
      </c>
      <c r="E727" s="134" t="s">
        <v>1073</v>
      </c>
      <c r="F727" s="135" t="s">
        <v>1074</v>
      </c>
      <c r="G727" s="136" t="s">
        <v>1075</v>
      </c>
      <c r="H727" s="137">
        <v>86</v>
      </c>
      <c r="I727" s="138"/>
      <c r="J727" s="139">
        <f>ROUND(I727*H727,2)</f>
        <v>0</v>
      </c>
      <c r="K727" s="140"/>
      <c r="L727" s="31"/>
      <c r="M727" s="141" t="s">
        <v>1</v>
      </c>
      <c r="N727" s="142" t="s">
        <v>43</v>
      </c>
      <c r="P727" s="143">
        <f>O727*H727</f>
        <v>0</v>
      </c>
      <c r="Q727" s="143">
        <v>2.1700000000000001E-3</v>
      </c>
      <c r="R727" s="143">
        <f>Q727*H727</f>
        <v>0.18662000000000001</v>
      </c>
      <c r="S727" s="143">
        <v>0</v>
      </c>
      <c r="T727" s="144">
        <f>S727*H727</f>
        <v>0</v>
      </c>
      <c r="AR727" s="145" t="s">
        <v>307</v>
      </c>
      <c r="AT727" s="145" t="s">
        <v>135</v>
      </c>
      <c r="AU727" s="145" t="s">
        <v>88</v>
      </c>
      <c r="AY727" s="16" t="s">
        <v>132</v>
      </c>
      <c r="BE727" s="146">
        <f>IF(N727="základní",J727,0)</f>
        <v>0</v>
      </c>
      <c r="BF727" s="146">
        <f>IF(N727="snížená",J727,0)</f>
        <v>0</v>
      </c>
      <c r="BG727" s="146">
        <f>IF(N727="zákl. přenesená",J727,0)</f>
        <v>0</v>
      </c>
      <c r="BH727" s="146">
        <f>IF(N727="sníž. přenesená",J727,0)</f>
        <v>0</v>
      </c>
      <c r="BI727" s="146">
        <f>IF(N727="nulová",J727,0)</f>
        <v>0</v>
      </c>
      <c r="BJ727" s="16" t="s">
        <v>86</v>
      </c>
      <c r="BK727" s="146">
        <f>ROUND(I727*H727,2)</f>
        <v>0</v>
      </c>
      <c r="BL727" s="16" t="s">
        <v>307</v>
      </c>
      <c r="BM727" s="145" t="s">
        <v>1076</v>
      </c>
    </row>
    <row r="728" spans="2:65" s="1" customFormat="1" ht="29.25">
      <c r="B728" s="31"/>
      <c r="D728" s="147" t="s">
        <v>141</v>
      </c>
      <c r="F728" s="148" t="s">
        <v>1077</v>
      </c>
      <c r="I728" s="149"/>
      <c r="L728" s="31"/>
      <c r="M728" s="150"/>
      <c r="T728" s="55"/>
      <c r="AT728" s="16" t="s">
        <v>141</v>
      </c>
      <c r="AU728" s="16" t="s">
        <v>88</v>
      </c>
    </row>
    <row r="729" spans="2:65" s="1" customFormat="1" ht="33" customHeight="1">
      <c r="B729" s="132"/>
      <c r="C729" s="133" t="s">
        <v>1078</v>
      </c>
      <c r="D729" s="133" t="s">
        <v>135</v>
      </c>
      <c r="E729" s="134" t="s">
        <v>1079</v>
      </c>
      <c r="F729" s="135" t="s">
        <v>1080</v>
      </c>
      <c r="G729" s="136" t="s">
        <v>294</v>
      </c>
      <c r="H729" s="137">
        <v>0.751</v>
      </c>
      <c r="I729" s="138"/>
      <c r="J729" s="139">
        <f>ROUND(I729*H729,2)</f>
        <v>0</v>
      </c>
      <c r="K729" s="140"/>
      <c r="L729" s="31"/>
      <c r="M729" s="141" t="s">
        <v>1</v>
      </c>
      <c r="N729" s="142" t="s">
        <v>43</v>
      </c>
      <c r="P729" s="143">
        <f>O729*H729</f>
        <v>0</v>
      </c>
      <c r="Q729" s="143">
        <v>0</v>
      </c>
      <c r="R729" s="143">
        <f>Q729*H729</f>
        <v>0</v>
      </c>
      <c r="S729" s="143">
        <v>0</v>
      </c>
      <c r="T729" s="144">
        <f>S729*H729</f>
        <v>0</v>
      </c>
      <c r="AR729" s="145" t="s">
        <v>307</v>
      </c>
      <c r="AT729" s="145" t="s">
        <v>135</v>
      </c>
      <c r="AU729" s="145" t="s">
        <v>88</v>
      </c>
      <c r="AY729" s="16" t="s">
        <v>132</v>
      </c>
      <c r="BE729" s="146">
        <f>IF(N729="základní",J729,0)</f>
        <v>0</v>
      </c>
      <c r="BF729" s="146">
        <f>IF(N729="snížená",J729,0)</f>
        <v>0</v>
      </c>
      <c r="BG729" s="146">
        <f>IF(N729="zákl. přenesená",J729,0)</f>
        <v>0</v>
      </c>
      <c r="BH729" s="146">
        <f>IF(N729="sníž. přenesená",J729,0)</f>
        <v>0</v>
      </c>
      <c r="BI729" s="146">
        <f>IF(N729="nulová",J729,0)</f>
        <v>0</v>
      </c>
      <c r="BJ729" s="16" t="s">
        <v>86</v>
      </c>
      <c r="BK729" s="146">
        <f>ROUND(I729*H729,2)</f>
        <v>0</v>
      </c>
      <c r="BL729" s="16" t="s">
        <v>307</v>
      </c>
      <c r="BM729" s="145" t="s">
        <v>1081</v>
      </c>
    </row>
    <row r="730" spans="2:65" s="11" customFormat="1" ht="22.9" customHeight="1">
      <c r="B730" s="120"/>
      <c r="D730" s="121" t="s">
        <v>77</v>
      </c>
      <c r="E730" s="130" t="s">
        <v>1082</v>
      </c>
      <c r="F730" s="130" t="s">
        <v>1083</v>
      </c>
      <c r="I730" s="123"/>
      <c r="J730" s="131">
        <f>BK730</f>
        <v>0</v>
      </c>
      <c r="L730" s="120"/>
      <c r="M730" s="125"/>
      <c r="P730" s="126">
        <f>SUM(P731:P760)</f>
        <v>0</v>
      </c>
      <c r="R730" s="126">
        <f>SUM(R731:R760)</f>
        <v>0.20822399999999999</v>
      </c>
      <c r="T730" s="127">
        <f>SUM(T731:T760)</f>
        <v>0.23500000000000001</v>
      </c>
      <c r="AR730" s="121" t="s">
        <v>88</v>
      </c>
      <c r="AT730" s="128" t="s">
        <v>77</v>
      </c>
      <c r="AU730" s="128" t="s">
        <v>86</v>
      </c>
      <c r="AY730" s="121" t="s">
        <v>132</v>
      </c>
      <c r="BK730" s="129">
        <f>SUM(BK731:BK760)</f>
        <v>0</v>
      </c>
    </row>
    <row r="731" spans="2:65" s="1" customFormat="1" ht="24.2" customHeight="1">
      <c r="B731" s="132"/>
      <c r="C731" s="133" t="s">
        <v>1084</v>
      </c>
      <c r="D731" s="133" t="s">
        <v>135</v>
      </c>
      <c r="E731" s="134" t="s">
        <v>1085</v>
      </c>
      <c r="F731" s="135" t="s">
        <v>1086</v>
      </c>
      <c r="G731" s="136" t="s">
        <v>238</v>
      </c>
      <c r="H731" s="137">
        <v>109.19</v>
      </c>
      <c r="I731" s="138"/>
      <c r="J731" s="139">
        <f>ROUND(I731*H731,2)</f>
        <v>0</v>
      </c>
      <c r="K731" s="140"/>
      <c r="L731" s="31"/>
      <c r="M731" s="141" t="s">
        <v>1</v>
      </c>
      <c r="N731" s="142" t="s">
        <v>43</v>
      </c>
      <c r="P731" s="143">
        <f>O731*H731</f>
        <v>0</v>
      </c>
      <c r="Q731" s="143">
        <v>0</v>
      </c>
      <c r="R731" s="143">
        <f>Q731*H731</f>
        <v>0</v>
      </c>
      <c r="S731" s="143">
        <v>0</v>
      </c>
      <c r="T731" s="144">
        <f>S731*H731</f>
        <v>0</v>
      </c>
      <c r="AR731" s="145" t="s">
        <v>307</v>
      </c>
      <c r="AT731" s="145" t="s">
        <v>135</v>
      </c>
      <c r="AU731" s="145" t="s">
        <v>88</v>
      </c>
      <c r="AY731" s="16" t="s">
        <v>132</v>
      </c>
      <c r="BE731" s="146">
        <f>IF(N731="základní",J731,0)</f>
        <v>0</v>
      </c>
      <c r="BF731" s="146">
        <f>IF(N731="snížená",J731,0)</f>
        <v>0</v>
      </c>
      <c r="BG731" s="146">
        <f>IF(N731="zákl. přenesená",J731,0)</f>
        <v>0</v>
      </c>
      <c r="BH731" s="146">
        <f>IF(N731="sníž. přenesená",J731,0)</f>
        <v>0</v>
      </c>
      <c r="BI731" s="146">
        <f>IF(N731="nulová",J731,0)</f>
        <v>0</v>
      </c>
      <c r="BJ731" s="16" t="s">
        <v>86</v>
      </c>
      <c r="BK731" s="146">
        <f>ROUND(I731*H731,2)</f>
        <v>0</v>
      </c>
      <c r="BL731" s="16" t="s">
        <v>307</v>
      </c>
      <c r="BM731" s="145" t="s">
        <v>1087</v>
      </c>
    </row>
    <row r="732" spans="2:65" s="12" customFormat="1">
      <c r="B732" s="155"/>
      <c r="D732" s="147" t="s">
        <v>240</v>
      </c>
      <c r="E732" s="156" t="s">
        <v>1</v>
      </c>
      <c r="F732" s="157" t="s">
        <v>479</v>
      </c>
      <c r="H732" s="158">
        <v>109.19</v>
      </c>
      <c r="I732" s="159"/>
      <c r="L732" s="155"/>
      <c r="M732" s="160"/>
      <c r="T732" s="161"/>
      <c r="AT732" s="156" t="s">
        <v>240</v>
      </c>
      <c r="AU732" s="156" t="s">
        <v>88</v>
      </c>
      <c r="AV732" s="12" t="s">
        <v>88</v>
      </c>
      <c r="AW732" s="12" t="s">
        <v>33</v>
      </c>
      <c r="AX732" s="12" t="s">
        <v>78</v>
      </c>
      <c r="AY732" s="156" t="s">
        <v>132</v>
      </c>
    </row>
    <row r="733" spans="2:65" s="13" customFormat="1">
      <c r="B733" s="162"/>
      <c r="D733" s="147" t="s">
        <v>240</v>
      </c>
      <c r="E733" s="163" t="s">
        <v>1</v>
      </c>
      <c r="F733" s="164" t="s">
        <v>244</v>
      </c>
      <c r="H733" s="165">
        <v>109.19</v>
      </c>
      <c r="I733" s="166"/>
      <c r="L733" s="162"/>
      <c r="M733" s="167"/>
      <c r="T733" s="168"/>
      <c r="AT733" s="163" t="s">
        <v>240</v>
      </c>
      <c r="AU733" s="163" t="s">
        <v>88</v>
      </c>
      <c r="AV733" s="13" t="s">
        <v>153</v>
      </c>
      <c r="AW733" s="13" t="s">
        <v>33</v>
      </c>
      <c r="AX733" s="13" t="s">
        <v>86</v>
      </c>
      <c r="AY733" s="163" t="s">
        <v>132</v>
      </c>
    </row>
    <row r="734" spans="2:65" s="1" customFormat="1" ht="24.2" customHeight="1">
      <c r="B734" s="132"/>
      <c r="C734" s="175" t="s">
        <v>1088</v>
      </c>
      <c r="D734" s="175" t="s">
        <v>324</v>
      </c>
      <c r="E734" s="176" t="s">
        <v>1089</v>
      </c>
      <c r="F734" s="177" t="s">
        <v>1090</v>
      </c>
      <c r="G734" s="178" t="s">
        <v>238</v>
      </c>
      <c r="H734" s="179">
        <v>125.569</v>
      </c>
      <c r="I734" s="180"/>
      <c r="J734" s="181">
        <f>ROUND(I734*H734,2)</f>
        <v>0</v>
      </c>
      <c r="K734" s="182"/>
      <c r="L734" s="183"/>
      <c r="M734" s="184" t="s">
        <v>1</v>
      </c>
      <c r="N734" s="185" t="s">
        <v>43</v>
      </c>
      <c r="P734" s="143">
        <f>O734*H734</f>
        <v>0</v>
      </c>
      <c r="Q734" s="143">
        <v>0</v>
      </c>
      <c r="R734" s="143">
        <f>Q734*H734</f>
        <v>0</v>
      </c>
      <c r="S734" s="143">
        <v>0</v>
      </c>
      <c r="T734" s="144">
        <f>S734*H734</f>
        <v>0</v>
      </c>
      <c r="AR734" s="145" t="s">
        <v>395</v>
      </c>
      <c r="AT734" s="145" t="s">
        <v>324</v>
      </c>
      <c r="AU734" s="145" t="s">
        <v>88</v>
      </c>
      <c r="AY734" s="16" t="s">
        <v>132</v>
      </c>
      <c r="BE734" s="146">
        <f>IF(N734="základní",J734,0)</f>
        <v>0</v>
      </c>
      <c r="BF734" s="146">
        <f>IF(N734="snížená",J734,0)</f>
        <v>0</v>
      </c>
      <c r="BG734" s="146">
        <f>IF(N734="zákl. přenesená",J734,0)</f>
        <v>0</v>
      </c>
      <c r="BH734" s="146">
        <f>IF(N734="sníž. přenesená",J734,0)</f>
        <v>0</v>
      </c>
      <c r="BI734" s="146">
        <f>IF(N734="nulová",J734,0)</f>
        <v>0</v>
      </c>
      <c r="BJ734" s="16" t="s">
        <v>86</v>
      </c>
      <c r="BK734" s="146">
        <f>ROUND(I734*H734,2)</f>
        <v>0</v>
      </c>
      <c r="BL734" s="16" t="s">
        <v>307</v>
      </c>
      <c r="BM734" s="145" t="s">
        <v>1091</v>
      </c>
    </row>
    <row r="735" spans="2:65" s="12" customFormat="1">
      <c r="B735" s="155"/>
      <c r="D735" s="147" t="s">
        <v>240</v>
      </c>
      <c r="F735" s="157" t="s">
        <v>1092</v>
      </c>
      <c r="H735" s="158">
        <v>125.569</v>
      </c>
      <c r="I735" s="159"/>
      <c r="L735" s="155"/>
      <c r="M735" s="160"/>
      <c r="T735" s="161"/>
      <c r="AT735" s="156" t="s">
        <v>240</v>
      </c>
      <c r="AU735" s="156" t="s">
        <v>88</v>
      </c>
      <c r="AV735" s="12" t="s">
        <v>88</v>
      </c>
      <c r="AW735" s="12" t="s">
        <v>3</v>
      </c>
      <c r="AX735" s="12" t="s">
        <v>86</v>
      </c>
      <c r="AY735" s="156" t="s">
        <v>132</v>
      </c>
    </row>
    <row r="736" spans="2:65" s="1" customFormat="1" ht="16.5" customHeight="1">
      <c r="B736" s="132"/>
      <c r="C736" s="133" t="s">
        <v>1093</v>
      </c>
      <c r="D736" s="133" t="s">
        <v>135</v>
      </c>
      <c r="E736" s="134" t="s">
        <v>1094</v>
      </c>
      <c r="F736" s="135" t="s">
        <v>1095</v>
      </c>
      <c r="G736" s="136" t="s">
        <v>258</v>
      </c>
      <c r="H736" s="137">
        <v>218.38</v>
      </c>
      <c r="I736" s="138"/>
      <c r="J736" s="139">
        <f>ROUND(I736*H736,2)</f>
        <v>0</v>
      </c>
      <c r="K736" s="140"/>
      <c r="L736" s="31"/>
      <c r="M736" s="141" t="s">
        <v>1</v>
      </c>
      <c r="N736" s="142" t="s">
        <v>43</v>
      </c>
      <c r="P736" s="143">
        <f>O736*H736</f>
        <v>0</v>
      </c>
      <c r="Q736" s="143">
        <v>0</v>
      </c>
      <c r="R736" s="143">
        <f>Q736*H736</f>
        <v>0</v>
      </c>
      <c r="S736" s="143">
        <v>0</v>
      </c>
      <c r="T736" s="144">
        <f>S736*H736</f>
        <v>0</v>
      </c>
      <c r="AR736" s="145" t="s">
        <v>307</v>
      </c>
      <c r="AT736" s="145" t="s">
        <v>135</v>
      </c>
      <c r="AU736" s="145" t="s">
        <v>88</v>
      </c>
      <c r="AY736" s="16" t="s">
        <v>132</v>
      </c>
      <c r="BE736" s="146">
        <f>IF(N736="základní",J736,0)</f>
        <v>0</v>
      </c>
      <c r="BF736" s="146">
        <f>IF(N736="snížená",J736,0)</f>
        <v>0</v>
      </c>
      <c r="BG736" s="146">
        <f>IF(N736="zákl. přenesená",J736,0)</f>
        <v>0</v>
      </c>
      <c r="BH736" s="146">
        <f>IF(N736="sníž. přenesená",J736,0)</f>
        <v>0</v>
      </c>
      <c r="BI736" s="146">
        <f>IF(N736="nulová",J736,0)</f>
        <v>0</v>
      </c>
      <c r="BJ736" s="16" t="s">
        <v>86</v>
      </c>
      <c r="BK736" s="146">
        <f>ROUND(I736*H736,2)</f>
        <v>0</v>
      </c>
      <c r="BL736" s="16" t="s">
        <v>307</v>
      </c>
      <c r="BM736" s="145" t="s">
        <v>1096</v>
      </c>
    </row>
    <row r="737" spans="2:65" s="1" customFormat="1" ht="29.25">
      <c r="B737" s="31"/>
      <c r="D737" s="147" t="s">
        <v>141</v>
      </c>
      <c r="F737" s="148" t="s">
        <v>1097</v>
      </c>
      <c r="I737" s="149"/>
      <c r="L737" s="31"/>
      <c r="M737" s="150"/>
      <c r="T737" s="55"/>
      <c r="AT737" s="16" t="s">
        <v>141</v>
      </c>
      <c r="AU737" s="16" t="s">
        <v>88</v>
      </c>
    </row>
    <row r="738" spans="2:65" s="12" customFormat="1">
      <c r="B738" s="155"/>
      <c r="D738" s="147" t="s">
        <v>240</v>
      </c>
      <c r="E738" s="156" t="s">
        <v>1</v>
      </c>
      <c r="F738" s="157" t="s">
        <v>1098</v>
      </c>
      <c r="H738" s="158">
        <v>218.38</v>
      </c>
      <c r="I738" s="159"/>
      <c r="L738" s="155"/>
      <c r="M738" s="160"/>
      <c r="T738" s="161"/>
      <c r="AT738" s="156" t="s">
        <v>240</v>
      </c>
      <c r="AU738" s="156" t="s">
        <v>88</v>
      </c>
      <c r="AV738" s="12" t="s">
        <v>88</v>
      </c>
      <c r="AW738" s="12" t="s">
        <v>33</v>
      </c>
      <c r="AX738" s="12" t="s">
        <v>78</v>
      </c>
      <c r="AY738" s="156" t="s">
        <v>132</v>
      </c>
    </row>
    <row r="739" spans="2:65" s="13" customFormat="1">
      <c r="B739" s="162"/>
      <c r="D739" s="147" t="s">
        <v>240</v>
      </c>
      <c r="E739" s="163" t="s">
        <v>1</v>
      </c>
      <c r="F739" s="164" t="s">
        <v>244</v>
      </c>
      <c r="H739" s="165">
        <v>218.38</v>
      </c>
      <c r="I739" s="166"/>
      <c r="L739" s="162"/>
      <c r="M739" s="167"/>
      <c r="T739" s="168"/>
      <c r="AT739" s="163" t="s">
        <v>240</v>
      </c>
      <c r="AU739" s="163" t="s">
        <v>88</v>
      </c>
      <c r="AV739" s="13" t="s">
        <v>153</v>
      </c>
      <c r="AW739" s="13" t="s">
        <v>33</v>
      </c>
      <c r="AX739" s="13" t="s">
        <v>86</v>
      </c>
      <c r="AY739" s="163" t="s">
        <v>132</v>
      </c>
    </row>
    <row r="740" spans="2:65" s="1" customFormat="1" ht="16.5" customHeight="1">
      <c r="B740" s="132"/>
      <c r="C740" s="175" t="s">
        <v>1099</v>
      </c>
      <c r="D740" s="175" t="s">
        <v>324</v>
      </c>
      <c r="E740" s="176" t="s">
        <v>1100</v>
      </c>
      <c r="F740" s="177" t="s">
        <v>1101</v>
      </c>
      <c r="G740" s="178" t="s">
        <v>251</v>
      </c>
      <c r="H740" s="179">
        <v>0.34599999999999997</v>
      </c>
      <c r="I740" s="180"/>
      <c r="J740" s="181">
        <f>ROUND(I740*H740,2)</f>
        <v>0</v>
      </c>
      <c r="K740" s="182"/>
      <c r="L740" s="183"/>
      <c r="M740" s="184" t="s">
        <v>1</v>
      </c>
      <c r="N740" s="185" t="s">
        <v>43</v>
      </c>
      <c r="P740" s="143">
        <f>O740*H740</f>
        <v>0</v>
      </c>
      <c r="Q740" s="143">
        <v>0</v>
      </c>
      <c r="R740" s="143">
        <f>Q740*H740</f>
        <v>0</v>
      </c>
      <c r="S740" s="143">
        <v>0</v>
      </c>
      <c r="T740" s="144">
        <f>S740*H740</f>
        <v>0</v>
      </c>
      <c r="AR740" s="145" t="s">
        <v>395</v>
      </c>
      <c r="AT740" s="145" t="s">
        <v>324</v>
      </c>
      <c r="AU740" s="145" t="s">
        <v>88</v>
      </c>
      <c r="AY740" s="16" t="s">
        <v>132</v>
      </c>
      <c r="BE740" s="146">
        <f>IF(N740="základní",J740,0)</f>
        <v>0</v>
      </c>
      <c r="BF740" s="146">
        <f>IF(N740="snížená",J740,0)</f>
        <v>0</v>
      </c>
      <c r="BG740" s="146">
        <f>IF(N740="zákl. přenesená",J740,0)</f>
        <v>0</v>
      </c>
      <c r="BH740" s="146">
        <f>IF(N740="sníž. přenesená",J740,0)</f>
        <v>0</v>
      </c>
      <c r="BI740" s="146">
        <f>IF(N740="nulová",J740,0)</f>
        <v>0</v>
      </c>
      <c r="BJ740" s="16" t="s">
        <v>86</v>
      </c>
      <c r="BK740" s="146">
        <f>ROUND(I740*H740,2)</f>
        <v>0</v>
      </c>
      <c r="BL740" s="16" t="s">
        <v>307</v>
      </c>
      <c r="BM740" s="145" t="s">
        <v>1102</v>
      </c>
    </row>
    <row r="741" spans="2:65" s="12" customFormat="1">
      <c r="B741" s="155"/>
      <c r="D741" s="147" t="s">
        <v>240</v>
      </c>
      <c r="E741" s="156" t="s">
        <v>1</v>
      </c>
      <c r="F741" s="157" t="s">
        <v>1103</v>
      </c>
      <c r="H741" s="158">
        <v>0.28799999999999998</v>
      </c>
      <c r="I741" s="159"/>
      <c r="L741" s="155"/>
      <c r="M741" s="160"/>
      <c r="T741" s="161"/>
      <c r="AT741" s="156" t="s">
        <v>240</v>
      </c>
      <c r="AU741" s="156" t="s">
        <v>88</v>
      </c>
      <c r="AV741" s="12" t="s">
        <v>88</v>
      </c>
      <c r="AW741" s="12" t="s">
        <v>33</v>
      </c>
      <c r="AX741" s="12" t="s">
        <v>78</v>
      </c>
      <c r="AY741" s="156" t="s">
        <v>132</v>
      </c>
    </row>
    <row r="742" spans="2:65" s="13" customFormat="1">
      <c r="B742" s="162"/>
      <c r="D742" s="147" t="s">
        <v>240</v>
      </c>
      <c r="E742" s="163" t="s">
        <v>1</v>
      </c>
      <c r="F742" s="164" t="s">
        <v>244</v>
      </c>
      <c r="H742" s="165">
        <v>0.28799999999999998</v>
      </c>
      <c r="I742" s="166"/>
      <c r="L742" s="162"/>
      <c r="M742" s="167"/>
      <c r="T742" s="168"/>
      <c r="AT742" s="163" t="s">
        <v>240</v>
      </c>
      <c r="AU742" s="163" t="s">
        <v>88</v>
      </c>
      <c r="AV742" s="13" t="s">
        <v>153</v>
      </c>
      <c r="AW742" s="13" t="s">
        <v>33</v>
      </c>
      <c r="AX742" s="13" t="s">
        <v>86</v>
      </c>
      <c r="AY742" s="163" t="s">
        <v>132</v>
      </c>
    </row>
    <row r="743" spans="2:65" s="12" customFormat="1">
      <c r="B743" s="155"/>
      <c r="D743" s="147" t="s">
        <v>240</v>
      </c>
      <c r="F743" s="157" t="s">
        <v>1104</v>
      </c>
      <c r="H743" s="158">
        <v>0.34599999999999997</v>
      </c>
      <c r="I743" s="159"/>
      <c r="L743" s="155"/>
      <c r="M743" s="160"/>
      <c r="T743" s="161"/>
      <c r="AT743" s="156" t="s">
        <v>240</v>
      </c>
      <c r="AU743" s="156" t="s">
        <v>88</v>
      </c>
      <c r="AV743" s="12" t="s">
        <v>88</v>
      </c>
      <c r="AW743" s="12" t="s">
        <v>3</v>
      </c>
      <c r="AX743" s="12" t="s">
        <v>86</v>
      </c>
      <c r="AY743" s="156" t="s">
        <v>132</v>
      </c>
    </row>
    <row r="744" spans="2:65" s="1" customFormat="1" ht="24.2" customHeight="1">
      <c r="B744" s="132"/>
      <c r="C744" s="133" t="s">
        <v>1105</v>
      </c>
      <c r="D744" s="133" t="s">
        <v>135</v>
      </c>
      <c r="E744" s="134" t="s">
        <v>1106</v>
      </c>
      <c r="F744" s="135" t="s">
        <v>1107</v>
      </c>
      <c r="G744" s="136" t="s">
        <v>258</v>
      </c>
      <c r="H744" s="137">
        <v>69.5</v>
      </c>
      <c r="I744" s="138"/>
      <c r="J744" s="139">
        <f>ROUND(I744*H744,2)</f>
        <v>0</v>
      </c>
      <c r="K744" s="140"/>
      <c r="L744" s="31"/>
      <c r="M744" s="141" t="s">
        <v>1</v>
      </c>
      <c r="N744" s="142" t="s">
        <v>43</v>
      </c>
      <c r="P744" s="143">
        <f>O744*H744</f>
        <v>0</v>
      </c>
      <c r="Q744" s="143">
        <v>0</v>
      </c>
      <c r="R744" s="143">
        <f>Q744*H744</f>
        <v>0</v>
      </c>
      <c r="S744" s="143">
        <v>2E-3</v>
      </c>
      <c r="T744" s="144">
        <f>S744*H744</f>
        <v>0.13900000000000001</v>
      </c>
      <c r="AR744" s="145" t="s">
        <v>307</v>
      </c>
      <c r="AT744" s="145" t="s">
        <v>135</v>
      </c>
      <c r="AU744" s="145" t="s">
        <v>88</v>
      </c>
      <c r="AY744" s="16" t="s">
        <v>132</v>
      </c>
      <c r="BE744" s="146">
        <f>IF(N744="základní",J744,0)</f>
        <v>0</v>
      </c>
      <c r="BF744" s="146">
        <f>IF(N744="snížená",J744,0)</f>
        <v>0</v>
      </c>
      <c r="BG744" s="146">
        <f>IF(N744="zákl. přenesená",J744,0)</f>
        <v>0</v>
      </c>
      <c r="BH744" s="146">
        <f>IF(N744="sníž. přenesená",J744,0)</f>
        <v>0</v>
      </c>
      <c r="BI744" s="146">
        <f>IF(N744="nulová",J744,0)</f>
        <v>0</v>
      </c>
      <c r="BJ744" s="16" t="s">
        <v>86</v>
      </c>
      <c r="BK744" s="146">
        <f>ROUND(I744*H744,2)</f>
        <v>0</v>
      </c>
      <c r="BL744" s="16" t="s">
        <v>307</v>
      </c>
      <c r="BM744" s="145" t="s">
        <v>1108</v>
      </c>
    </row>
    <row r="745" spans="2:65" s="12" customFormat="1">
      <c r="B745" s="155"/>
      <c r="D745" s="147" t="s">
        <v>240</v>
      </c>
      <c r="E745" s="156" t="s">
        <v>1</v>
      </c>
      <c r="F745" s="157" t="s">
        <v>1109</v>
      </c>
      <c r="H745" s="158">
        <v>69.5</v>
      </c>
      <c r="I745" s="159"/>
      <c r="L745" s="155"/>
      <c r="M745" s="160"/>
      <c r="T745" s="161"/>
      <c r="AT745" s="156" t="s">
        <v>240</v>
      </c>
      <c r="AU745" s="156" t="s">
        <v>88</v>
      </c>
      <c r="AV745" s="12" t="s">
        <v>88</v>
      </c>
      <c r="AW745" s="12" t="s">
        <v>33</v>
      </c>
      <c r="AX745" s="12" t="s">
        <v>78</v>
      </c>
      <c r="AY745" s="156" t="s">
        <v>132</v>
      </c>
    </row>
    <row r="746" spans="2:65" s="13" customFormat="1">
      <c r="B746" s="162"/>
      <c r="D746" s="147" t="s">
        <v>240</v>
      </c>
      <c r="E746" s="163" t="s">
        <v>1</v>
      </c>
      <c r="F746" s="164" t="s">
        <v>244</v>
      </c>
      <c r="H746" s="165">
        <v>69.5</v>
      </c>
      <c r="I746" s="166"/>
      <c r="L746" s="162"/>
      <c r="M746" s="167"/>
      <c r="T746" s="168"/>
      <c r="AT746" s="163" t="s">
        <v>240</v>
      </c>
      <c r="AU746" s="163" t="s">
        <v>88</v>
      </c>
      <c r="AV746" s="13" t="s">
        <v>153</v>
      </c>
      <c r="AW746" s="13" t="s">
        <v>33</v>
      </c>
      <c r="AX746" s="13" t="s">
        <v>86</v>
      </c>
      <c r="AY746" s="163" t="s">
        <v>132</v>
      </c>
    </row>
    <row r="747" spans="2:65" s="1" customFormat="1" ht="24.2" customHeight="1">
      <c r="B747" s="132"/>
      <c r="C747" s="133" t="s">
        <v>1110</v>
      </c>
      <c r="D747" s="133" t="s">
        <v>135</v>
      </c>
      <c r="E747" s="134" t="s">
        <v>1111</v>
      </c>
      <c r="F747" s="135" t="s">
        <v>1112</v>
      </c>
      <c r="G747" s="136" t="s">
        <v>386</v>
      </c>
      <c r="H747" s="137">
        <v>4</v>
      </c>
      <c r="I747" s="138"/>
      <c r="J747" s="139">
        <f>ROUND(I747*H747,2)</f>
        <v>0</v>
      </c>
      <c r="K747" s="140"/>
      <c r="L747" s="31"/>
      <c r="M747" s="141" t="s">
        <v>1</v>
      </c>
      <c r="N747" s="142" t="s">
        <v>43</v>
      </c>
      <c r="P747" s="143">
        <f>O747*H747</f>
        <v>0</v>
      </c>
      <c r="Q747" s="143">
        <v>0</v>
      </c>
      <c r="R747" s="143">
        <f>Q747*H747</f>
        <v>0</v>
      </c>
      <c r="S747" s="143">
        <v>2.4E-2</v>
      </c>
      <c r="T747" s="144">
        <f>S747*H747</f>
        <v>9.6000000000000002E-2</v>
      </c>
      <c r="AR747" s="145" t="s">
        <v>307</v>
      </c>
      <c r="AT747" s="145" t="s">
        <v>135</v>
      </c>
      <c r="AU747" s="145" t="s">
        <v>88</v>
      </c>
      <c r="AY747" s="16" t="s">
        <v>132</v>
      </c>
      <c r="BE747" s="146">
        <f>IF(N747="základní",J747,0)</f>
        <v>0</v>
      </c>
      <c r="BF747" s="146">
        <f>IF(N747="snížená",J747,0)</f>
        <v>0</v>
      </c>
      <c r="BG747" s="146">
        <f>IF(N747="zákl. přenesená",J747,0)</f>
        <v>0</v>
      </c>
      <c r="BH747" s="146">
        <f>IF(N747="sníž. přenesená",J747,0)</f>
        <v>0</v>
      </c>
      <c r="BI747" s="146">
        <f>IF(N747="nulová",J747,0)</f>
        <v>0</v>
      </c>
      <c r="BJ747" s="16" t="s">
        <v>86</v>
      </c>
      <c r="BK747" s="146">
        <f>ROUND(I747*H747,2)</f>
        <v>0</v>
      </c>
      <c r="BL747" s="16" t="s">
        <v>307</v>
      </c>
      <c r="BM747" s="145" t="s">
        <v>1113</v>
      </c>
    </row>
    <row r="748" spans="2:65" s="1" customFormat="1" ht="24.2" customHeight="1">
      <c r="B748" s="132"/>
      <c r="C748" s="133" t="s">
        <v>1114</v>
      </c>
      <c r="D748" s="133" t="s">
        <v>135</v>
      </c>
      <c r="E748" s="134" t="s">
        <v>1115</v>
      </c>
      <c r="F748" s="135" t="s">
        <v>1116</v>
      </c>
      <c r="G748" s="136" t="s">
        <v>258</v>
      </c>
      <c r="H748" s="137">
        <v>76.599999999999994</v>
      </c>
      <c r="I748" s="138"/>
      <c r="J748" s="139">
        <f>ROUND(I748*H748,2)</f>
        <v>0</v>
      </c>
      <c r="K748" s="140"/>
      <c r="L748" s="31"/>
      <c r="M748" s="141" t="s">
        <v>1</v>
      </c>
      <c r="N748" s="142" t="s">
        <v>43</v>
      </c>
      <c r="P748" s="143">
        <f>O748*H748</f>
        <v>0</v>
      </c>
      <c r="Q748" s="143">
        <v>0</v>
      </c>
      <c r="R748" s="143">
        <f>Q748*H748</f>
        <v>0</v>
      </c>
      <c r="S748" s="143">
        <v>0</v>
      </c>
      <c r="T748" s="144">
        <f>S748*H748</f>
        <v>0</v>
      </c>
      <c r="AR748" s="145" t="s">
        <v>307</v>
      </c>
      <c r="AT748" s="145" t="s">
        <v>135</v>
      </c>
      <c r="AU748" s="145" t="s">
        <v>88</v>
      </c>
      <c r="AY748" s="16" t="s">
        <v>132</v>
      </c>
      <c r="BE748" s="146">
        <f>IF(N748="základní",J748,0)</f>
        <v>0</v>
      </c>
      <c r="BF748" s="146">
        <f>IF(N748="snížená",J748,0)</f>
        <v>0</v>
      </c>
      <c r="BG748" s="146">
        <f>IF(N748="zákl. přenesená",J748,0)</f>
        <v>0</v>
      </c>
      <c r="BH748" s="146">
        <f>IF(N748="sníž. přenesená",J748,0)</f>
        <v>0</v>
      </c>
      <c r="BI748" s="146">
        <f>IF(N748="nulová",J748,0)</f>
        <v>0</v>
      </c>
      <c r="BJ748" s="16" t="s">
        <v>86</v>
      </c>
      <c r="BK748" s="146">
        <f>ROUND(I748*H748,2)</f>
        <v>0</v>
      </c>
      <c r="BL748" s="16" t="s">
        <v>307</v>
      </c>
      <c r="BM748" s="145" t="s">
        <v>1117</v>
      </c>
    </row>
    <row r="749" spans="2:65" s="12" customFormat="1">
      <c r="B749" s="155"/>
      <c r="D749" s="147" t="s">
        <v>240</v>
      </c>
      <c r="E749" s="156" t="s">
        <v>1</v>
      </c>
      <c r="F749" s="157" t="s">
        <v>1118</v>
      </c>
      <c r="H749" s="158">
        <v>76.599999999999994</v>
      </c>
      <c r="I749" s="159"/>
      <c r="L749" s="155"/>
      <c r="M749" s="160"/>
      <c r="T749" s="161"/>
      <c r="AT749" s="156" t="s">
        <v>240</v>
      </c>
      <c r="AU749" s="156" t="s">
        <v>88</v>
      </c>
      <c r="AV749" s="12" t="s">
        <v>88</v>
      </c>
      <c r="AW749" s="12" t="s">
        <v>33</v>
      </c>
      <c r="AX749" s="12" t="s">
        <v>78</v>
      </c>
      <c r="AY749" s="156" t="s">
        <v>132</v>
      </c>
    </row>
    <row r="750" spans="2:65" s="13" customFormat="1">
      <c r="B750" s="162"/>
      <c r="D750" s="147" t="s">
        <v>240</v>
      </c>
      <c r="E750" s="163" t="s">
        <v>1</v>
      </c>
      <c r="F750" s="164" t="s">
        <v>244</v>
      </c>
      <c r="H750" s="165">
        <v>76.599999999999994</v>
      </c>
      <c r="I750" s="166"/>
      <c r="L750" s="162"/>
      <c r="M750" s="167"/>
      <c r="T750" s="168"/>
      <c r="AT750" s="163" t="s">
        <v>240</v>
      </c>
      <c r="AU750" s="163" t="s">
        <v>88</v>
      </c>
      <c r="AV750" s="13" t="s">
        <v>153</v>
      </c>
      <c r="AW750" s="13" t="s">
        <v>33</v>
      </c>
      <c r="AX750" s="13" t="s">
        <v>86</v>
      </c>
      <c r="AY750" s="163" t="s">
        <v>132</v>
      </c>
    </row>
    <row r="751" spans="2:65" s="1" customFormat="1" ht="16.5" customHeight="1">
      <c r="B751" s="132"/>
      <c r="C751" s="175" t="s">
        <v>1119</v>
      </c>
      <c r="D751" s="175" t="s">
        <v>324</v>
      </c>
      <c r="E751" s="176" t="s">
        <v>1120</v>
      </c>
      <c r="F751" s="177" t="s">
        <v>1121</v>
      </c>
      <c r="G751" s="178" t="s">
        <v>258</v>
      </c>
      <c r="H751" s="179">
        <v>84.26</v>
      </c>
      <c r="I751" s="180"/>
      <c r="J751" s="181">
        <f>ROUND(I751*H751,2)</f>
        <v>0</v>
      </c>
      <c r="K751" s="182"/>
      <c r="L751" s="183"/>
      <c r="M751" s="184" t="s">
        <v>1</v>
      </c>
      <c r="N751" s="185" t="s">
        <v>43</v>
      </c>
      <c r="P751" s="143">
        <f>O751*H751</f>
        <v>0</v>
      </c>
      <c r="Q751" s="143">
        <v>2.3999999999999998E-3</v>
      </c>
      <c r="R751" s="143">
        <f>Q751*H751</f>
        <v>0.20222399999999999</v>
      </c>
      <c r="S751" s="143">
        <v>0</v>
      </c>
      <c r="T751" s="144">
        <f>S751*H751</f>
        <v>0</v>
      </c>
      <c r="AR751" s="145" t="s">
        <v>395</v>
      </c>
      <c r="AT751" s="145" t="s">
        <v>324</v>
      </c>
      <c r="AU751" s="145" t="s">
        <v>88</v>
      </c>
      <c r="AY751" s="16" t="s">
        <v>132</v>
      </c>
      <c r="BE751" s="146">
        <f>IF(N751="základní",J751,0)</f>
        <v>0</v>
      </c>
      <c r="BF751" s="146">
        <f>IF(N751="snížená",J751,0)</f>
        <v>0</v>
      </c>
      <c r="BG751" s="146">
        <f>IF(N751="zákl. přenesená",J751,0)</f>
        <v>0</v>
      </c>
      <c r="BH751" s="146">
        <f>IF(N751="sníž. přenesená",J751,0)</f>
        <v>0</v>
      </c>
      <c r="BI751" s="146">
        <f>IF(N751="nulová",J751,0)</f>
        <v>0</v>
      </c>
      <c r="BJ751" s="16" t="s">
        <v>86</v>
      </c>
      <c r="BK751" s="146">
        <f>ROUND(I751*H751,2)</f>
        <v>0</v>
      </c>
      <c r="BL751" s="16" t="s">
        <v>307</v>
      </c>
      <c r="BM751" s="145" t="s">
        <v>1122</v>
      </c>
    </row>
    <row r="752" spans="2:65" s="12" customFormat="1">
      <c r="B752" s="155"/>
      <c r="D752" s="147" t="s">
        <v>240</v>
      </c>
      <c r="E752" s="156" t="s">
        <v>1</v>
      </c>
      <c r="F752" s="157" t="s">
        <v>1118</v>
      </c>
      <c r="H752" s="158">
        <v>76.599999999999994</v>
      </c>
      <c r="I752" s="159"/>
      <c r="L752" s="155"/>
      <c r="M752" s="160"/>
      <c r="T752" s="161"/>
      <c r="AT752" s="156" t="s">
        <v>240</v>
      </c>
      <c r="AU752" s="156" t="s">
        <v>88</v>
      </c>
      <c r="AV752" s="12" t="s">
        <v>88</v>
      </c>
      <c r="AW752" s="12" t="s">
        <v>33</v>
      </c>
      <c r="AX752" s="12" t="s">
        <v>78</v>
      </c>
      <c r="AY752" s="156" t="s">
        <v>132</v>
      </c>
    </row>
    <row r="753" spans="2:65" s="13" customFormat="1">
      <c r="B753" s="162"/>
      <c r="D753" s="147" t="s">
        <v>240</v>
      </c>
      <c r="E753" s="163" t="s">
        <v>1</v>
      </c>
      <c r="F753" s="164" t="s">
        <v>244</v>
      </c>
      <c r="H753" s="165">
        <v>76.599999999999994</v>
      </c>
      <c r="I753" s="166"/>
      <c r="L753" s="162"/>
      <c r="M753" s="167"/>
      <c r="T753" s="168"/>
      <c r="AT753" s="163" t="s">
        <v>240</v>
      </c>
      <c r="AU753" s="163" t="s">
        <v>88</v>
      </c>
      <c r="AV753" s="13" t="s">
        <v>153</v>
      </c>
      <c r="AW753" s="13" t="s">
        <v>33</v>
      </c>
      <c r="AX753" s="13" t="s">
        <v>86</v>
      </c>
      <c r="AY753" s="163" t="s">
        <v>132</v>
      </c>
    </row>
    <row r="754" spans="2:65" s="12" customFormat="1">
      <c r="B754" s="155"/>
      <c r="D754" s="147" t="s">
        <v>240</v>
      </c>
      <c r="F754" s="157" t="s">
        <v>1123</v>
      </c>
      <c r="H754" s="158">
        <v>84.26</v>
      </c>
      <c r="I754" s="159"/>
      <c r="L754" s="155"/>
      <c r="M754" s="160"/>
      <c r="T754" s="161"/>
      <c r="AT754" s="156" t="s">
        <v>240</v>
      </c>
      <c r="AU754" s="156" t="s">
        <v>88</v>
      </c>
      <c r="AV754" s="12" t="s">
        <v>88</v>
      </c>
      <c r="AW754" s="12" t="s">
        <v>3</v>
      </c>
      <c r="AX754" s="12" t="s">
        <v>86</v>
      </c>
      <c r="AY754" s="156" t="s">
        <v>132</v>
      </c>
    </row>
    <row r="755" spans="2:65" s="1" customFormat="1" ht="16.5" customHeight="1">
      <c r="B755" s="132"/>
      <c r="C755" s="175" t="s">
        <v>1124</v>
      </c>
      <c r="D755" s="175" t="s">
        <v>324</v>
      </c>
      <c r="E755" s="176" t="s">
        <v>1125</v>
      </c>
      <c r="F755" s="177" t="s">
        <v>1126</v>
      </c>
      <c r="G755" s="178" t="s">
        <v>1127</v>
      </c>
      <c r="H755" s="179">
        <v>30</v>
      </c>
      <c r="I755" s="180"/>
      <c r="J755" s="181">
        <f>ROUND(I755*H755,2)</f>
        <v>0</v>
      </c>
      <c r="K755" s="182"/>
      <c r="L755" s="183"/>
      <c r="M755" s="184" t="s">
        <v>1</v>
      </c>
      <c r="N755" s="185" t="s">
        <v>43</v>
      </c>
      <c r="P755" s="143">
        <f>O755*H755</f>
        <v>0</v>
      </c>
      <c r="Q755" s="143">
        <v>2.0000000000000001E-4</v>
      </c>
      <c r="R755" s="143">
        <f>Q755*H755</f>
        <v>6.0000000000000001E-3</v>
      </c>
      <c r="S755" s="143">
        <v>0</v>
      </c>
      <c r="T755" s="144">
        <f>S755*H755</f>
        <v>0</v>
      </c>
      <c r="AR755" s="145" t="s">
        <v>395</v>
      </c>
      <c r="AT755" s="145" t="s">
        <v>324</v>
      </c>
      <c r="AU755" s="145" t="s">
        <v>88</v>
      </c>
      <c r="AY755" s="16" t="s">
        <v>132</v>
      </c>
      <c r="BE755" s="146">
        <f>IF(N755="základní",J755,0)</f>
        <v>0</v>
      </c>
      <c r="BF755" s="146">
        <f>IF(N755="snížená",J755,0)</f>
        <v>0</v>
      </c>
      <c r="BG755" s="146">
        <f>IF(N755="zákl. přenesená",J755,0)</f>
        <v>0</v>
      </c>
      <c r="BH755" s="146">
        <f>IF(N755="sníž. přenesená",J755,0)</f>
        <v>0</v>
      </c>
      <c r="BI755" s="146">
        <f>IF(N755="nulová",J755,0)</f>
        <v>0</v>
      </c>
      <c r="BJ755" s="16" t="s">
        <v>86</v>
      </c>
      <c r="BK755" s="146">
        <f>ROUND(I755*H755,2)</f>
        <v>0</v>
      </c>
      <c r="BL755" s="16" t="s">
        <v>307</v>
      </c>
      <c r="BM755" s="145" t="s">
        <v>1128</v>
      </c>
    </row>
    <row r="756" spans="2:65" s="1" customFormat="1" ht="24.2" customHeight="1">
      <c r="B756" s="132"/>
      <c r="C756" s="133" t="s">
        <v>1129</v>
      </c>
      <c r="D756" s="133" t="s">
        <v>135</v>
      </c>
      <c r="E756" s="134" t="s">
        <v>1130</v>
      </c>
      <c r="F756" s="135" t="s">
        <v>1131</v>
      </c>
      <c r="G756" s="136" t="s">
        <v>258</v>
      </c>
      <c r="H756" s="137">
        <v>839.3</v>
      </c>
      <c r="I756" s="138"/>
      <c r="J756" s="139">
        <f>ROUND(I756*H756,2)</f>
        <v>0</v>
      </c>
      <c r="K756" s="140"/>
      <c r="L756" s="31"/>
      <c r="M756" s="141" t="s">
        <v>1</v>
      </c>
      <c r="N756" s="142" t="s">
        <v>43</v>
      </c>
      <c r="P756" s="143">
        <f>O756*H756</f>
        <v>0</v>
      </c>
      <c r="Q756" s="143">
        <v>0</v>
      </c>
      <c r="R756" s="143">
        <f>Q756*H756</f>
        <v>0</v>
      </c>
      <c r="S756" s="143">
        <v>0</v>
      </c>
      <c r="T756" s="144">
        <f>S756*H756</f>
        <v>0</v>
      </c>
      <c r="AR756" s="145" t="s">
        <v>307</v>
      </c>
      <c r="AT756" s="145" t="s">
        <v>135</v>
      </c>
      <c r="AU756" s="145" t="s">
        <v>88</v>
      </c>
      <c r="AY756" s="16" t="s">
        <v>132</v>
      </c>
      <c r="BE756" s="146">
        <f>IF(N756="základní",J756,0)</f>
        <v>0</v>
      </c>
      <c r="BF756" s="146">
        <f>IF(N756="snížená",J756,0)</f>
        <v>0</v>
      </c>
      <c r="BG756" s="146">
        <f>IF(N756="zákl. přenesená",J756,0)</f>
        <v>0</v>
      </c>
      <c r="BH756" s="146">
        <f>IF(N756="sníž. přenesená",J756,0)</f>
        <v>0</v>
      </c>
      <c r="BI756" s="146">
        <f>IF(N756="nulová",J756,0)</f>
        <v>0</v>
      </c>
      <c r="BJ756" s="16" t="s">
        <v>86</v>
      </c>
      <c r="BK756" s="146">
        <f>ROUND(I756*H756,2)</f>
        <v>0</v>
      </c>
      <c r="BL756" s="16" t="s">
        <v>307</v>
      </c>
      <c r="BM756" s="145" t="s">
        <v>1132</v>
      </c>
    </row>
    <row r="757" spans="2:65" s="1" customFormat="1" ht="19.5">
      <c r="B757" s="31"/>
      <c r="D757" s="147" t="s">
        <v>141</v>
      </c>
      <c r="F757" s="148" t="s">
        <v>311</v>
      </c>
      <c r="I757" s="149"/>
      <c r="L757" s="31"/>
      <c r="M757" s="150"/>
      <c r="T757" s="55"/>
      <c r="AT757" s="16" t="s">
        <v>141</v>
      </c>
      <c r="AU757" s="16" t="s">
        <v>88</v>
      </c>
    </row>
    <row r="758" spans="2:65" s="12" customFormat="1">
      <c r="B758" s="155"/>
      <c r="D758" s="147" t="s">
        <v>240</v>
      </c>
      <c r="E758" s="156" t="s">
        <v>1</v>
      </c>
      <c r="F758" s="157" t="s">
        <v>1133</v>
      </c>
      <c r="H758" s="158">
        <v>839.3</v>
      </c>
      <c r="I758" s="159"/>
      <c r="L758" s="155"/>
      <c r="M758" s="160"/>
      <c r="T758" s="161"/>
      <c r="AT758" s="156" t="s">
        <v>240</v>
      </c>
      <c r="AU758" s="156" t="s">
        <v>88</v>
      </c>
      <c r="AV758" s="12" t="s">
        <v>88</v>
      </c>
      <c r="AW758" s="12" t="s">
        <v>33</v>
      </c>
      <c r="AX758" s="12" t="s">
        <v>78</v>
      </c>
      <c r="AY758" s="156" t="s">
        <v>132</v>
      </c>
    </row>
    <row r="759" spans="2:65" s="13" customFormat="1">
      <c r="B759" s="162"/>
      <c r="D759" s="147" t="s">
        <v>240</v>
      </c>
      <c r="E759" s="163" t="s">
        <v>1</v>
      </c>
      <c r="F759" s="164" t="s">
        <v>244</v>
      </c>
      <c r="H759" s="165">
        <v>839.3</v>
      </c>
      <c r="I759" s="166"/>
      <c r="L759" s="162"/>
      <c r="M759" s="167"/>
      <c r="T759" s="168"/>
      <c r="AT759" s="163" t="s">
        <v>240</v>
      </c>
      <c r="AU759" s="163" t="s">
        <v>88</v>
      </c>
      <c r="AV759" s="13" t="s">
        <v>153</v>
      </c>
      <c r="AW759" s="13" t="s">
        <v>33</v>
      </c>
      <c r="AX759" s="13" t="s">
        <v>86</v>
      </c>
      <c r="AY759" s="163" t="s">
        <v>132</v>
      </c>
    </row>
    <row r="760" spans="2:65" s="1" customFormat="1" ht="33" customHeight="1">
      <c r="B760" s="132"/>
      <c r="C760" s="133" t="s">
        <v>1134</v>
      </c>
      <c r="D760" s="133" t="s">
        <v>135</v>
      </c>
      <c r="E760" s="134" t="s">
        <v>1135</v>
      </c>
      <c r="F760" s="135" t="s">
        <v>1136</v>
      </c>
      <c r="G760" s="136" t="s">
        <v>294</v>
      </c>
      <c r="H760" s="137">
        <v>0.20799999999999999</v>
      </c>
      <c r="I760" s="138"/>
      <c r="J760" s="139">
        <f>ROUND(I760*H760,2)</f>
        <v>0</v>
      </c>
      <c r="K760" s="140"/>
      <c r="L760" s="31"/>
      <c r="M760" s="141" t="s">
        <v>1</v>
      </c>
      <c r="N760" s="142" t="s">
        <v>43</v>
      </c>
      <c r="P760" s="143">
        <f>O760*H760</f>
        <v>0</v>
      </c>
      <c r="Q760" s="143">
        <v>0</v>
      </c>
      <c r="R760" s="143">
        <f>Q760*H760</f>
        <v>0</v>
      </c>
      <c r="S760" s="143">
        <v>0</v>
      </c>
      <c r="T760" s="144">
        <f>S760*H760</f>
        <v>0</v>
      </c>
      <c r="AR760" s="145" t="s">
        <v>307</v>
      </c>
      <c r="AT760" s="145" t="s">
        <v>135</v>
      </c>
      <c r="AU760" s="145" t="s">
        <v>88</v>
      </c>
      <c r="AY760" s="16" t="s">
        <v>132</v>
      </c>
      <c r="BE760" s="146">
        <f>IF(N760="základní",J760,0)</f>
        <v>0</v>
      </c>
      <c r="BF760" s="146">
        <f>IF(N760="snížená",J760,0)</f>
        <v>0</v>
      </c>
      <c r="BG760" s="146">
        <f>IF(N760="zákl. přenesená",J760,0)</f>
        <v>0</v>
      </c>
      <c r="BH760" s="146">
        <f>IF(N760="sníž. přenesená",J760,0)</f>
        <v>0</v>
      </c>
      <c r="BI760" s="146">
        <f>IF(N760="nulová",J760,0)</f>
        <v>0</v>
      </c>
      <c r="BJ760" s="16" t="s">
        <v>86</v>
      </c>
      <c r="BK760" s="146">
        <f>ROUND(I760*H760,2)</f>
        <v>0</v>
      </c>
      <c r="BL760" s="16" t="s">
        <v>307</v>
      </c>
      <c r="BM760" s="145" t="s">
        <v>1137</v>
      </c>
    </row>
    <row r="761" spans="2:65" s="11" customFormat="1" ht="22.9" customHeight="1">
      <c r="B761" s="120"/>
      <c r="D761" s="121" t="s">
        <v>77</v>
      </c>
      <c r="E761" s="130" t="s">
        <v>1138</v>
      </c>
      <c r="F761" s="130" t="s">
        <v>1139</v>
      </c>
      <c r="I761" s="123"/>
      <c r="J761" s="131">
        <f>BK761</f>
        <v>0</v>
      </c>
      <c r="L761" s="120"/>
      <c r="M761" s="125"/>
      <c r="P761" s="126">
        <f>SUM(P762:P824)</f>
        <v>0</v>
      </c>
      <c r="R761" s="126">
        <f>SUM(R762:R824)</f>
        <v>8.7547300000000005E-3</v>
      </c>
      <c r="T761" s="127">
        <f>SUM(T762:T824)</f>
        <v>0.98599999999999999</v>
      </c>
      <c r="AR761" s="121" t="s">
        <v>88</v>
      </c>
      <c r="AT761" s="128" t="s">
        <v>77</v>
      </c>
      <c r="AU761" s="128" t="s">
        <v>86</v>
      </c>
      <c r="AY761" s="121" t="s">
        <v>132</v>
      </c>
      <c r="BK761" s="129">
        <f>SUM(BK762:BK824)</f>
        <v>0</v>
      </c>
    </row>
    <row r="762" spans="2:65" s="1" customFormat="1" ht="24.2" customHeight="1">
      <c r="B762" s="132"/>
      <c r="C762" s="133" t="s">
        <v>1140</v>
      </c>
      <c r="D762" s="133" t="s">
        <v>135</v>
      </c>
      <c r="E762" s="134" t="s">
        <v>1141</v>
      </c>
      <c r="F762" s="135" t="s">
        <v>1142</v>
      </c>
      <c r="G762" s="136" t="s">
        <v>258</v>
      </c>
      <c r="H762" s="137">
        <v>57</v>
      </c>
      <c r="I762" s="138"/>
      <c r="J762" s="139">
        <f>ROUND(I762*H762,2)</f>
        <v>0</v>
      </c>
      <c r="K762" s="140"/>
      <c r="L762" s="31"/>
      <c r="M762" s="141" t="s">
        <v>1</v>
      </c>
      <c r="N762" s="142" t="s">
        <v>43</v>
      </c>
      <c r="P762" s="143">
        <f>O762*H762</f>
        <v>0</v>
      </c>
      <c r="Q762" s="143">
        <v>0</v>
      </c>
      <c r="R762" s="143">
        <f>Q762*H762</f>
        <v>0</v>
      </c>
      <c r="S762" s="143">
        <v>1.6E-2</v>
      </c>
      <c r="T762" s="144">
        <f>S762*H762</f>
        <v>0.91200000000000003</v>
      </c>
      <c r="AR762" s="145" t="s">
        <v>307</v>
      </c>
      <c r="AT762" s="145" t="s">
        <v>135</v>
      </c>
      <c r="AU762" s="145" t="s">
        <v>88</v>
      </c>
      <c r="AY762" s="16" t="s">
        <v>132</v>
      </c>
      <c r="BE762" s="146">
        <f>IF(N762="základní",J762,0)</f>
        <v>0</v>
      </c>
      <c r="BF762" s="146">
        <f>IF(N762="snížená",J762,0)</f>
        <v>0</v>
      </c>
      <c r="BG762" s="146">
        <f>IF(N762="zákl. přenesená",J762,0)</f>
        <v>0</v>
      </c>
      <c r="BH762" s="146">
        <f>IF(N762="sníž. přenesená",J762,0)</f>
        <v>0</v>
      </c>
      <c r="BI762" s="146">
        <f>IF(N762="nulová",J762,0)</f>
        <v>0</v>
      </c>
      <c r="BJ762" s="16" t="s">
        <v>86</v>
      </c>
      <c r="BK762" s="146">
        <f>ROUND(I762*H762,2)</f>
        <v>0</v>
      </c>
      <c r="BL762" s="16" t="s">
        <v>307</v>
      </c>
      <c r="BM762" s="145" t="s">
        <v>1143</v>
      </c>
    </row>
    <row r="763" spans="2:65" s="12" customFormat="1">
      <c r="B763" s="155"/>
      <c r="D763" s="147" t="s">
        <v>240</v>
      </c>
      <c r="E763" s="156" t="s">
        <v>1</v>
      </c>
      <c r="F763" s="157" t="s">
        <v>1144</v>
      </c>
      <c r="H763" s="158">
        <v>57</v>
      </c>
      <c r="I763" s="159"/>
      <c r="L763" s="155"/>
      <c r="M763" s="160"/>
      <c r="T763" s="161"/>
      <c r="AT763" s="156" t="s">
        <v>240</v>
      </c>
      <c r="AU763" s="156" t="s">
        <v>88</v>
      </c>
      <c r="AV763" s="12" t="s">
        <v>88</v>
      </c>
      <c r="AW763" s="12" t="s">
        <v>33</v>
      </c>
      <c r="AX763" s="12" t="s">
        <v>78</v>
      </c>
      <c r="AY763" s="156" t="s">
        <v>132</v>
      </c>
    </row>
    <row r="764" spans="2:65" s="13" customFormat="1">
      <c r="B764" s="162"/>
      <c r="D764" s="147" t="s">
        <v>240</v>
      </c>
      <c r="E764" s="163" t="s">
        <v>1</v>
      </c>
      <c r="F764" s="164" t="s">
        <v>244</v>
      </c>
      <c r="H764" s="165">
        <v>57</v>
      </c>
      <c r="I764" s="166"/>
      <c r="L764" s="162"/>
      <c r="M764" s="167"/>
      <c r="T764" s="168"/>
      <c r="AT764" s="163" t="s">
        <v>240</v>
      </c>
      <c r="AU764" s="163" t="s">
        <v>88</v>
      </c>
      <c r="AV764" s="13" t="s">
        <v>153</v>
      </c>
      <c r="AW764" s="13" t="s">
        <v>33</v>
      </c>
      <c r="AX764" s="13" t="s">
        <v>86</v>
      </c>
      <c r="AY764" s="163" t="s">
        <v>132</v>
      </c>
    </row>
    <row r="765" spans="2:65" s="1" customFormat="1" ht="16.5" customHeight="1">
      <c r="B765" s="132"/>
      <c r="C765" s="133" t="s">
        <v>1145</v>
      </c>
      <c r="D765" s="133" t="s">
        <v>135</v>
      </c>
      <c r="E765" s="134" t="s">
        <v>1146</v>
      </c>
      <c r="F765" s="135" t="s">
        <v>1147</v>
      </c>
      <c r="G765" s="136" t="s">
        <v>238</v>
      </c>
      <c r="H765" s="137">
        <v>3.7</v>
      </c>
      <c r="I765" s="138"/>
      <c r="J765" s="139">
        <f>ROUND(I765*H765,2)</f>
        <v>0</v>
      </c>
      <c r="K765" s="140"/>
      <c r="L765" s="31"/>
      <c r="M765" s="141" t="s">
        <v>1</v>
      </c>
      <c r="N765" s="142" t="s">
        <v>43</v>
      </c>
      <c r="P765" s="143">
        <f>O765*H765</f>
        <v>0</v>
      </c>
      <c r="Q765" s="143">
        <v>0</v>
      </c>
      <c r="R765" s="143">
        <f>Q765*H765</f>
        <v>0</v>
      </c>
      <c r="S765" s="143">
        <v>0.02</v>
      </c>
      <c r="T765" s="144">
        <f>S765*H765</f>
        <v>7.400000000000001E-2</v>
      </c>
      <c r="AR765" s="145" t="s">
        <v>307</v>
      </c>
      <c r="AT765" s="145" t="s">
        <v>135</v>
      </c>
      <c r="AU765" s="145" t="s">
        <v>88</v>
      </c>
      <c r="AY765" s="16" t="s">
        <v>132</v>
      </c>
      <c r="BE765" s="146">
        <f>IF(N765="základní",J765,0)</f>
        <v>0</v>
      </c>
      <c r="BF765" s="146">
        <f>IF(N765="snížená",J765,0)</f>
        <v>0</v>
      </c>
      <c r="BG765" s="146">
        <f>IF(N765="zákl. přenesená",J765,0)</f>
        <v>0</v>
      </c>
      <c r="BH765" s="146">
        <f>IF(N765="sníž. přenesená",J765,0)</f>
        <v>0</v>
      </c>
      <c r="BI765" s="146">
        <f>IF(N765="nulová",J765,0)</f>
        <v>0</v>
      </c>
      <c r="BJ765" s="16" t="s">
        <v>86</v>
      </c>
      <c r="BK765" s="146">
        <f>ROUND(I765*H765,2)</f>
        <v>0</v>
      </c>
      <c r="BL765" s="16" t="s">
        <v>307</v>
      </c>
      <c r="BM765" s="145" t="s">
        <v>1148</v>
      </c>
    </row>
    <row r="766" spans="2:65" s="1" customFormat="1" ht="24.2" customHeight="1">
      <c r="B766" s="132"/>
      <c r="C766" s="133" t="s">
        <v>1149</v>
      </c>
      <c r="D766" s="133" t="s">
        <v>135</v>
      </c>
      <c r="E766" s="134" t="s">
        <v>1150</v>
      </c>
      <c r="F766" s="135" t="s">
        <v>1151</v>
      </c>
      <c r="G766" s="136" t="s">
        <v>398</v>
      </c>
      <c r="H766" s="137">
        <v>122.483</v>
      </c>
      <c r="I766" s="138"/>
      <c r="J766" s="139">
        <f>ROUND(I766*H766,2)</f>
        <v>0</v>
      </c>
      <c r="K766" s="140"/>
      <c r="L766" s="31"/>
      <c r="M766" s="141" t="s">
        <v>1</v>
      </c>
      <c r="N766" s="142" t="s">
        <v>43</v>
      </c>
      <c r="P766" s="143">
        <f>O766*H766</f>
        <v>0</v>
      </c>
      <c r="Q766" s="143">
        <v>5.0000000000000002E-5</v>
      </c>
      <c r="R766" s="143">
        <f>Q766*H766</f>
        <v>6.1241500000000001E-3</v>
      </c>
      <c r="S766" s="143">
        <v>0</v>
      </c>
      <c r="T766" s="144">
        <f>S766*H766</f>
        <v>0</v>
      </c>
      <c r="AR766" s="145" t="s">
        <v>307</v>
      </c>
      <c r="AT766" s="145" t="s">
        <v>135</v>
      </c>
      <c r="AU766" s="145" t="s">
        <v>88</v>
      </c>
      <c r="AY766" s="16" t="s">
        <v>132</v>
      </c>
      <c r="BE766" s="146">
        <f>IF(N766="základní",J766,0)</f>
        <v>0</v>
      </c>
      <c r="BF766" s="146">
        <f>IF(N766="snížená",J766,0)</f>
        <v>0</v>
      </c>
      <c r="BG766" s="146">
        <f>IF(N766="zákl. přenesená",J766,0)</f>
        <v>0</v>
      </c>
      <c r="BH766" s="146">
        <f>IF(N766="sníž. přenesená",J766,0)</f>
        <v>0</v>
      </c>
      <c r="BI766" s="146">
        <f>IF(N766="nulová",J766,0)</f>
        <v>0</v>
      </c>
      <c r="BJ766" s="16" t="s">
        <v>86</v>
      </c>
      <c r="BK766" s="146">
        <f>ROUND(I766*H766,2)</f>
        <v>0</v>
      </c>
      <c r="BL766" s="16" t="s">
        <v>307</v>
      </c>
      <c r="BM766" s="145" t="s">
        <v>1152</v>
      </c>
    </row>
    <row r="767" spans="2:65" s="12" customFormat="1">
      <c r="B767" s="155"/>
      <c r="D767" s="147" t="s">
        <v>240</v>
      </c>
      <c r="E767" s="156" t="s">
        <v>1</v>
      </c>
      <c r="F767" s="157" t="s">
        <v>1153</v>
      </c>
      <c r="H767" s="158">
        <v>122.483</v>
      </c>
      <c r="I767" s="159"/>
      <c r="L767" s="155"/>
      <c r="M767" s="160"/>
      <c r="T767" s="161"/>
      <c r="AT767" s="156" t="s">
        <v>240</v>
      </c>
      <c r="AU767" s="156" t="s">
        <v>88</v>
      </c>
      <c r="AV767" s="12" t="s">
        <v>88</v>
      </c>
      <c r="AW767" s="12" t="s">
        <v>33</v>
      </c>
      <c r="AX767" s="12" t="s">
        <v>78</v>
      </c>
      <c r="AY767" s="156" t="s">
        <v>132</v>
      </c>
    </row>
    <row r="768" spans="2:65" s="13" customFormat="1">
      <c r="B768" s="162"/>
      <c r="D768" s="147" t="s">
        <v>240</v>
      </c>
      <c r="E768" s="163" t="s">
        <v>1</v>
      </c>
      <c r="F768" s="164" t="s">
        <v>244</v>
      </c>
      <c r="H768" s="165">
        <v>122.483</v>
      </c>
      <c r="I768" s="166"/>
      <c r="L768" s="162"/>
      <c r="M768" s="167"/>
      <c r="T768" s="168"/>
      <c r="AT768" s="163" t="s">
        <v>240</v>
      </c>
      <c r="AU768" s="163" t="s">
        <v>88</v>
      </c>
      <c r="AV768" s="13" t="s">
        <v>153</v>
      </c>
      <c r="AW768" s="13" t="s">
        <v>33</v>
      </c>
      <c r="AX768" s="13" t="s">
        <v>86</v>
      </c>
      <c r="AY768" s="163" t="s">
        <v>132</v>
      </c>
    </row>
    <row r="769" spans="2:65" s="1" customFormat="1" ht="16.5" customHeight="1">
      <c r="B769" s="132"/>
      <c r="C769" s="175" t="s">
        <v>1154</v>
      </c>
      <c r="D769" s="175" t="s">
        <v>324</v>
      </c>
      <c r="E769" s="176" t="s">
        <v>1155</v>
      </c>
      <c r="F769" s="177" t="s">
        <v>1156</v>
      </c>
      <c r="G769" s="178" t="s">
        <v>398</v>
      </c>
      <c r="H769" s="179">
        <v>134.73099999999999</v>
      </c>
      <c r="I769" s="180"/>
      <c r="J769" s="181">
        <f>ROUND(I769*H769,2)</f>
        <v>0</v>
      </c>
      <c r="K769" s="182"/>
      <c r="L769" s="183"/>
      <c r="M769" s="184" t="s">
        <v>1</v>
      </c>
      <c r="N769" s="185" t="s">
        <v>43</v>
      </c>
      <c r="P769" s="143">
        <f>O769*H769</f>
        <v>0</v>
      </c>
      <c r="Q769" s="143">
        <v>0</v>
      </c>
      <c r="R769" s="143">
        <f>Q769*H769</f>
        <v>0</v>
      </c>
      <c r="S769" s="143">
        <v>0</v>
      </c>
      <c r="T769" s="144">
        <f>S769*H769</f>
        <v>0</v>
      </c>
      <c r="AR769" s="145" t="s">
        <v>395</v>
      </c>
      <c r="AT769" s="145" t="s">
        <v>324</v>
      </c>
      <c r="AU769" s="145" t="s">
        <v>88</v>
      </c>
      <c r="AY769" s="16" t="s">
        <v>132</v>
      </c>
      <c r="BE769" s="146">
        <f>IF(N769="základní",J769,0)</f>
        <v>0</v>
      </c>
      <c r="BF769" s="146">
        <f>IF(N769="snížená",J769,0)</f>
        <v>0</v>
      </c>
      <c r="BG769" s="146">
        <f>IF(N769="zákl. přenesená",J769,0)</f>
        <v>0</v>
      </c>
      <c r="BH769" s="146">
        <f>IF(N769="sníž. přenesená",J769,0)</f>
        <v>0</v>
      </c>
      <c r="BI769" s="146">
        <f>IF(N769="nulová",J769,0)</f>
        <v>0</v>
      </c>
      <c r="BJ769" s="16" t="s">
        <v>86</v>
      </c>
      <c r="BK769" s="146">
        <f>ROUND(I769*H769,2)</f>
        <v>0</v>
      </c>
      <c r="BL769" s="16" t="s">
        <v>307</v>
      </c>
      <c r="BM769" s="145" t="s">
        <v>1157</v>
      </c>
    </row>
    <row r="770" spans="2:65" s="12" customFormat="1">
      <c r="B770" s="155"/>
      <c r="D770" s="147" t="s">
        <v>240</v>
      </c>
      <c r="F770" s="157" t="s">
        <v>1158</v>
      </c>
      <c r="H770" s="158">
        <v>134.73099999999999</v>
      </c>
      <c r="I770" s="159"/>
      <c r="L770" s="155"/>
      <c r="M770" s="160"/>
      <c r="T770" s="161"/>
      <c r="AT770" s="156" t="s">
        <v>240</v>
      </c>
      <c r="AU770" s="156" t="s">
        <v>88</v>
      </c>
      <c r="AV770" s="12" t="s">
        <v>88</v>
      </c>
      <c r="AW770" s="12" t="s">
        <v>3</v>
      </c>
      <c r="AX770" s="12" t="s">
        <v>86</v>
      </c>
      <c r="AY770" s="156" t="s">
        <v>132</v>
      </c>
    </row>
    <row r="771" spans="2:65" s="1" customFormat="1" ht="21.75" customHeight="1">
      <c r="B771" s="132"/>
      <c r="C771" s="133" t="s">
        <v>1159</v>
      </c>
      <c r="D771" s="133" t="s">
        <v>135</v>
      </c>
      <c r="E771" s="134" t="s">
        <v>1160</v>
      </c>
      <c r="F771" s="135" t="s">
        <v>1161</v>
      </c>
      <c r="G771" s="136" t="s">
        <v>138</v>
      </c>
      <c r="H771" s="137">
        <v>2</v>
      </c>
      <c r="I771" s="138"/>
      <c r="J771" s="139">
        <f>ROUND(I771*H771,2)</f>
        <v>0</v>
      </c>
      <c r="K771" s="140"/>
      <c r="L771" s="31"/>
      <c r="M771" s="141" t="s">
        <v>1</v>
      </c>
      <c r="N771" s="142" t="s">
        <v>43</v>
      </c>
      <c r="P771" s="143">
        <f>O771*H771</f>
        <v>0</v>
      </c>
      <c r="Q771" s="143">
        <v>6.0000000000000002E-5</v>
      </c>
      <c r="R771" s="143">
        <f>Q771*H771</f>
        <v>1.2E-4</v>
      </c>
      <c r="S771" s="143">
        <v>0</v>
      </c>
      <c r="T771" s="144">
        <f>S771*H771</f>
        <v>0</v>
      </c>
      <c r="AR771" s="145" t="s">
        <v>307</v>
      </c>
      <c r="AT771" s="145" t="s">
        <v>135</v>
      </c>
      <c r="AU771" s="145" t="s">
        <v>88</v>
      </c>
      <c r="AY771" s="16" t="s">
        <v>132</v>
      </c>
      <c r="BE771" s="146">
        <f>IF(N771="základní",J771,0)</f>
        <v>0</v>
      </c>
      <c r="BF771" s="146">
        <f>IF(N771="snížená",J771,0)</f>
        <v>0</v>
      </c>
      <c r="BG771" s="146">
        <f>IF(N771="zákl. přenesená",J771,0)</f>
        <v>0</v>
      </c>
      <c r="BH771" s="146">
        <f>IF(N771="sníž. přenesená",J771,0)</f>
        <v>0</v>
      </c>
      <c r="BI771" s="146">
        <f>IF(N771="nulová",J771,0)</f>
        <v>0</v>
      </c>
      <c r="BJ771" s="16" t="s">
        <v>86</v>
      </c>
      <c r="BK771" s="146">
        <f>ROUND(I771*H771,2)</f>
        <v>0</v>
      </c>
      <c r="BL771" s="16" t="s">
        <v>307</v>
      </c>
      <c r="BM771" s="145" t="s">
        <v>1162</v>
      </c>
    </row>
    <row r="772" spans="2:65" s="1" customFormat="1" ht="19.5">
      <c r="B772" s="31"/>
      <c r="D772" s="147" t="s">
        <v>141</v>
      </c>
      <c r="F772" s="148" t="s">
        <v>311</v>
      </c>
      <c r="I772" s="149"/>
      <c r="L772" s="31"/>
      <c r="M772" s="150"/>
      <c r="T772" s="55"/>
      <c r="AT772" s="16" t="s">
        <v>141</v>
      </c>
      <c r="AU772" s="16" t="s">
        <v>88</v>
      </c>
    </row>
    <row r="773" spans="2:65" s="12" customFormat="1">
      <c r="B773" s="155"/>
      <c r="D773" s="147" t="s">
        <v>240</v>
      </c>
      <c r="E773" s="156" t="s">
        <v>1</v>
      </c>
      <c r="F773" s="157" t="s">
        <v>88</v>
      </c>
      <c r="H773" s="158">
        <v>2</v>
      </c>
      <c r="I773" s="159"/>
      <c r="L773" s="155"/>
      <c r="M773" s="160"/>
      <c r="T773" s="161"/>
      <c r="AT773" s="156" t="s">
        <v>240</v>
      </c>
      <c r="AU773" s="156" t="s">
        <v>88</v>
      </c>
      <c r="AV773" s="12" t="s">
        <v>88</v>
      </c>
      <c r="AW773" s="12" t="s">
        <v>33</v>
      </c>
      <c r="AX773" s="12" t="s">
        <v>78</v>
      </c>
      <c r="AY773" s="156" t="s">
        <v>132</v>
      </c>
    </row>
    <row r="774" spans="2:65" s="13" customFormat="1">
      <c r="B774" s="162"/>
      <c r="D774" s="147" t="s">
        <v>240</v>
      </c>
      <c r="E774" s="163" t="s">
        <v>1</v>
      </c>
      <c r="F774" s="164" t="s">
        <v>244</v>
      </c>
      <c r="H774" s="165">
        <v>2</v>
      </c>
      <c r="I774" s="166"/>
      <c r="L774" s="162"/>
      <c r="M774" s="167"/>
      <c r="T774" s="168"/>
      <c r="AT774" s="163" t="s">
        <v>240</v>
      </c>
      <c r="AU774" s="163" t="s">
        <v>88</v>
      </c>
      <c r="AV774" s="13" t="s">
        <v>153</v>
      </c>
      <c r="AW774" s="13" t="s">
        <v>33</v>
      </c>
      <c r="AX774" s="13" t="s">
        <v>86</v>
      </c>
      <c r="AY774" s="163" t="s">
        <v>132</v>
      </c>
    </row>
    <row r="775" spans="2:65" s="1" customFormat="1" ht="16.5" customHeight="1">
      <c r="B775" s="132"/>
      <c r="C775" s="133" t="s">
        <v>1163</v>
      </c>
      <c r="D775" s="133" t="s">
        <v>135</v>
      </c>
      <c r="E775" s="134" t="s">
        <v>1164</v>
      </c>
      <c r="F775" s="135" t="s">
        <v>1165</v>
      </c>
      <c r="G775" s="136" t="s">
        <v>238</v>
      </c>
      <c r="H775" s="137">
        <v>47.872</v>
      </c>
      <c r="I775" s="138"/>
      <c r="J775" s="139">
        <f>ROUND(I775*H775,2)</f>
        <v>0</v>
      </c>
      <c r="K775" s="140"/>
      <c r="L775" s="31"/>
      <c r="M775" s="141" t="s">
        <v>1</v>
      </c>
      <c r="N775" s="142" t="s">
        <v>43</v>
      </c>
      <c r="P775" s="143">
        <f>O775*H775</f>
        <v>0</v>
      </c>
      <c r="Q775" s="143">
        <v>0</v>
      </c>
      <c r="R775" s="143">
        <f>Q775*H775</f>
        <v>0</v>
      </c>
      <c r="S775" s="143">
        <v>0</v>
      </c>
      <c r="T775" s="144">
        <f>S775*H775</f>
        <v>0</v>
      </c>
      <c r="AR775" s="145" t="s">
        <v>307</v>
      </c>
      <c r="AT775" s="145" t="s">
        <v>135</v>
      </c>
      <c r="AU775" s="145" t="s">
        <v>88</v>
      </c>
      <c r="AY775" s="16" t="s">
        <v>132</v>
      </c>
      <c r="BE775" s="146">
        <f>IF(N775="základní",J775,0)</f>
        <v>0</v>
      </c>
      <c r="BF775" s="146">
        <f>IF(N775="snížená",J775,0)</f>
        <v>0</v>
      </c>
      <c r="BG775" s="146">
        <f>IF(N775="zákl. přenesená",J775,0)</f>
        <v>0</v>
      </c>
      <c r="BH775" s="146">
        <f>IF(N775="sníž. přenesená",J775,0)</f>
        <v>0</v>
      </c>
      <c r="BI775" s="146">
        <f>IF(N775="nulová",J775,0)</f>
        <v>0</v>
      </c>
      <c r="BJ775" s="16" t="s">
        <v>86</v>
      </c>
      <c r="BK775" s="146">
        <f>ROUND(I775*H775,2)</f>
        <v>0</v>
      </c>
      <c r="BL775" s="16" t="s">
        <v>307</v>
      </c>
      <c r="BM775" s="145" t="s">
        <v>1166</v>
      </c>
    </row>
    <row r="776" spans="2:65" s="1" customFormat="1" ht="78">
      <c r="B776" s="31"/>
      <c r="D776" s="147" t="s">
        <v>141</v>
      </c>
      <c r="F776" s="148" t="s">
        <v>1167</v>
      </c>
      <c r="I776" s="149"/>
      <c r="L776" s="31"/>
      <c r="M776" s="150"/>
      <c r="T776" s="55"/>
      <c r="AT776" s="16" t="s">
        <v>141</v>
      </c>
      <c r="AU776" s="16" t="s">
        <v>88</v>
      </c>
    </row>
    <row r="777" spans="2:65" s="12" customFormat="1">
      <c r="B777" s="155"/>
      <c r="D777" s="147" t="s">
        <v>240</v>
      </c>
      <c r="E777" s="156" t="s">
        <v>1</v>
      </c>
      <c r="F777" s="157" t="s">
        <v>1168</v>
      </c>
      <c r="H777" s="158">
        <v>47.872</v>
      </c>
      <c r="I777" s="159"/>
      <c r="L777" s="155"/>
      <c r="M777" s="160"/>
      <c r="T777" s="161"/>
      <c r="AT777" s="156" t="s">
        <v>240</v>
      </c>
      <c r="AU777" s="156" t="s">
        <v>88</v>
      </c>
      <c r="AV777" s="12" t="s">
        <v>88</v>
      </c>
      <c r="AW777" s="12" t="s">
        <v>33</v>
      </c>
      <c r="AX777" s="12" t="s">
        <v>78</v>
      </c>
      <c r="AY777" s="156" t="s">
        <v>132</v>
      </c>
    </row>
    <row r="778" spans="2:65" s="13" customFormat="1">
      <c r="B778" s="162"/>
      <c r="D778" s="147" t="s">
        <v>240</v>
      </c>
      <c r="E778" s="163" t="s">
        <v>1</v>
      </c>
      <c r="F778" s="164" t="s">
        <v>244</v>
      </c>
      <c r="H778" s="165">
        <v>47.872</v>
      </c>
      <c r="I778" s="166"/>
      <c r="L778" s="162"/>
      <c r="M778" s="167"/>
      <c r="T778" s="168"/>
      <c r="AT778" s="163" t="s">
        <v>240</v>
      </c>
      <c r="AU778" s="163" t="s">
        <v>88</v>
      </c>
      <c r="AV778" s="13" t="s">
        <v>153</v>
      </c>
      <c r="AW778" s="13" t="s">
        <v>33</v>
      </c>
      <c r="AX778" s="13" t="s">
        <v>86</v>
      </c>
      <c r="AY778" s="163" t="s">
        <v>132</v>
      </c>
    </row>
    <row r="779" spans="2:65" s="1" customFormat="1" ht="16.5" customHeight="1">
      <c r="B779" s="132"/>
      <c r="C779" s="133" t="s">
        <v>1169</v>
      </c>
      <c r="D779" s="133" t="s">
        <v>135</v>
      </c>
      <c r="E779" s="134" t="s">
        <v>1170</v>
      </c>
      <c r="F779" s="135" t="s">
        <v>1171</v>
      </c>
      <c r="G779" s="136" t="s">
        <v>238</v>
      </c>
      <c r="H779" s="137">
        <v>9.3829999999999991</v>
      </c>
      <c r="I779" s="138"/>
      <c r="J779" s="139">
        <f>ROUND(I779*H779,2)</f>
        <v>0</v>
      </c>
      <c r="K779" s="140"/>
      <c r="L779" s="31"/>
      <c r="M779" s="141" t="s">
        <v>1</v>
      </c>
      <c r="N779" s="142" t="s">
        <v>43</v>
      </c>
      <c r="P779" s="143">
        <f>O779*H779</f>
        <v>0</v>
      </c>
      <c r="Q779" s="143">
        <v>0</v>
      </c>
      <c r="R779" s="143">
        <f>Q779*H779</f>
        <v>0</v>
      </c>
      <c r="S779" s="143">
        <v>0</v>
      </c>
      <c r="T779" s="144">
        <f>S779*H779</f>
        <v>0</v>
      </c>
      <c r="AR779" s="145" t="s">
        <v>307</v>
      </c>
      <c r="AT779" s="145" t="s">
        <v>135</v>
      </c>
      <c r="AU779" s="145" t="s">
        <v>88</v>
      </c>
      <c r="AY779" s="16" t="s">
        <v>132</v>
      </c>
      <c r="BE779" s="146">
        <f>IF(N779="základní",J779,0)</f>
        <v>0</v>
      </c>
      <c r="BF779" s="146">
        <f>IF(N779="snížená",J779,0)</f>
        <v>0</v>
      </c>
      <c r="BG779" s="146">
        <f>IF(N779="zákl. přenesená",J779,0)</f>
        <v>0</v>
      </c>
      <c r="BH779" s="146">
        <f>IF(N779="sníž. přenesená",J779,0)</f>
        <v>0</v>
      </c>
      <c r="BI779" s="146">
        <f>IF(N779="nulová",J779,0)</f>
        <v>0</v>
      </c>
      <c r="BJ779" s="16" t="s">
        <v>86</v>
      </c>
      <c r="BK779" s="146">
        <f>ROUND(I779*H779,2)</f>
        <v>0</v>
      </c>
      <c r="BL779" s="16" t="s">
        <v>307</v>
      </c>
      <c r="BM779" s="145" t="s">
        <v>1172</v>
      </c>
    </row>
    <row r="780" spans="2:65" s="1" customFormat="1" ht="87.75">
      <c r="B780" s="31"/>
      <c r="D780" s="147" t="s">
        <v>141</v>
      </c>
      <c r="F780" s="148" t="s">
        <v>1173</v>
      </c>
      <c r="I780" s="149"/>
      <c r="L780" s="31"/>
      <c r="M780" s="150"/>
      <c r="T780" s="55"/>
      <c r="AT780" s="16" t="s">
        <v>141</v>
      </c>
      <c r="AU780" s="16" t="s">
        <v>88</v>
      </c>
    </row>
    <row r="781" spans="2:65" s="12" customFormat="1">
      <c r="B781" s="155"/>
      <c r="D781" s="147" t="s">
        <v>240</v>
      </c>
      <c r="E781" s="156" t="s">
        <v>1</v>
      </c>
      <c r="F781" s="157" t="s">
        <v>1174</v>
      </c>
      <c r="H781" s="158">
        <v>9.3829999999999991</v>
      </c>
      <c r="I781" s="159"/>
      <c r="L781" s="155"/>
      <c r="M781" s="160"/>
      <c r="T781" s="161"/>
      <c r="AT781" s="156" t="s">
        <v>240</v>
      </c>
      <c r="AU781" s="156" t="s">
        <v>88</v>
      </c>
      <c r="AV781" s="12" t="s">
        <v>88</v>
      </c>
      <c r="AW781" s="12" t="s">
        <v>33</v>
      </c>
      <c r="AX781" s="12" t="s">
        <v>78</v>
      </c>
      <c r="AY781" s="156" t="s">
        <v>132</v>
      </c>
    </row>
    <row r="782" spans="2:65" s="13" customFormat="1">
      <c r="B782" s="162"/>
      <c r="D782" s="147" t="s">
        <v>240</v>
      </c>
      <c r="E782" s="163" t="s">
        <v>1</v>
      </c>
      <c r="F782" s="164" t="s">
        <v>244</v>
      </c>
      <c r="H782" s="165">
        <v>9.3829999999999991</v>
      </c>
      <c r="I782" s="166"/>
      <c r="L782" s="162"/>
      <c r="M782" s="167"/>
      <c r="T782" s="168"/>
      <c r="AT782" s="163" t="s">
        <v>240</v>
      </c>
      <c r="AU782" s="163" t="s">
        <v>88</v>
      </c>
      <c r="AV782" s="13" t="s">
        <v>153</v>
      </c>
      <c r="AW782" s="13" t="s">
        <v>33</v>
      </c>
      <c r="AX782" s="13" t="s">
        <v>86</v>
      </c>
      <c r="AY782" s="163" t="s">
        <v>132</v>
      </c>
    </row>
    <row r="783" spans="2:65" s="1" customFormat="1" ht="16.5" customHeight="1">
      <c r="B783" s="132"/>
      <c r="C783" s="133" t="s">
        <v>1175</v>
      </c>
      <c r="D783" s="133" t="s">
        <v>135</v>
      </c>
      <c r="E783" s="134" t="s">
        <v>1176</v>
      </c>
      <c r="F783" s="135" t="s">
        <v>1177</v>
      </c>
      <c r="G783" s="136" t="s">
        <v>238</v>
      </c>
      <c r="H783" s="137">
        <v>5.72</v>
      </c>
      <c r="I783" s="138"/>
      <c r="J783" s="139">
        <f>ROUND(I783*H783,2)</f>
        <v>0</v>
      </c>
      <c r="K783" s="140"/>
      <c r="L783" s="31"/>
      <c r="M783" s="141" t="s">
        <v>1</v>
      </c>
      <c r="N783" s="142" t="s">
        <v>43</v>
      </c>
      <c r="P783" s="143">
        <f>O783*H783</f>
        <v>0</v>
      </c>
      <c r="Q783" s="143">
        <v>0</v>
      </c>
      <c r="R783" s="143">
        <f>Q783*H783</f>
        <v>0</v>
      </c>
      <c r="S783" s="143">
        <v>0</v>
      </c>
      <c r="T783" s="144">
        <f>S783*H783</f>
        <v>0</v>
      </c>
      <c r="AR783" s="145" t="s">
        <v>307</v>
      </c>
      <c r="AT783" s="145" t="s">
        <v>135</v>
      </c>
      <c r="AU783" s="145" t="s">
        <v>88</v>
      </c>
      <c r="AY783" s="16" t="s">
        <v>132</v>
      </c>
      <c r="BE783" s="146">
        <f>IF(N783="základní",J783,0)</f>
        <v>0</v>
      </c>
      <c r="BF783" s="146">
        <f>IF(N783="snížená",J783,0)</f>
        <v>0</v>
      </c>
      <c r="BG783" s="146">
        <f>IF(N783="zákl. přenesená",J783,0)</f>
        <v>0</v>
      </c>
      <c r="BH783" s="146">
        <f>IF(N783="sníž. přenesená",J783,0)</f>
        <v>0</v>
      </c>
      <c r="BI783" s="146">
        <f>IF(N783="nulová",J783,0)</f>
        <v>0</v>
      </c>
      <c r="BJ783" s="16" t="s">
        <v>86</v>
      </c>
      <c r="BK783" s="146">
        <f>ROUND(I783*H783,2)</f>
        <v>0</v>
      </c>
      <c r="BL783" s="16" t="s">
        <v>307</v>
      </c>
      <c r="BM783" s="145" t="s">
        <v>1178</v>
      </c>
    </row>
    <row r="784" spans="2:65" s="1" customFormat="1" ht="87.75">
      <c r="B784" s="31"/>
      <c r="D784" s="147" t="s">
        <v>141</v>
      </c>
      <c r="F784" s="148" t="s">
        <v>1179</v>
      </c>
      <c r="I784" s="149"/>
      <c r="L784" s="31"/>
      <c r="M784" s="150"/>
      <c r="T784" s="55"/>
      <c r="AT784" s="16" t="s">
        <v>141</v>
      </c>
      <c r="AU784" s="16" t="s">
        <v>88</v>
      </c>
    </row>
    <row r="785" spans="2:65" s="12" customFormat="1">
      <c r="B785" s="155"/>
      <c r="D785" s="147" t="s">
        <v>240</v>
      </c>
      <c r="E785" s="156" t="s">
        <v>1</v>
      </c>
      <c r="F785" s="157" t="s">
        <v>1180</v>
      </c>
      <c r="H785" s="158">
        <v>5.72</v>
      </c>
      <c r="I785" s="159"/>
      <c r="L785" s="155"/>
      <c r="M785" s="160"/>
      <c r="T785" s="161"/>
      <c r="AT785" s="156" t="s">
        <v>240</v>
      </c>
      <c r="AU785" s="156" t="s">
        <v>88</v>
      </c>
      <c r="AV785" s="12" t="s">
        <v>88</v>
      </c>
      <c r="AW785" s="12" t="s">
        <v>33</v>
      </c>
      <c r="AX785" s="12" t="s">
        <v>78</v>
      </c>
      <c r="AY785" s="156" t="s">
        <v>132</v>
      </c>
    </row>
    <row r="786" spans="2:65" s="13" customFormat="1">
      <c r="B786" s="162"/>
      <c r="D786" s="147" t="s">
        <v>240</v>
      </c>
      <c r="E786" s="163" t="s">
        <v>1</v>
      </c>
      <c r="F786" s="164" t="s">
        <v>244</v>
      </c>
      <c r="H786" s="165">
        <v>5.72</v>
      </c>
      <c r="I786" s="166"/>
      <c r="L786" s="162"/>
      <c r="M786" s="167"/>
      <c r="T786" s="168"/>
      <c r="AT786" s="163" t="s">
        <v>240</v>
      </c>
      <c r="AU786" s="163" t="s">
        <v>88</v>
      </c>
      <c r="AV786" s="13" t="s">
        <v>153</v>
      </c>
      <c r="AW786" s="13" t="s">
        <v>33</v>
      </c>
      <c r="AX786" s="13" t="s">
        <v>86</v>
      </c>
      <c r="AY786" s="163" t="s">
        <v>132</v>
      </c>
    </row>
    <row r="787" spans="2:65" s="1" customFormat="1" ht="16.5" customHeight="1">
      <c r="B787" s="132"/>
      <c r="C787" s="133" t="s">
        <v>1181</v>
      </c>
      <c r="D787" s="133" t="s">
        <v>135</v>
      </c>
      <c r="E787" s="134" t="s">
        <v>1182</v>
      </c>
      <c r="F787" s="135" t="s">
        <v>1183</v>
      </c>
      <c r="G787" s="136" t="s">
        <v>238</v>
      </c>
      <c r="H787" s="137">
        <v>11.04</v>
      </c>
      <c r="I787" s="138"/>
      <c r="J787" s="139">
        <f>ROUND(I787*H787,2)</f>
        <v>0</v>
      </c>
      <c r="K787" s="140"/>
      <c r="L787" s="31"/>
      <c r="M787" s="141" t="s">
        <v>1</v>
      </c>
      <c r="N787" s="142" t="s">
        <v>43</v>
      </c>
      <c r="P787" s="143">
        <f>O787*H787</f>
        <v>0</v>
      </c>
      <c r="Q787" s="143">
        <v>0</v>
      </c>
      <c r="R787" s="143">
        <f>Q787*H787</f>
        <v>0</v>
      </c>
      <c r="S787" s="143">
        <v>0</v>
      </c>
      <c r="T787" s="144">
        <f>S787*H787</f>
        <v>0</v>
      </c>
      <c r="AR787" s="145" t="s">
        <v>307</v>
      </c>
      <c r="AT787" s="145" t="s">
        <v>135</v>
      </c>
      <c r="AU787" s="145" t="s">
        <v>88</v>
      </c>
      <c r="AY787" s="16" t="s">
        <v>132</v>
      </c>
      <c r="BE787" s="146">
        <f>IF(N787="základní",J787,0)</f>
        <v>0</v>
      </c>
      <c r="BF787" s="146">
        <f>IF(N787="snížená",J787,0)</f>
        <v>0</v>
      </c>
      <c r="BG787" s="146">
        <f>IF(N787="zákl. přenesená",J787,0)</f>
        <v>0</v>
      </c>
      <c r="BH787" s="146">
        <f>IF(N787="sníž. přenesená",J787,0)</f>
        <v>0</v>
      </c>
      <c r="BI787" s="146">
        <f>IF(N787="nulová",J787,0)</f>
        <v>0</v>
      </c>
      <c r="BJ787" s="16" t="s">
        <v>86</v>
      </c>
      <c r="BK787" s="146">
        <f>ROUND(I787*H787,2)</f>
        <v>0</v>
      </c>
      <c r="BL787" s="16" t="s">
        <v>307</v>
      </c>
      <c r="BM787" s="145" t="s">
        <v>1184</v>
      </c>
    </row>
    <row r="788" spans="2:65" s="1" customFormat="1" ht="97.5">
      <c r="B788" s="31"/>
      <c r="D788" s="147" t="s">
        <v>141</v>
      </c>
      <c r="F788" s="148" t="s">
        <v>1185</v>
      </c>
      <c r="I788" s="149"/>
      <c r="L788" s="31"/>
      <c r="M788" s="150"/>
      <c r="T788" s="55"/>
      <c r="AT788" s="16" t="s">
        <v>141</v>
      </c>
      <c r="AU788" s="16" t="s">
        <v>88</v>
      </c>
    </row>
    <row r="789" spans="2:65" s="12" customFormat="1">
      <c r="B789" s="155"/>
      <c r="D789" s="147" t="s">
        <v>240</v>
      </c>
      <c r="E789" s="156" t="s">
        <v>1</v>
      </c>
      <c r="F789" s="157" t="s">
        <v>1186</v>
      </c>
      <c r="H789" s="158">
        <v>11.04</v>
      </c>
      <c r="I789" s="159"/>
      <c r="L789" s="155"/>
      <c r="M789" s="160"/>
      <c r="T789" s="161"/>
      <c r="AT789" s="156" t="s">
        <v>240</v>
      </c>
      <c r="AU789" s="156" t="s">
        <v>88</v>
      </c>
      <c r="AV789" s="12" t="s">
        <v>88</v>
      </c>
      <c r="AW789" s="12" t="s">
        <v>33</v>
      </c>
      <c r="AX789" s="12" t="s">
        <v>78</v>
      </c>
      <c r="AY789" s="156" t="s">
        <v>132</v>
      </c>
    </row>
    <row r="790" spans="2:65" s="13" customFormat="1">
      <c r="B790" s="162"/>
      <c r="D790" s="147" t="s">
        <v>240</v>
      </c>
      <c r="E790" s="163" t="s">
        <v>1</v>
      </c>
      <c r="F790" s="164" t="s">
        <v>244</v>
      </c>
      <c r="H790" s="165">
        <v>11.04</v>
      </c>
      <c r="I790" s="166"/>
      <c r="L790" s="162"/>
      <c r="M790" s="167"/>
      <c r="T790" s="168"/>
      <c r="AT790" s="163" t="s">
        <v>240</v>
      </c>
      <c r="AU790" s="163" t="s">
        <v>88</v>
      </c>
      <c r="AV790" s="13" t="s">
        <v>153</v>
      </c>
      <c r="AW790" s="13" t="s">
        <v>33</v>
      </c>
      <c r="AX790" s="13" t="s">
        <v>86</v>
      </c>
      <c r="AY790" s="163" t="s">
        <v>132</v>
      </c>
    </row>
    <row r="791" spans="2:65" s="1" customFormat="1" ht="16.5" customHeight="1">
      <c r="B791" s="132"/>
      <c r="C791" s="133" t="s">
        <v>579</v>
      </c>
      <c r="D791" s="133" t="s">
        <v>135</v>
      </c>
      <c r="E791" s="134" t="s">
        <v>1187</v>
      </c>
      <c r="F791" s="135" t="s">
        <v>1188</v>
      </c>
      <c r="G791" s="136" t="s">
        <v>238</v>
      </c>
      <c r="H791" s="137">
        <v>4.5599999999999996</v>
      </c>
      <c r="I791" s="138"/>
      <c r="J791" s="139">
        <f>ROUND(I791*H791,2)</f>
        <v>0</v>
      </c>
      <c r="K791" s="140"/>
      <c r="L791" s="31"/>
      <c r="M791" s="141" t="s">
        <v>1</v>
      </c>
      <c r="N791" s="142" t="s">
        <v>43</v>
      </c>
      <c r="P791" s="143">
        <f>O791*H791</f>
        <v>0</v>
      </c>
      <c r="Q791" s="143">
        <v>0</v>
      </c>
      <c r="R791" s="143">
        <f>Q791*H791</f>
        <v>0</v>
      </c>
      <c r="S791" s="143">
        <v>0</v>
      </c>
      <c r="T791" s="144">
        <f>S791*H791</f>
        <v>0</v>
      </c>
      <c r="AR791" s="145" t="s">
        <v>307</v>
      </c>
      <c r="AT791" s="145" t="s">
        <v>135</v>
      </c>
      <c r="AU791" s="145" t="s">
        <v>88</v>
      </c>
      <c r="AY791" s="16" t="s">
        <v>132</v>
      </c>
      <c r="BE791" s="146">
        <f>IF(N791="základní",J791,0)</f>
        <v>0</v>
      </c>
      <c r="BF791" s="146">
        <f>IF(N791="snížená",J791,0)</f>
        <v>0</v>
      </c>
      <c r="BG791" s="146">
        <f>IF(N791="zákl. přenesená",J791,0)</f>
        <v>0</v>
      </c>
      <c r="BH791" s="146">
        <f>IF(N791="sníž. přenesená",J791,0)</f>
        <v>0</v>
      </c>
      <c r="BI791" s="146">
        <f>IF(N791="nulová",J791,0)</f>
        <v>0</v>
      </c>
      <c r="BJ791" s="16" t="s">
        <v>86</v>
      </c>
      <c r="BK791" s="146">
        <f>ROUND(I791*H791,2)</f>
        <v>0</v>
      </c>
      <c r="BL791" s="16" t="s">
        <v>307</v>
      </c>
      <c r="BM791" s="145" t="s">
        <v>1189</v>
      </c>
    </row>
    <row r="792" spans="2:65" s="1" customFormat="1" ht="126.75">
      <c r="B792" s="31"/>
      <c r="D792" s="147" t="s">
        <v>141</v>
      </c>
      <c r="F792" s="148" t="s">
        <v>1190</v>
      </c>
      <c r="I792" s="149"/>
      <c r="L792" s="31"/>
      <c r="M792" s="150"/>
      <c r="T792" s="55"/>
      <c r="AT792" s="16" t="s">
        <v>141</v>
      </c>
      <c r="AU792" s="16" t="s">
        <v>88</v>
      </c>
    </row>
    <row r="793" spans="2:65" s="14" customFormat="1">
      <c r="B793" s="169"/>
      <c r="D793" s="147" t="s">
        <v>240</v>
      </c>
      <c r="E793" s="170" t="s">
        <v>1</v>
      </c>
      <c r="F793" s="171" t="s">
        <v>1191</v>
      </c>
      <c r="H793" s="170" t="s">
        <v>1</v>
      </c>
      <c r="I793" s="172"/>
      <c r="L793" s="169"/>
      <c r="M793" s="173"/>
      <c r="T793" s="174"/>
      <c r="AT793" s="170" t="s">
        <v>240</v>
      </c>
      <c r="AU793" s="170" t="s">
        <v>88</v>
      </c>
      <c r="AV793" s="14" t="s">
        <v>86</v>
      </c>
      <c r="AW793" s="14" t="s">
        <v>33</v>
      </c>
      <c r="AX793" s="14" t="s">
        <v>78</v>
      </c>
      <c r="AY793" s="170" t="s">
        <v>132</v>
      </c>
    </row>
    <row r="794" spans="2:65" s="12" customFormat="1">
      <c r="B794" s="155"/>
      <c r="D794" s="147" t="s">
        <v>240</v>
      </c>
      <c r="E794" s="156" t="s">
        <v>1</v>
      </c>
      <c r="F794" s="157" t="s">
        <v>1192</v>
      </c>
      <c r="H794" s="158">
        <v>4.5599999999999996</v>
      </c>
      <c r="I794" s="159"/>
      <c r="L794" s="155"/>
      <c r="M794" s="160"/>
      <c r="T794" s="161"/>
      <c r="AT794" s="156" t="s">
        <v>240</v>
      </c>
      <c r="AU794" s="156" t="s">
        <v>88</v>
      </c>
      <c r="AV794" s="12" t="s">
        <v>88</v>
      </c>
      <c r="AW794" s="12" t="s">
        <v>33</v>
      </c>
      <c r="AX794" s="12" t="s">
        <v>78</v>
      </c>
      <c r="AY794" s="156" t="s">
        <v>132</v>
      </c>
    </row>
    <row r="795" spans="2:65" s="13" customFormat="1">
      <c r="B795" s="162"/>
      <c r="D795" s="147" t="s">
        <v>240</v>
      </c>
      <c r="E795" s="163" t="s">
        <v>1</v>
      </c>
      <c r="F795" s="164" t="s">
        <v>244</v>
      </c>
      <c r="H795" s="165">
        <v>4.5599999999999996</v>
      </c>
      <c r="I795" s="166"/>
      <c r="L795" s="162"/>
      <c r="M795" s="167"/>
      <c r="T795" s="168"/>
      <c r="AT795" s="163" t="s">
        <v>240</v>
      </c>
      <c r="AU795" s="163" t="s">
        <v>88</v>
      </c>
      <c r="AV795" s="13" t="s">
        <v>153</v>
      </c>
      <c r="AW795" s="13" t="s">
        <v>33</v>
      </c>
      <c r="AX795" s="13" t="s">
        <v>86</v>
      </c>
      <c r="AY795" s="163" t="s">
        <v>132</v>
      </c>
    </row>
    <row r="796" spans="2:65" s="1" customFormat="1" ht="16.5" customHeight="1">
      <c r="B796" s="132"/>
      <c r="C796" s="133" t="s">
        <v>1193</v>
      </c>
      <c r="D796" s="133" t="s">
        <v>135</v>
      </c>
      <c r="E796" s="134" t="s">
        <v>1194</v>
      </c>
      <c r="F796" s="135" t="s">
        <v>1188</v>
      </c>
      <c r="G796" s="136" t="s">
        <v>238</v>
      </c>
      <c r="H796" s="137">
        <v>7.44</v>
      </c>
      <c r="I796" s="138"/>
      <c r="J796" s="139">
        <f>ROUND(I796*H796,2)</f>
        <v>0</v>
      </c>
      <c r="K796" s="140"/>
      <c r="L796" s="31"/>
      <c r="M796" s="141" t="s">
        <v>1</v>
      </c>
      <c r="N796" s="142" t="s">
        <v>43</v>
      </c>
      <c r="P796" s="143">
        <f>O796*H796</f>
        <v>0</v>
      </c>
      <c r="Q796" s="143">
        <v>0</v>
      </c>
      <c r="R796" s="143">
        <f>Q796*H796</f>
        <v>0</v>
      </c>
      <c r="S796" s="143">
        <v>0</v>
      </c>
      <c r="T796" s="144">
        <f>S796*H796</f>
        <v>0</v>
      </c>
      <c r="AR796" s="145" t="s">
        <v>307</v>
      </c>
      <c r="AT796" s="145" t="s">
        <v>135</v>
      </c>
      <c r="AU796" s="145" t="s">
        <v>88</v>
      </c>
      <c r="AY796" s="16" t="s">
        <v>132</v>
      </c>
      <c r="BE796" s="146">
        <f>IF(N796="základní",J796,0)</f>
        <v>0</v>
      </c>
      <c r="BF796" s="146">
        <f>IF(N796="snížená",J796,0)</f>
        <v>0</v>
      </c>
      <c r="BG796" s="146">
        <f>IF(N796="zákl. přenesená",J796,0)</f>
        <v>0</v>
      </c>
      <c r="BH796" s="146">
        <f>IF(N796="sníž. přenesená",J796,0)</f>
        <v>0</v>
      </c>
      <c r="BI796" s="146">
        <f>IF(N796="nulová",J796,0)</f>
        <v>0</v>
      </c>
      <c r="BJ796" s="16" t="s">
        <v>86</v>
      </c>
      <c r="BK796" s="146">
        <f>ROUND(I796*H796,2)</f>
        <v>0</v>
      </c>
      <c r="BL796" s="16" t="s">
        <v>307</v>
      </c>
      <c r="BM796" s="145" t="s">
        <v>1195</v>
      </c>
    </row>
    <row r="797" spans="2:65" s="1" customFormat="1" ht="126.75">
      <c r="B797" s="31"/>
      <c r="D797" s="147" t="s">
        <v>141</v>
      </c>
      <c r="F797" s="148" t="s">
        <v>1196</v>
      </c>
      <c r="I797" s="149"/>
      <c r="L797" s="31"/>
      <c r="M797" s="150"/>
      <c r="T797" s="55"/>
      <c r="AT797" s="16" t="s">
        <v>141</v>
      </c>
      <c r="AU797" s="16" t="s">
        <v>88</v>
      </c>
    </row>
    <row r="798" spans="2:65" s="14" customFormat="1">
      <c r="B798" s="169"/>
      <c r="D798" s="147" t="s">
        <v>240</v>
      </c>
      <c r="E798" s="170" t="s">
        <v>1</v>
      </c>
      <c r="F798" s="171" t="s">
        <v>1191</v>
      </c>
      <c r="H798" s="170" t="s">
        <v>1</v>
      </c>
      <c r="I798" s="172"/>
      <c r="L798" s="169"/>
      <c r="M798" s="173"/>
      <c r="T798" s="174"/>
      <c r="AT798" s="170" t="s">
        <v>240</v>
      </c>
      <c r="AU798" s="170" t="s">
        <v>88</v>
      </c>
      <c r="AV798" s="14" t="s">
        <v>86</v>
      </c>
      <c r="AW798" s="14" t="s">
        <v>33</v>
      </c>
      <c r="AX798" s="14" t="s">
        <v>78</v>
      </c>
      <c r="AY798" s="170" t="s">
        <v>132</v>
      </c>
    </row>
    <row r="799" spans="2:65" s="12" customFormat="1">
      <c r="B799" s="155"/>
      <c r="D799" s="147" t="s">
        <v>240</v>
      </c>
      <c r="E799" s="156" t="s">
        <v>1</v>
      </c>
      <c r="F799" s="157" t="s">
        <v>1197</v>
      </c>
      <c r="H799" s="158">
        <v>7.44</v>
      </c>
      <c r="I799" s="159"/>
      <c r="L799" s="155"/>
      <c r="M799" s="160"/>
      <c r="T799" s="161"/>
      <c r="AT799" s="156" t="s">
        <v>240</v>
      </c>
      <c r="AU799" s="156" t="s">
        <v>88</v>
      </c>
      <c r="AV799" s="12" t="s">
        <v>88</v>
      </c>
      <c r="AW799" s="12" t="s">
        <v>33</v>
      </c>
      <c r="AX799" s="12" t="s">
        <v>78</v>
      </c>
      <c r="AY799" s="156" t="s">
        <v>132</v>
      </c>
    </row>
    <row r="800" spans="2:65" s="13" customFormat="1">
      <c r="B800" s="162"/>
      <c r="D800" s="147" t="s">
        <v>240</v>
      </c>
      <c r="E800" s="163" t="s">
        <v>1</v>
      </c>
      <c r="F800" s="164" t="s">
        <v>244</v>
      </c>
      <c r="H800" s="165">
        <v>7.44</v>
      </c>
      <c r="I800" s="166"/>
      <c r="L800" s="162"/>
      <c r="M800" s="167"/>
      <c r="T800" s="168"/>
      <c r="AT800" s="163" t="s">
        <v>240</v>
      </c>
      <c r="AU800" s="163" t="s">
        <v>88</v>
      </c>
      <c r="AV800" s="13" t="s">
        <v>153</v>
      </c>
      <c r="AW800" s="13" t="s">
        <v>33</v>
      </c>
      <c r="AX800" s="13" t="s">
        <v>86</v>
      </c>
      <c r="AY800" s="163" t="s">
        <v>132</v>
      </c>
    </row>
    <row r="801" spans="2:65" s="1" customFormat="1" ht="16.5" customHeight="1">
      <c r="B801" s="132"/>
      <c r="C801" s="133" t="s">
        <v>1198</v>
      </c>
      <c r="D801" s="133" t="s">
        <v>135</v>
      </c>
      <c r="E801" s="134" t="s">
        <v>1199</v>
      </c>
      <c r="F801" s="135" t="s">
        <v>1200</v>
      </c>
      <c r="G801" s="136" t="s">
        <v>138</v>
      </c>
      <c r="H801" s="137">
        <v>1</v>
      </c>
      <c r="I801" s="138"/>
      <c r="J801" s="139">
        <f>ROUND(I801*H801,2)</f>
        <v>0</v>
      </c>
      <c r="K801" s="140"/>
      <c r="L801" s="31"/>
      <c r="M801" s="141" t="s">
        <v>1</v>
      </c>
      <c r="N801" s="142" t="s">
        <v>43</v>
      </c>
      <c r="P801" s="143">
        <f>O801*H801</f>
        <v>0</v>
      </c>
      <c r="Q801" s="143">
        <v>0</v>
      </c>
      <c r="R801" s="143">
        <f>Q801*H801</f>
        <v>0</v>
      </c>
      <c r="S801" s="143">
        <v>0</v>
      </c>
      <c r="T801" s="144">
        <f>S801*H801</f>
        <v>0</v>
      </c>
      <c r="AR801" s="145" t="s">
        <v>153</v>
      </c>
      <c r="AT801" s="145" t="s">
        <v>135</v>
      </c>
      <c r="AU801" s="145" t="s">
        <v>88</v>
      </c>
      <c r="AY801" s="16" t="s">
        <v>132</v>
      </c>
      <c r="BE801" s="146">
        <f>IF(N801="základní",J801,0)</f>
        <v>0</v>
      </c>
      <c r="BF801" s="146">
        <f>IF(N801="snížená",J801,0)</f>
        <v>0</v>
      </c>
      <c r="BG801" s="146">
        <f>IF(N801="zákl. přenesená",J801,0)</f>
        <v>0</v>
      </c>
      <c r="BH801" s="146">
        <f>IF(N801="sníž. přenesená",J801,0)</f>
        <v>0</v>
      </c>
      <c r="BI801" s="146">
        <f>IF(N801="nulová",J801,0)</f>
        <v>0</v>
      </c>
      <c r="BJ801" s="16" t="s">
        <v>86</v>
      </c>
      <c r="BK801" s="146">
        <f>ROUND(I801*H801,2)</f>
        <v>0</v>
      </c>
      <c r="BL801" s="16" t="s">
        <v>153</v>
      </c>
      <c r="BM801" s="145" t="s">
        <v>1201</v>
      </c>
    </row>
    <row r="802" spans="2:65" s="1" customFormat="1" ht="19.5">
      <c r="B802" s="31"/>
      <c r="D802" s="147" t="s">
        <v>141</v>
      </c>
      <c r="F802" s="148" t="s">
        <v>311</v>
      </c>
      <c r="I802" s="149"/>
      <c r="L802" s="31"/>
      <c r="M802" s="150"/>
      <c r="T802" s="55"/>
      <c r="AT802" s="16" t="s">
        <v>141</v>
      </c>
      <c r="AU802" s="16" t="s">
        <v>88</v>
      </c>
    </row>
    <row r="803" spans="2:65" s="12" customFormat="1">
      <c r="B803" s="155"/>
      <c r="D803" s="147" t="s">
        <v>240</v>
      </c>
      <c r="E803" s="156" t="s">
        <v>1</v>
      </c>
      <c r="F803" s="157" t="s">
        <v>86</v>
      </c>
      <c r="H803" s="158">
        <v>1</v>
      </c>
      <c r="I803" s="159"/>
      <c r="L803" s="155"/>
      <c r="M803" s="160"/>
      <c r="T803" s="161"/>
      <c r="AT803" s="156" t="s">
        <v>240</v>
      </c>
      <c r="AU803" s="156" t="s">
        <v>88</v>
      </c>
      <c r="AV803" s="12" t="s">
        <v>88</v>
      </c>
      <c r="AW803" s="12" t="s">
        <v>33</v>
      </c>
      <c r="AX803" s="12" t="s">
        <v>78</v>
      </c>
      <c r="AY803" s="156" t="s">
        <v>132</v>
      </c>
    </row>
    <row r="804" spans="2:65" s="13" customFormat="1">
      <c r="B804" s="162"/>
      <c r="D804" s="147" t="s">
        <v>240</v>
      </c>
      <c r="E804" s="163" t="s">
        <v>1</v>
      </c>
      <c r="F804" s="164" t="s">
        <v>244</v>
      </c>
      <c r="H804" s="165">
        <v>1</v>
      </c>
      <c r="I804" s="166"/>
      <c r="L804" s="162"/>
      <c r="M804" s="167"/>
      <c r="T804" s="168"/>
      <c r="AT804" s="163" t="s">
        <v>240</v>
      </c>
      <c r="AU804" s="163" t="s">
        <v>88</v>
      </c>
      <c r="AV804" s="13" t="s">
        <v>153</v>
      </c>
      <c r="AW804" s="13" t="s">
        <v>33</v>
      </c>
      <c r="AX804" s="13" t="s">
        <v>86</v>
      </c>
      <c r="AY804" s="163" t="s">
        <v>132</v>
      </c>
    </row>
    <row r="805" spans="2:65" s="1" customFormat="1" ht="24.2" customHeight="1">
      <c r="B805" s="132"/>
      <c r="C805" s="133" t="s">
        <v>1202</v>
      </c>
      <c r="D805" s="133" t="s">
        <v>135</v>
      </c>
      <c r="E805" s="134" t="s">
        <v>1203</v>
      </c>
      <c r="F805" s="135" t="s">
        <v>1204</v>
      </c>
      <c r="G805" s="136" t="s">
        <v>258</v>
      </c>
      <c r="H805" s="137">
        <v>30</v>
      </c>
      <c r="I805" s="138"/>
      <c r="J805" s="139">
        <f>ROUND(I805*H805,2)</f>
        <v>0</v>
      </c>
      <c r="K805" s="140"/>
      <c r="L805" s="31"/>
      <c r="M805" s="141" t="s">
        <v>1</v>
      </c>
      <c r="N805" s="142" t="s">
        <v>43</v>
      </c>
      <c r="P805" s="143">
        <f>O805*H805</f>
        <v>0</v>
      </c>
      <c r="Q805" s="143">
        <v>0</v>
      </c>
      <c r="R805" s="143">
        <f>Q805*H805</f>
        <v>0</v>
      </c>
      <c r="S805" s="143">
        <v>0</v>
      </c>
      <c r="T805" s="144">
        <f>S805*H805</f>
        <v>0</v>
      </c>
      <c r="AR805" s="145" t="s">
        <v>153</v>
      </c>
      <c r="AT805" s="145" t="s">
        <v>135</v>
      </c>
      <c r="AU805" s="145" t="s">
        <v>88</v>
      </c>
      <c r="AY805" s="16" t="s">
        <v>132</v>
      </c>
      <c r="BE805" s="146">
        <f>IF(N805="základní",J805,0)</f>
        <v>0</v>
      </c>
      <c r="BF805" s="146">
        <f>IF(N805="snížená",J805,0)</f>
        <v>0</v>
      </c>
      <c r="BG805" s="146">
        <f>IF(N805="zákl. přenesená",J805,0)</f>
        <v>0</v>
      </c>
      <c r="BH805" s="146">
        <f>IF(N805="sníž. přenesená",J805,0)</f>
        <v>0</v>
      </c>
      <c r="BI805" s="146">
        <f>IF(N805="nulová",J805,0)</f>
        <v>0</v>
      </c>
      <c r="BJ805" s="16" t="s">
        <v>86</v>
      </c>
      <c r="BK805" s="146">
        <f>ROUND(I805*H805,2)</f>
        <v>0</v>
      </c>
      <c r="BL805" s="16" t="s">
        <v>153</v>
      </c>
      <c r="BM805" s="145" t="s">
        <v>1205</v>
      </c>
    </row>
    <row r="806" spans="2:65" s="1" customFormat="1" ht="48.75">
      <c r="B806" s="31"/>
      <c r="D806" s="147" t="s">
        <v>141</v>
      </c>
      <c r="F806" s="148" t="s">
        <v>1206</v>
      </c>
      <c r="I806" s="149"/>
      <c r="L806" s="31"/>
      <c r="M806" s="150"/>
      <c r="T806" s="55"/>
      <c r="AT806" s="16" t="s">
        <v>141</v>
      </c>
      <c r="AU806" s="16" t="s">
        <v>88</v>
      </c>
    </row>
    <row r="807" spans="2:65" s="12" customFormat="1">
      <c r="B807" s="155"/>
      <c r="D807" s="147" t="s">
        <v>240</v>
      </c>
      <c r="E807" s="156" t="s">
        <v>1</v>
      </c>
      <c r="F807" s="157" t="s">
        <v>383</v>
      </c>
      <c r="H807" s="158">
        <v>30</v>
      </c>
      <c r="I807" s="159"/>
      <c r="L807" s="155"/>
      <c r="M807" s="160"/>
      <c r="T807" s="161"/>
      <c r="AT807" s="156" t="s">
        <v>240</v>
      </c>
      <c r="AU807" s="156" t="s">
        <v>88</v>
      </c>
      <c r="AV807" s="12" t="s">
        <v>88</v>
      </c>
      <c r="AW807" s="12" t="s">
        <v>33</v>
      </c>
      <c r="AX807" s="12" t="s">
        <v>78</v>
      </c>
      <c r="AY807" s="156" t="s">
        <v>132</v>
      </c>
    </row>
    <row r="808" spans="2:65" s="13" customFormat="1">
      <c r="B808" s="162"/>
      <c r="D808" s="147" t="s">
        <v>240</v>
      </c>
      <c r="E808" s="163" t="s">
        <v>1</v>
      </c>
      <c r="F808" s="164" t="s">
        <v>244</v>
      </c>
      <c r="H808" s="165">
        <v>30</v>
      </c>
      <c r="I808" s="166"/>
      <c r="L808" s="162"/>
      <c r="M808" s="167"/>
      <c r="T808" s="168"/>
      <c r="AT808" s="163" t="s">
        <v>240</v>
      </c>
      <c r="AU808" s="163" t="s">
        <v>88</v>
      </c>
      <c r="AV808" s="13" t="s">
        <v>153</v>
      </c>
      <c r="AW808" s="13" t="s">
        <v>33</v>
      </c>
      <c r="AX808" s="13" t="s">
        <v>86</v>
      </c>
      <c r="AY808" s="163" t="s">
        <v>132</v>
      </c>
    </row>
    <row r="809" spans="2:65" s="1" customFormat="1" ht="24.2" customHeight="1">
      <c r="B809" s="132"/>
      <c r="C809" s="133" t="s">
        <v>1207</v>
      </c>
      <c r="D809" s="133" t="s">
        <v>135</v>
      </c>
      <c r="E809" s="134" t="s">
        <v>1208</v>
      </c>
      <c r="F809" s="135" t="s">
        <v>1209</v>
      </c>
      <c r="G809" s="136" t="s">
        <v>138</v>
      </c>
      <c r="H809" s="137">
        <v>2</v>
      </c>
      <c r="I809" s="138"/>
      <c r="J809" s="139">
        <f>ROUND(I809*H809,2)</f>
        <v>0</v>
      </c>
      <c r="K809" s="140"/>
      <c r="L809" s="31"/>
      <c r="M809" s="141" t="s">
        <v>1</v>
      </c>
      <c r="N809" s="142" t="s">
        <v>43</v>
      </c>
      <c r="P809" s="143">
        <f>O809*H809</f>
        <v>0</v>
      </c>
      <c r="Q809" s="143">
        <v>0</v>
      </c>
      <c r="R809" s="143">
        <f>Q809*H809</f>
        <v>0</v>
      </c>
      <c r="S809" s="143">
        <v>0</v>
      </c>
      <c r="T809" s="144">
        <f>S809*H809</f>
        <v>0</v>
      </c>
      <c r="AR809" s="145" t="s">
        <v>153</v>
      </c>
      <c r="AT809" s="145" t="s">
        <v>135</v>
      </c>
      <c r="AU809" s="145" t="s">
        <v>88</v>
      </c>
      <c r="AY809" s="16" t="s">
        <v>132</v>
      </c>
      <c r="BE809" s="146">
        <f>IF(N809="základní",J809,0)</f>
        <v>0</v>
      </c>
      <c r="BF809" s="146">
        <f>IF(N809="snížená",J809,0)</f>
        <v>0</v>
      </c>
      <c r="BG809" s="146">
        <f>IF(N809="zákl. přenesená",J809,0)</f>
        <v>0</v>
      </c>
      <c r="BH809" s="146">
        <f>IF(N809="sníž. přenesená",J809,0)</f>
        <v>0</v>
      </c>
      <c r="BI809" s="146">
        <f>IF(N809="nulová",J809,0)</f>
        <v>0</v>
      </c>
      <c r="BJ809" s="16" t="s">
        <v>86</v>
      </c>
      <c r="BK809" s="146">
        <f>ROUND(I809*H809,2)</f>
        <v>0</v>
      </c>
      <c r="BL809" s="16" t="s">
        <v>153</v>
      </c>
      <c r="BM809" s="145" t="s">
        <v>1210</v>
      </c>
    </row>
    <row r="810" spans="2:65" s="1" customFormat="1" ht="117">
      <c r="B810" s="31"/>
      <c r="D810" s="147" t="s">
        <v>141</v>
      </c>
      <c r="F810" s="148" t="s">
        <v>1211</v>
      </c>
      <c r="I810" s="149"/>
      <c r="L810" s="31"/>
      <c r="M810" s="150"/>
      <c r="T810" s="55"/>
      <c r="AT810" s="16" t="s">
        <v>141</v>
      </c>
      <c r="AU810" s="16" t="s">
        <v>88</v>
      </c>
    </row>
    <row r="811" spans="2:65" s="12" customFormat="1">
      <c r="B811" s="155"/>
      <c r="D811" s="147" t="s">
        <v>240</v>
      </c>
      <c r="E811" s="156" t="s">
        <v>1</v>
      </c>
      <c r="F811" s="157" t="s">
        <v>88</v>
      </c>
      <c r="H811" s="158">
        <v>2</v>
      </c>
      <c r="I811" s="159"/>
      <c r="L811" s="155"/>
      <c r="M811" s="160"/>
      <c r="T811" s="161"/>
      <c r="AT811" s="156" t="s">
        <v>240</v>
      </c>
      <c r="AU811" s="156" t="s">
        <v>88</v>
      </c>
      <c r="AV811" s="12" t="s">
        <v>88</v>
      </c>
      <c r="AW811" s="12" t="s">
        <v>33</v>
      </c>
      <c r="AX811" s="12" t="s">
        <v>78</v>
      </c>
      <c r="AY811" s="156" t="s">
        <v>132</v>
      </c>
    </row>
    <row r="812" spans="2:65" s="13" customFormat="1">
      <c r="B812" s="162"/>
      <c r="D812" s="147" t="s">
        <v>240</v>
      </c>
      <c r="E812" s="163" t="s">
        <v>1</v>
      </c>
      <c r="F812" s="164" t="s">
        <v>244</v>
      </c>
      <c r="H812" s="165">
        <v>2</v>
      </c>
      <c r="I812" s="166"/>
      <c r="L812" s="162"/>
      <c r="M812" s="167"/>
      <c r="T812" s="168"/>
      <c r="AT812" s="163" t="s">
        <v>240</v>
      </c>
      <c r="AU812" s="163" t="s">
        <v>88</v>
      </c>
      <c r="AV812" s="13" t="s">
        <v>153</v>
      </c>
      <c r="AW812" s="13" t="s">
        <v>33</v>
      </c>
      <c r="AX812" s="13" t="s">
        <v>86</v>
      </c>
      <c r="AY812" s="163" t="s">
        <v>132</v>
      </c>
    </row>
    <row r="813" spans="2:65" s="1" customFormat="1" ht="24.2" customHeight="1">
      <c r="B813" s="132"/>
      <c r="C813" s="133" t="s">
        <v>1212</v>
      </c>
      <c r="D813" s="133" t="s">
        <v>135</v>
      </c>
      <c r="E813" s="134" t="s">
        <v>1213</v>
      </c>
      <c r="F813" s="135" t="s">
        <v>1214</v>
      </c>
      <c r="G813" s="136" t="s">
        <v>238</v>
      </c>
      <c r="H813" s="137">
        <v>41.843000000000004</v>
      </c>
      <c r="I813" s="138"/>
      <c r="J813" s="139">
        <f>ROUND(I813*H813,2)</f>
        <v>0</v>
      </c>
      <c r="K813" s="140"/>
      <c r="L813" s="31"/>
      <c r="M813" s="141" t="s">
        <v>1</v>
      </c>
      <c r="N813" s="142" t="s">
        <v>43</v>
      </c>
      <c r="P813" s="143">
        <f>O813*H813</f>
        <v>0</v>
      </c>
      <c r="Q813" s="143">
        <v>6.0000000000000002E-5</v>
      </c>
      <c r="R813" s="143">
        <f>Q813*H813</f>
        <v>2.5105800000000001E-3</v>
      </c>
      <c r="S813" s="143">
        <v>0</v>
      </c>
      <c r="T813" s="144">
        <f>S813*H813</f>
        <v>0</v>
      </c>
      <c r="AR813" s="145" t="s">
        <v>307</v>
      </c>
      <c r="AT813" s="145" t="s">
        <v>135</v>
      </c>
      <c r="AU813" s="145" t="s">
        <v>88</v>
      </c>
      <c r="AY813" s="16" t="s">
        <v>132</v>
      </c>
      <c r="BE813" s="146">
        <f>IF(N813="základní",J813,0)</f>
        <v>0</v>
      </c>
      <c r="BF813" s="146">
        <f>IF(N813="snížená",J813,0)</f>
        <v>0</v>
      </c>
      <c r="BG813" s="146">
        <f>IF(N813="zákl. přenesená",J813,0)</f>
        <v>0</v>
      </c>
      <c r="BH813" s="146">
        <f>IF(N813="sníž. přenesená",J813,0)</f>
        <v>0</v>
      </c>
      <c r="BI813" s="146">
        <f>IF(N813="nulová",J813,0)</f>
        <v>0</v>
      </c>
      <c r="BJ813" s="16" t="s">
        <v>86</v>
      </c>
      <c r="BK813" s="146">
        <f>ROUND(I813*H813,2)</f>
        <v>0</v>
      </c>
      <c r="BL813" s="16" t="s">
        <v>307</v>
      </c>
      <c r="BM813" s="145" t="s">
        <v>1215</v>
      </c>
    </row>
    <row r="814" spans="2:65" s="1" customFormat="1" ht="126.75">
      <c r="B814" s="31"/>
      <c r="D814" s="147" t="s">
        <v>141</v>
      </c>
      <c r="F814" s="148" t="s">
        <v>1216</v>
      </c>
      <c r="I814" s="149"/>
      <c r="L814" s="31"/>
      <c r="M814" s="150"/>
      <c r="T814" s="55"/>
      <c r="AT814" s="16" t="s">
        <v>141</v>
      </c>
      <c r="AU814" s="16" t="s">
        <v>88</v>
      </c>
    </row>
    <row r="815" spans="2:65" s="14" customFormat="1">
      <c r="B815" s="169"/>
      <c r="D815" s="147" t="s">
        <v>240</v>
      </c>
      <c r="E815" s="170" t="s">
        <v>1</v>
      </c>
      <c r="F815" s="171" t="s">
        <v>1217</v>
      </c>
      <c r="H815" s="170" t="s">
        <v>1</v>
      </c>
      <c r="I815" s="172"/>
      <c r="L815" s="169"/>
      <c r="M815" s="173"/>
      <c r="T815" s="174"/>
      <c r="AT815" s="170" t="s">
        <v>240</v>
      </c>
      <c r="AU815" s="170" t="s">
        <v>88</v>
      </c>
      <c r="AV815" s="14" t="s">
        <v>86</v>
      </c>
      <c r="AW815" s="14" t="s">
        <v>33</v>
      </c>
      <c r="AX815" s="14" t="s">
        <v>78</v>
      </c>
      <c r="AY815" s="170" t="s">
        <v>132</v>
      </c>
    </row>
    <row r="816" spans="2:65" s="12" customFormat="1">
      <c r="B816" s="155"/>
      <c r="D816" s="147" t="s">
        <v>240</v>
      </c>
      <c r="E816" s="156" t="s">
        <v>1</v>
      </c>
      <c r="F816" s="157" t="s">
        <v>1218</v>
      </c>
      <c r="H816" s="158">
        <v>41.843000000000004</v>
      </c>
      <c r="I816" s="159"/>
      <c r="L816" s="155"/>
      <c r="M816" s="160"/>
      <c r="T816" s="161"/>
      <c r="AT816" s="156" t="s">
        <v>240</v>
      </c>
      <c r="AU816" s="156" t="s">
        <v>88</v>
      </c>
      <c r="AV816" s="12" t="s">
        <v>88</v>
      </c>
      <c r="AW816" s="12" t="s">
        <v>33</v>
      </c>
      <c r="AX816" s="12" t="s">
        <v>78</v>
      </c>
      <c r="AY816" s="156" t="s">
        <v>132</v>
      </c>
    </row>
    <row r="817" spans="2:65" s="13" customFormat="1">
      <c r="B817" s="162"/>
      <c r="D817" s="147" t="s">
        <v>240</v>
      </c>
      <c r="E817" s="163" t="s">
        <v>1</v>
      </c>
      <c r="F817" s="164" t="s">
        <v>244</v>
      </c>
      <c r="H817" s="165">
        <v>41.843000000000004</v>
      </c>
      <c r="I817" s="166"/>
      <c r="L817" s="162"/>
      <c r="M817" s="167"/>
      <c r="T817" s="168"/>
      <c r="AT817" s="163" t="s">
        <v>240</v>
      </c>
      <c r="AU817" s="163" t="s">
        <v>88</v>
      </c>
      <c r="AV817" s="13" t="s">
        <v>153</v>
      </c>
      <c r="AW817" s="13" t="s">
        <v>33</v>
      </c>
      <c r="AX817" s="13" t="s">
        <v>86</v>
      </c>
      <c r="AY817" s="163" t="s">
        <v>132</v>
      </c>
    </row>
    <row r="818" spans="2:65" s="1" customFormat="1" ht="16.5" customHeight="1">
      <c r="B818" s="132"/>
      <c r="C818" s="133" t="s">
        <v>1219</v>
      </c>
      <c r="D818" s="133" t="s">
        <v>135</v>
      </c>
      <c r="E818" s="134" t="s">
        <v>1220</v>
      </c>
      <c r="F818" s="135" t="s">
        <v>1221</v>
      </c>
      <c r="G818" s="136" t="s">
        <v>820</v>
      </c>
      <c r="H818" s="137">
        <v>2</v>
      </c>
      <c r="I818" s="138"/>
      <c r="J818" s="139">
        <f>ROUND(I818*H818,2)</f>
        <v>0</v>
      </c>
      <c r="K818" s="140"/>
      <c r="L818" s="31"/>
      <c r="M818" s="141" t="s">
        <v>1</v>
      </c>
      <c r="N818" s="142" t="s">
        <v>43</v>
      </c>
      <c r="P818" s="143">
        <f>O818*H818</f>
        <v>0</v>
      </c>
      <c r="Q818" s="143">
        <v>0</v>
      </c>
      <c r="R818" s="143">
        <f>Q818*H818</f>
        <v>0</v>
      </c>
      <c r="S818" s="143">
        <v>0</v>
      </c>
      <c r="T818" s="144">
        <f>S818*H818</f>
        <v>0</v>
      </c>
      <c r="AR818" s="145" t="s">
        <v>153</v>
      </c>
      <c r="AT818" s="145" t="s">
        <v>135</v>
      </c>
      <c r="AU818" s="145" t="s">
        <v>88</v>
      </c>
      <c r="AY818" s="16" t="s">
        <v>132</v>
      </c>
      <c r="BE818" s="146">
        <f>IF(N818="základní",J818,0)</f>
        <v>0</v>
      </c>
      <c r="BF818" s="146">
        <f>IF(N818="snížená",J818,0)</f>
        <v>0</v>
      </c>
      <c r="BG818" s="146">
        <f>IF(N818="zákl. přenesená",J818,0)</f>
        <v>0</v>
      </c>
      <c r="BH818" s="146">
        <f>IF(N818="sníž. přenesená",J818,0)</f>
        <v>0</v>
      </c>
      <c r="BI818" s="146">
        <f>IF(N818="nulová",J818,0)</f>
        <v>0</v>
      </c>
      <c r="BJ818" s="16" t="s">
        <v>86</v>
      </c>
      <c r="BK818" s="146">
        <f>ROUND(I818*H818,2)</f>
        <v>0</v>
      </c>
      <c r="BL818" s="16" t="s">
        <v>153</v>
      </c>
      <c r="BM818" s="145" t="s">
        <v>1222</v>
      </c>
    </row>
    <row r="819" spans="2:65" s="1" customFormat="1" ht="78">
      <c r="B819" s="31"/>
      <c r="D819" s="147" t="s">
        <v>141</v>
      </c>
      <c r="F819" s="148" t="s">
        <v>1223</v>
      </c>
      <c r="I819" s="149"/>
      <c r="L819" s="31"/>
      <c r="M819" s="150"/>
      <c r="T819" s="55"/>
      <c r="AT819" s="16" t="s">
        <v>141</v>
      </c>
      <c r="AU819" s="16" t="s">
        <v>88</v>
      </c>
    </row>
    <row r="820" spans="2:65" s="1" customFormat="1" ht="16.5" customHeight="1">
      <c r="B820" s="132"/>
      <c r="C820" s="133" t="s">
        <v>1224</v>
      </c>
      <c r="D820" s="133" t="s">
        <v>135</v>
      </c>
      <c r="E820" s="134" t="s">
        <v>1225</v>
      </c>
      <c r="F820" s="135" t="s">
        <v>1226</v>
      </c>
      <c r="G820" s="136" t="s">
        <v>820</v>
      </c>
      <c r="H820" s="137">
        <v>2</v>
      </c>
      <c r="I820" s="138"/>
      <c r="J820" s="139">
        <f>ROUND(I820*H820,2)</f>
        <v>0</v>
      </c>
      <c r="K820" s="140"/>
      <c r="L820" s="31"/>
      <c r="M820" s="141" t="s">
        <v>1</v>
      </c>
      <c r="N820" s="142" t="s">
        <v>43</v>
      </c>
      <c r="P820" s="143">
        <f>O820*H820</f>
        <v>0</v>
      </c>
      <c r="Q820" s="143">
        <v>0</v>
      </c>
      <c r="R820" s="143">
        <f>Q820*H820</f>
        <v>0</v>
      </c>
      <c r="S820" s="143">
        <v>0</v>
      </c>
      <c r="T820" s="144">
        <f>S820*H820</f>
        <v>0</v>
      </c>
      <c r="AR820" s="145" t="s">
        <v>153</v>
      </c>
      <c r="AT820" s="145" t="s">
        <v>135</v>
      </c>
      <c r="AU820" s="145" t="s">
        <v>88</v>
      </c>
      <c r="AY820" s="16" t="s">
        <v>132</v>
      </c>
      <c r="BE820" s="146">
        <f>IF(N820="základní",J820,0)</f>
        <v>0</v>
      </c>
      <c r="BF820" s="146">
        <f>IF(N820="snížená",J820,0)</f>
        <v>0</v>
      </c>
      <c r="BG820" s="146">
        <f>IF(N820="zákl. přenesená",J820,0)</f>
        <v>0</v>
      </c>
      <c r="BH820" s="146">
        <f>IF(N820="sníž. přenesená",J820,0)</f>
        <v>0</v>
      </c>
      <c r="BI820" s="146">
        <f>IF(N820="nulová",J820,0)</f>
        <v>0</v>
      </c>
      <c r="BJ820" s="16" t="s">
        <v>86</v>
      </c>
      <c r="BK820" s="146">
        <f>ROUND(I820*H820,2)</f>
        <v>0</v>
      </c>
      <c r="BL820" s="16" t="s">
        <v>153</v>
      </c>
      <c r="BM820" s="145" t="s">
        <v>1227</v>
      </c>
    </row>
    <row r="821" spans="2:65" s="1" customFormat="1" ht="78">
      <c r="B821" s="31"/>
      <c r="D821" s="147" t="s">
        <v>141</v>
      </c>
      <c r="F821" s="148" t="s">
        <v>1228</v>
      </c>
      <c r="I821" s="149"/>
      <c r="L821" s="31"/>
      <c r="M821" s="150"/>
      <c r="T821" s="55"/>
      <c r="AT821" s="16" t="s">
        <v>141</v>
      </c>
      <c r="AU821" s="16" t="s">
        <v>88</v>
      </c>
    </row>
    <row r="822" spans="2:65" s="1" customFormat="1" ht="16.5" customHeight="1">
      <c r="B822" s="132"/>
      <c r="C822" s="133" t="s">
        <v>1229</v>
      </c>
      <c r="D822" s="133" t="s">
        <v>135</v>
      </c>
      <c r="E822" s="134" t="s">
        <v>1230</v>
      </c>
      <c r="F822" s="135" t="s">
        <v>1231</v>
      </c>
      <c r="G822" s="136" t="s">
        <v>820</v>
      </c>
      <c r="H822" s="137">
        <v>2</v>
      </c>
      <c r="I822" s="138"/>
      <c r="J822" s="139">
        <f>ROUND(I822*H822,2)</f>
        <v>0</v>
      </c>
      <c r="K822" s="140"/>
      <c r="L822" s="31"/>
      <c r="M822" s="141" t="s">
        <v>1</v>
      </c>
      <c r="N822" s="142" t="s">
        <v>43</v>
      </c>
      <c r="P822" s="143">
        <f>O822*H822</f>
        <v>0</v>
      </c>
      <c r="Q822" s="143">
        <v>0</v>
      </c>
      <c r="R822" s="143">
        <f>Q822*H822</f>
        <v>0</v>
      </c>
      <c r="S822" s="143">
        <v>0</v>
      </c>
      <c r="T822" s="144">
        <f>S822*H822</f>
        <v>0</v>
      </c>
      <c r="AR822" s="145" t="s">
        <v>153</v>
      </c>
      <c r="AT822" s="145" t="s">
        <v>135</v>
      </c>
      <c r="AU822" s="145" t="s">
        <v>88</v>
      </c>
      <c r="AY822" s="16" t="s">
        <v>132</v>
      </c>
      <c r="BE822" s="146">
        <f>IF(N822="základní",J822,0)</f>
        <v>0</v>
      </c>
      <c r="BF822" s="146">
        <f>IF(N822="snížená",J822,0)</f>
        <v>0</v>
      </c>
      <c r="BG822" s="146">
        <f>IF(N822="zákl. přenesená",J822,0)</f>
        <v>0</v>
      </c>
      <c r="BH822" s="146">
        <f>IF(N822="sníž. přenesená",J822,0)</f>
        <v>0</v>
      </c>
      <c r="BI822" s="146">
        <f>IF(N822="nulová",J822,0)</f>
        <v>0</v>
      </c>
      <c r="BJ822" s="16" t="s">
        <v>86</v>
      </c>
      <c r="BK822" s="146">
        <f>ROUND(I822*H822,2)</f>
        <v>0</v>
      </c>
      <c r="BL822" s="16" t="s">
        <v>153</v>
      </c>
      <c r="BM822" s="145" t="s">
        <v>1232</v>
      </c>
    </row>
    <row r="823" spans="2:65" s="1" customFormat="1" ht="78">
      <c r="B823" s="31"/>
      <c r="D823" s="147" t="s">
        <v>141</v>
      </c>
      <c r="F823" s="148" t="s">
        <v>1233</v>
      </c>
      <c r="I823" s="149"/>
      <c r="L823" s="31"/>
      <c r="M823" s="150"/>
      <c r="T823" s="55"/>
      <c r="AT823" s="16" t="s">
        <v>141</v>
      </c>
      <c r="AU823" s="16" t="s">
        <v>88</v>
      </c>
    </row>
    <row r="824" spans="2:65" s="1" customFormat="1" ht="33" customHeight="1">
      <c r="B824" s="132"/>
      <c r="C824" s="133" t="s">
        <v>1234</v>
      </c>
      <c r="D824" s="133" t="s">
        <v>135</v>
      </c>
      <c r="E824" s="134" t="s">
        <v>1235</v>
      </c>
      <c r="F824" s="135" t="s">
        <v>1236</v>
      </c>
      <c r="G824" s="136" t="s">
        <v>294</v>
      </c>
      <c r="H824" s="137">
        <v>1.958</v>
      </c>
      <c r="I824" s="138"/>
      <c r="J824" s="139">
        <f>ROUND(I824*H824,2)</f>
        <v>0</v>
      </c>
      <c r="K824" s="140"/>
      <c r="L824" s="31"/>
      <c r="M824" s="141" t="s">
        <v>1</v>
      </c>
      <c r="N824" s="142" t="s">
        <v>43</v>
      </c>
      <c r="P824" s="143">
        <f>O824*H824</f>
        <v>0</v>
      </c>
      <c r="Q824" s="143">
        <v>0</v>
      </c>
      <c r="R824" s="143">
        <f>Q824*H824</f>
        <v>0</v>
      </c>
      <c r="S824" s="143">
        <v>0</v>
      </c>
      <c r="T824" s="144">
        <f>S824*H824</f>
        <v>0</v>
      </c>
      <c r="AR824" s="145" t="s">
        <v>307</v>
      </c>
      <c r="AT824" s="145" t="s">
        <v>135</v>
      </c>
      <c r="AU824" s="145" t="s">
        <v>88</v>
      </c>
      <c r="AY824" s="16" t="s">
        <v>132</v>
      </c>
      <c r="BE824" s="146">
        <f>IF(N824="základní",J824,0)</f>
        <v>0</v>
      </c>
      <c r="BF824" s="146">
        <f>IF(N824="snížená",J824,0)</f>
        <v>0</v>
      </c>
      <c r="BG824" s="146">
        <f>IF(N824="zákl. přenesená",J824,0)</f>
        <v>0</v>
      </c>
      <c r="BH824" s="146">
        <f>IF(N824="sníž. přenesená",J824,0)</f>
        <v>0</v>
      </c>
      <c r="BI824" s="146">
        <f>IF(N824="nulová",J824,0)</f>
        <v>0</v>
      </c>
      <c r="BJ824" s="16" t="s">
        <v>86</v>
      </c>
      <c r="BK824" s="146">
        <f>ROUND(I824*H824,2)</f>
        <v>0</v>
      </c>
      <c r="BL824" s="16" t="s">
        <v>307</v>
      </c>
      <c r="BM824" s="145" t="s">
        <v>1237</v>
      </c>
    </row>
    <row r="825" spans="2:65" s="11" customFormat="1" ht="22.9" customHeight="1">
      <c r="B825" s="120"/>
      <c r="D825" s="121" t="s">
        <v>77</v>
      </c>
      <c r="E825" s="130" t="s">
        <v>1238</v>
      </c>
      <c r="F825" s="130" t="s">
        <v>1239</v>
      </c>
      <c r="I825" s="123"/>
      <c r="J825" s="131">
        <f>BK825</f>
        <v>0</v>
      </c>
      <c r="L825" s="120"/>
      <c r="M825" s="125"/>
      <c r="P825" s="126">
        <f>SUM(P826:P850)</f>
        <v>0</v>
      </c>
      <c r="R825" s="126">
        <f>SUM(R826:R850)</f>
        <v>1.6711366000000001</v>
      </c>
      <c r="T825" s="127">
        <f>SUM(T826:T850)</f>
        <v>6.8964563999999999</v>
      </c>
      <c r="AR825" s="121" t="s">
        <v>88</v>
      </c>
      <c r="AT825" s="128" t="s">
        <v>77</v>
      </c>
      <c r="AU825" s="128" t="s">
        <v>86</v>
      </c>
      <c r="AY825" s="121" t="s">
        <v>132</v>
      </c>
      <c r="BK825" s="129">
        <f>SUM(BK826:BK850)</f>
        <v>0</v>
      </c>
    </row>
    <row r="826" spans="2:65" s="1" customFormat="1" ht="16.5" customHeight="1">
      <c r="B826" s="132"/>
      <c r="C826" s="133" t="s">
        <v>1240</v>
      </c>
      <c r="D826" s="133" t="s">
        <v>135</v>
      </c>
      <c r="E826" s="134" t="s">
        <v>1241</v>
      </c>
      <c r="F826" s="135" t="s">
        <v>1242</v>
      </c>
      <c r="G826" s="136" t="s">
        <v>238</v>
      </c>
      <c r="H826" s="137">
        <v>82.92</v>
      </c>
      <c r="I826" s="138"/>
      <c r="J826" s="139">
        <f>ROUND(I826*H826,2)</f>
        <v>0</v>
      </c>
      <c r="K826" s="140"/>
      <c r="L826" s="31"/>
      <c r="M826" s="141" t="s">
        <v>1</v>
      </c>
      <c r="N826" s="142" t="s">
        <v>43</v>
      </c>
      <c r="P826" s="143">
        <f>O826*H826</f>
        <v>0</v>
      </c>
      <c r="Q826" s="143">
        <v>0</v>
      </c>
      <c r="R826" s="143">
        <f>Q826*H826</f>
        <v>0</v>
      </c>
      <c r="S826" s="143">
        <v>0</v>
      </c>
      <c r="T826" s="144">
        <f>S826*H826</f>
        <v>0</v>
      </c>
      <c r="AR826" s="145" t="s">
        <v>307</v>
      </c>
      <c r="AT826" s="145" t="s">
        <v>135</v>
      </c>
      <c r="AU826" s="145" t="s">
        <v>88</v>
      </c>
      <c r="AY826" s="16" t="s">
        <v>132</v>
      </c>
      <c r="BE826" s="146">
        <f>IF(N826="základní",J826,0)</f>
        <v>0</v>
      </c>
      <c r="BF826" s="146">
        <f>IF(N826="snížená",J826,0)</f>
        <v>0</v>
      </c>
      <c r="BG826" s="146">
        <f>IF(N826="zákl. přenesená",J826,0)</f>
        <v>0</v>
      </c>
      <c r="BH826" s="146">
        <f>IF(N826="sníž. přenesená",J826,0)</f>
        <v>0</v>
      </c>
      <c r="BI826" s="146">
        <f>IF(N826="nulová",J826,0)</f>
        <v>0</v>
      </c>
      <c r="BJ826" s="16" t="s">
        <v>86</v>
      </c>
      <c r="BK826" s="146">
        <f>ROUND(I826*H826,2)</f>
        <v>0</v>
      </c>
      <c r="BL826" s="16" t="s">
        <v>307</v>
      </c>
      <c r="BM826" s="145" t="s">
        <v>1243</v>
      </c>
    </row>
    <row r="827" spans="2:65" s="1" customFormat="1" ht="16.5" customHeight="1">
      <c r="B827" s="132"/>
      <c r="C827" s="133" t="s">
        <v>1244</v>
      </c>
      <c r="D827" s="133" t="s">
        <v>135</v>
      </c>
      <c r="E827" s="134" t="s">
        <v>1245</v>
      </c>
      <c r="F827" s="135" t="s">
        <v>1246</v>
      </c>
      <c r="G827" s="136" t="s">
        <v>238</v>
      </c>
      <c r="H827" s="137">
        <v>198.39</v>
      </c>
      <c r="I827" s="138"/>
      <c r="J827" s="139">
        <f>ROUND(I827*H827,2)</f>
        <v>0</v>
      </c>
      <c r="K827" s="140"/>
      <c r="L827" s="31"/>
      <c r="M827" s="141" t="s">
        <v>1</v>
      </c>
      <c r="N827" s="142" t="s">
        <v>43</v>
      </c>
      <c r="P827" s="143">
        <f>O827*H827</f>
        <v>0</v>
      </c>
      <c r="Q827" s="143">
        <v>2.9999999999999997E-4</v>
      </c>
      <c r="R827" s="143">
        <f>Q827*H827</f>
        <v>5.9516999999999994E-2</v>
      </c>
      <c r="S827" s="143">
        <v>0</v>
      </c>
      <c r="T827" s="144">
        <f>S827*H827</f>
        <v>0</v>
      </c>
      <c r="AR827" s="145" t="s">
        <v>307</v>
      </c>
      <c r="AT827" s="145" t="s">
        <v>135</v>
      </c>
      <c r="AU827" s="145" t="s">
        <v>88</v>
      </c>
      <c r="AY827" s="16" t="s">
        <v>132</v>
      </c>
      <c r="BE827" s="146">
        <f>IF(N827="základní",J827,0)</f>
        <v>0</v>
      </c>
      <c r="BF827" s="146">
        <f>IF(N827="snížená",J827,0)</f>
        <v>0</v>
      </c>
      <c r="BG827" s="146">
        <f>IF(N827="zákl. přenesená",J827,0)</f>
        <v>0</v>
      </c>
      <c r="BH827" s="146">
        <f>IF(N827="sníž. přenesená",J827,0)</f>
        <v>0</v>
      </c>
      <c r="BI827" s="146">
        <f>IF(N827="nulová",J827,0)</f>
        <v>0</v>
      </c>
      <c r="BJ827" s="16" t="s">
        <v>86</v>
      </c>
      <c r="BK827" s="146">
        <f>ROUND(I827*H827,2)</f>
        <v>0</v>
      </c>
      <c r="BL827" s="16" t="s">
        <v>307</v>
      </c>
      <c r="BM827" s="145" t="s">
        <v>1247</v>
      </c>
    </row>
    <row r="828" spans="2:65" s="14" customFormat="1">
      <c r="B828" s="169"/>
      <c r="D828" s="147" t="s">
        <v>240</v>
      </c>
      <c r="E828" s="170" t="s">
        <v>1</v>
      </c>
      <c r="F828" s="171" t="s">
        <v>1248</v>
      </c>
      <c r="H828" s="170" t="s">
        <v>1</v>
      </c>
      <c r="I828" s="172"/>
      <c r="L828" s="169"/>
      <c r="M828" s="173"/>
      <c r="T828" s="174"/>
      <c r="AT828" s="170" t="s">
        <v>240</v>
      </c>
      <c r="AU828" s="170" t="s">
        <v>88</v>
      </c>
      <c r="AV828" s="14" t="s">
        <v>86</v>
      </c>
      <c r="AW828" s="14" t="s">
        <v>33</v>
      </c>
      <c r="AX828" s="14" t="s">
        <v>78</v>
      </c>
      <c r="AY828" s="170" t="s">
        <v>132</v>
      </c>
    </row>
    <row r="829" spans="2:65" s="12" customFormat="1">
      <c r="B829" s="155"/>
      <c r="D829" s="147" t="s">
        <v>240</v>
      </c>
      <c r="E829" s="156" t="s">
        <v>1</v>
      </c>
      <c r="F829" s="157" t="s">
        <v>639</v>
      </c>
      <c r="H829" s="158">
        <v>82.92</v>
      </c>
      <c r="I829" s="159"/>
      <c r="L829" s="155"/>
      <c r="M829" s="160"/>
      <c r="T829" s="161"/>
      <c r="AT829" s="156" t="s">
        <v>240</v>
      </c>
      <c r="AU829" s="156" t="s">
        <v>88</v>
      </c>
      <c r="AV829" s="12" t="s">
        <v>88</v>
      </c>
      <c r="AW829" s="12" t="s">
        <v>33</v>
      </c>
      <c r="AX829" s="12" t="s">
        <v>78</v>
      </c>
      <c r="AY829" s="156" t="s">
        <v>132</v>
      </c>
    </row>
    <row r="830" spans="2:65" s="12" customFormat="1">
      <c r="B830" s="155"/>
      <c r="D830" s="147" t="s">
        <v>240</v>
      </c>
      <c r="E830" s="156" t="s">
        <v>1</v>
      </c>
      <c r="F830" s="157" t="s">
        <v>1249</v>
      </c>
      <c r="H830" s="158">
        <v>16.274999999999999</v>
      </c>
      <c r="I830" s="159"/>
      <c r="L830" s="155"/>
      <c r="M830" s="160"/>
      <c r="T830" s="161"/>
      <c r="AT830" s="156" t="s">
        <v>240</v>
      </c>
      <c r="AU830" s="156" t="s">
        <v>88</v>
      </c>
      <c r="AV830" s="12" t="s">
        <v>88</v>
      </c>
      <c r="AW830" s="12" t="s">
        <v>33</v>
      </c>
      <c r="AX830" s="12" t="s">
        <v>78</v>
      </c>
      <c r="AY830" s="156" t="s">
        <v>132</v>
      </c>
    </row>
    <row r="831" spans="2:65" s="13" customFormat="1">
      <c r="B831" s="162"/>
      <c r="D831" s="147" t="s">
        <v>240</v>
      </c>
      <c r="E831" s="163" t="s">
        <v>1</v>
      </c>
      <c r="F831" s="164" t="s">
        <v>244</v>
      </c>
      <c r="H831" s="165">
        <v>99.194999999999993</v>
      </c>
      <c r="I831" s="166"/>
      <c r="L831" s="162"/>
      <c r="M831" s="167"/>
      <c r="T831" s="168"/>
      <c r="AT831" s="163" t="s">
        <v>240</v>
      </c>
      <c r="AU831" s="163" t="s">
        <v>88</v>
      </c>
      <c r="AV831" s="13" t="s">
        <v>153</v>
      </c>
      <c r="AW831" s="13" t="s">
        <v>33</v>
      </c>
      <c r="AX831" s="13" t="s">
        <v>86</v>
      </c>
      <c r="AY831" s="163" t="s">
        <v>132</v>
      </c>
    </row>
    <row r="832" spans="2:65" s="12" customFormat="1">
      <c r="B832" s="155"/>
      <c r="D832" s="147" t="s">
        <v>240</v>
      </c>
      <c r="F832" s="157" t="s">
        <v>1250</v>
      </c>
      <c r="H832" s="158">
        <v>198.39</v>
      </c>
      <c r="I832" s="159"/>
      <c r="L832" s="155"/>
      <c r="M832" s="160"/>
      <c r="T832" s="161"/>
      <c r="AT832" s="156" t="s">
        <v>240</v>
      </c>
      <c r="AU832" s="156" t="s">
        <v>88</v>
      </c>
      <c r="AV832" s="12" t="s">
        <v>88</v>
      </c>
      <c r="AW832" s="12" t="s">
        <v>3</v>
      </c>
      <c r="AX832" s="12" t="s">
        <v>86</v>
      </c>
      <c r="AY832" s="156" t="s">
        <v>132</v>
      </c>
    </row>
    <row r="833" spans="2:65" s="1" customFormat="1" ht="33" customHeight="1">
      <c r="B833" s="132"/>
      <c r="C833" s="133" t="s">
        <v>1251</v>
      </c>
      <c r="D833" s="133" t="s">
        <v>135</v>
      </c>
      <c r="E833" s="134" t="s">
        <v>1252</v>
      </c>
      <c r="F833" s="135" t="s">
        <v>1253</v>
      </c>
      <c r="G833" s="136" t="s">
        <v>258</v>
      </c>
      <c r="H833" s="137">
        <v>112</v>
      </c>
      <c r="I833" s="138"/>
      <c r="J833" s="139">
        <f>ROUND(I833*H833,2)</f>
        <v>0</v>
      </c>
      <c r="K833" s="140"/>
      <c r="L833" s="31"/>
      <c r="M833" s="141" t="s">
        <v>1</v>
      </c>
      <c r="N833" s="142" t="s">
        <v>43</v>
      </c>
      <c r="P833" s="143">
        <f>O833*H833</f>
        <v>0</v>
      </c>
      <c r="Q833" s="143">
        <v>5.8E-4</v>
      </c>
      <c r="R833" s="143">
        <f>Q833*H833</f>
        <v>6.4960000000000004E-2</v>
      </c>
      <c r="S833" s="143">
        <v>0</v>
      </c>
      <c r="T833" s="144">
        <f>S833*H833</f>
        <v>0</v>
      </c>
      <c r="AR833" s="145" t="s">
        <v>307</v>
      </c>
      <c r="AT833" s="145" t="s">
        <v>135</v>
      </c>
      <c r="AU833" s="145" t="s">
        <v>88</v>
      </c>
      <c r="AY833" s="16" t="s">
        <v>132</v>
      </c>
      <c r="BE833" s="146">
        <f>IF(N833="základní",J833,0)</f>
        <v>0</v>
      </c>
      <c r="BF833" s="146">
        <f>IF(N833="snížená",J833,0)</f>
        <v>0</v>
      </c>
      <c r="BG833" s="146">
        <f>IF(N833="zákl. přenesená",J833,0)</f>
        <v>0</v>
      </c>
      <c r="BH833" s="146">
        <f>IF(N833="sníž. přenesená",J833,0)</f>
        <v>0</v>
      </c>
      <c r="BI833" s="146">
        <f>IF(N833="nulová",J833,0)</f>
        <v>0</v>
      </c>
      <c r="BJ833" s="16" t="s">
        <v>86</v>
      </c>
      <c r="BK833" s="146">
        <f>ROUND(I833*H833,2)</f>
        <v>0</v>
      </c>
      <c r="BL833" s="16" t="s">
        <v>307</v>
      </c>
      <c r="BM833" s="145" t="s">
        <v>1254</v>
      </c>
    </row>
    <row r="834" spans="2:65" s="12" customFormat="1">
      <c r="B834" s="155"/>
      <c r="D834" s="147" t="s">
        <v>240</v>
      </c>
      <c r="E834" s="156" t="s">
        <v>1</v>
      </c>
      <c r="F834" s="157" t="s">
        <v>1255</v>
      </c>
      <c r="H834" s="158">
        <v>112</v>
      </c>
      <c r="I834" s="159"/>
      <c r="L834" s="155"/>
      <c r="M834" s="160"/>
      <c r="T834" s="161"/>
      <c r="AT834" s="156" t="s">
        <v>240</v>
      </c>
      <c r="AU834" s="156" t="s">
        <v>88</v>
      </c>
      <c r="AV834" s="12" t="s">
        <v>88</v>
      </c>
      <c r="AW834" s="12" t="s">
        <v>33</v>
      </c>
      <c r="AX834" s="12" t="s">
        <v>78</v>
      </c>
      <c r="AY834" s="156" t="s">
        <v>132</v>
      </c>
    </row>
    <row r="835" spans="2:65" s="13" customFormat="1">
      <c r="B835" s="162"/>
      <c r="D835" s="147" t="s">
        <v>240</v>
      </c>
      <c r="E835" s="163" t="s">
        <v>1</v>
      </c>
      <c r="F835" s="164" t="s">
        <v>244</v>
      </c>
      <c r="H835" s="165">
        <v>112</v>
      </c>
      <c r="I835" s="166"/>
      <c r="L835" s="162"/>
      <c r="M835" s="167"/>
      <c r="T835" s="168"/>
      <c r="AT835" s="163" t="s">
        <v>240</v>
      </c>
      <c r="AU835" s="163" t="s">
        <v>88</v>
      </c>
      <c r="AV835" s="13" t="s">
        <v>153</v>
      </c>
      <c r="AW835" s="13" t="s">
        <v>33</v>
      </c>
      <c r="AX835" s="13" t="s">
        <v>86</v>
      </c>
      <c r="AY835" s="163" t="s">
        <v>132</v>
      </c>
    </row>
    <row r="836" spans="2:65" s="1" customFormat="1" ht="24.2" customHeight="1">
      <c r="B836" s="132"/>
      <c r="C836" s="175" t="s">
        <v>1256</v>
      </c>
      <c r="D836" s="175" t="s">
        <v>324</v>
      </c>
      <c r="E836" s="176" t="s">
        <v>1257</v>
      </c>
      <c r="F836" s="177" t="s">
        <v>1258</v>
      </c>
      <c r="G836" s="178" t="s">
        <v>258</v>
      </c>
      <c r="H836" s="179">
        <v>123.2</v>
      </c>
      <c r="I836" s="180"/>
      <c r="J836" s="181">
        <f>ROUND(I836*H836,2)</f>
        <v>0</v>
      </c>
      <c r="K836" s="182"/>
      <c r="L836" s="183"/>
      <c r="M836" s="184" t="s">
        <v>1</v>
      </c>
      <c r="N836" s="185" t="s">
        <v>43</v>
      </c>
      <c r="P836" s="143">
        <f>O836*H836</f>
        <v>0</v>
      </c>
      <c r="Q836" s="143">
        <v>2.64E-3</v>
      </c>
      <c r="R836" s="143">
        <f>Q836*H836</f>
        <v>0.32524799999999998</v>
      </c>
      <c r="S836" s="143">
        <v>0</v>
      </c>
      <c r="T836" s="144">
        <f>S836*H836</f>
        <v>0</v>
      </c>
      <c r="AR836" s="145" t="s">
        <v>395</v>
      </c>
      <c r="AT836" s="145" t="s">
        <v>324</v>
      </c>
      <c r="AU836" s="145" t="s">
        <v>88</v>
      </c>
      <c r="AY836" s="16" t="s">
        <v>132</v>
      </c>
      <c r="BE836" s="146">
        <f>IF(N836="základní",J836,0)</f>
        <v>0</v>
      </c>
      <c r="BF836" s="146">
        <f>IF(N836="snížená",J836,0)</f>
        <v>0</v>
      </c>
      <c r="BG836" s="146">
        <f>IF(N836="zákl. přenesená",J836,0)</f>
        <v>0</v>
      </c>
      <c r="BH836" s="146">
        <f>IF(N836="sníž. přenesená",J836,0)</f>
        <v>0</v>
      </c>
      <c r="BI836" s="146">
        <f>IF(N836="nulová",J836,0)</f>
        <v>0</v>
      </c>
      <c r="BJ836" s="16" t="s">
        <v>86</v>
      </c>
      <c r="BK836" s="146">
        <f>ROUND(I836*H836,2)</f>
        <v>0</v>
      </c>
      <c r="BL836" s="16" t="s">
        <v>307</v>
      </c>
      <c r="BM836" s="145" t="s">
        <v>1259</v>
      </c>
    </row>
    <row r="837" spans="2:65" s="12" customFormat="1">
      <c r="B837" s="155"/>
      <c r="D837" s="147" t="s">
        <v>240</v>
      </c>
      <c r="F837" s="157" t="s">
        <v>1260</v>
      </c>
      <c r="H837" s="158">
        <v>123.2</v>
      </c>
      <c r="I837" s="159"/>
      <c r="L837" s="155"/>
      <c r="M837" s="160"/>
      <c r="T837" s="161"/>
      <c r="AT837" s="156" t="s">
        <v>240</v>
      </c>
      <c r="AU837" s="156" t="s">
        <v>88</v>
      </c>
      <c r="AV837" s="12" t="s">
        <v>88</v>
      </c>
      <c r="AW837" s="12" t="s">
        <v>3</v>
      </c>
      <c r="AX837" s="12" t="s">
        <v>86</v>
      </c>
      <c r="AY837" s="156" t="s">
        <v>132</v>
      </c>
    </row>
    <row r="838" spans="2:65" s="1" customFormat="1" ht="24.2" customHeight="1">
      <c r="B838" s="132"/>
      <c r="C838" s="133" t="s">
        <v>1261</v>
      </c>
      <c r="D838" s="133" t="s">
        <v>135</v>
      </c>
      <c r="E838" s="134" t="s">
        <v>1262</v>
      </c>
      <c r="F838" s="135" t="s">
        <v>1263</v>
      </c>
      <c r="G838" s="136" t="s">
        <v>238</v>
      </c>
      <c r="H838" s="137">
        <v>82.92</v>
      </c>
      <c r="I838" s="138"/>
      <c r="J838" s="139">
        <f>ROUND(I838*H838,2)</f>
        <v>0</v>
      </c>
      <c r="K838" s="140"/>
      <c r="L838" s="31"/>
      <c r="M838" s="141" t="s">
        <v>1</v>
      </c>
      <c r="N838" s="142" t="s">
        <v>43</v>
      </c>
      <c r="P838" s="143">
        <f>O838*H838</f>
        <v>0</v>
      </c>
      <c r="Q838" s="143">
        <v>0</v>
      </c>
      <c r="R838" s="143">
        <f>Q838*H838</f>
        <v>0</v>
      </c>
      <c r="S838" s="143">
        <v>8.3169999999999994E-2</v>
      </c>
      <c r="T838" s="144">
        <f>S838*H838</f>
        <v>6.8964563999999999</v>
      </c>
      <c r="AR838" s="145" t="s">
        <v>307</v>
      </c>
      <c r="AT838" s="145" t="s">
        <v>135</v>
      </c>
      <c r="AU838" s="145" t="s">
        <v>88</v>
      </c>
      <c r="AY838" s="16" t="s">
        <v>132</v>
      </c>
      <c r="BE838" s="146">
        <f>IF(N838="základní",J838,0)</f>
        <v>0</v>
      </c>
      <c r="BF838" s="146">
        <f>IF(N838="snížená",J838,0)</f>
        <v>0</v>
      </c>
      <c r="BG838" s="146">
        <f>IF(N838="zákl. přenesená",J838,0)</f>
        <v>0</v>
      </c>
      <c r="BH838" s="146">
        <f>IF(N838="sníž. přenesená",J838,0)</f>
        <v>0</v>
      </c>
      <c r="BI838" s="146">
        <f>IF(N838="nulová",J838,0)</f>
        <v>0</v>
      </c>
      <c r="BJ838" s="16" t="s">
        <v>86</v>
      </c>
      <c r="BK838" s="146">
        <f>ROUND(I838*H838,2)</f>
        <v>0</v>
      </c>
      <c r="BL838" s="16" t="s">
        <v>307</v>
      </c>
      <c r="BM838" s="145" t="s">
        <v>1264</v>
      </c>
    </row>
    <row r="839" spans="2:65" s="1" customFormat="1" ht="37.9" customHeight="1">
      <c r="B839" s="132"/>
      <c r="C839" s="133" t="s">
        <v>1265</v>
      </c>
      <c r="D839" s="133" t="s">
        <v>135</v>
      </c>
      <c r="E839" s="134" t="s">
        <v>1266</v>
      </c>
      <c r="F839" s="135" t="s">
        <v>1267</v>
      </c>
      <c r="G839" s="136" t="s">
        <v>238</v>
      </c>
      <c r="H839" s="137">
        <v>82.92</v>
      </c>
      <c r="I839" s="138"/>
      <c r="J839" s="139">
        <f>ROUND(I839*H839,2)</f>
        <v>0</v>
      </c>
      <c r="K839" s="140"/>
      <c r="L839" s="31"/>
      <c r="M839" s="141" t="s">
        <v>1</v>
      </c>
      <c r="N839" s="142" t="s">
        <v>43</v>
      </c>
      <c r="P839" s="143">
        <f>O839*H839</f>
        <v>0</v>
      </c>
      <c r="Q839" s="143">
        <v>5.3E-3</v>
      </c>
      <c r="R839" s="143">
        <f>Q839*H839</f>
        <v>0.43947600000000003</v>
      </c>
      <c r="S839" s="143">
        <v>0</v>
      </c>
      <c r="T839" s="144">
        <f>S839*H839</f>
        <v>0</v>
      </c>
      <c r="AR839" s="145" t="s">
        <v>307</v>
      </c>
      <c r="AT839" s="145" t="s">
        <v>135</v>
      </c>
      <c r="AU839" s="145" t="s">
        <v>88</v>
      </c>
      <c r="AY839" s="16" t="s">
        <v>132</v>
      </c>
      <c r="BE839" s="146">
        <f>IF(N839="základní",J839,0)</f>
        <v>0</v>
      </c>
      <c r="BF839" s="146">
        <f>IF(N839="snížená",J839,0)</f>
        <v>0</v>
      </c>
      <c r="BG839" s="146">
        <f>IF(N839="zákl. přenesená",J839,0)</f>
        <v>0</v>
      </c>
      <c r="BH839" s="146">
        <f>IF(N839="sníž. přenesená",J839,0)</f>
        <v>0</v>
      </c>
      <c r="BI839" s="146">
        <f>IF(N839="nulová",J839,0)</f>
        <v>0</v>
      </c>
      <c r="BJ839" s="16" t="s">
        <v>86</v>
      </c>
      <c r="BK839" s="146">
        <f>ROUND(I839*H839,2)</f>
        <v>0</v>
      </c>
      <c r="BL839" s="16" t="s">
        <v>307</v>
      </c>
      <c r="BM839" s="145" t="s">
        <v>1268</v>
      </c>
    </row>
    <row r="840" spans="2:65" s="12" customFormat="1">
      <c r="B840" s="155"/>
      <c r="D840" s="147" t="s">
        <v>240</v>
      </c>
      <c r="E840" s="156" t="s">
        <v>1</v>
      </c>
      <c r="F840" s="157" t="s">
        <v>639</v>
      </c>
      <c r="H840" s="158">
        <v>82.92</v>
      </c>
      <c r="I840" s="159"/>
      <c r="L840" s="155"/>
      <c r="M840" s="160"/>
      <c r="T840" s="161"/>
      <c r="AT840" s="156" t="s">
        <v>240</v>
      </c>
      <c r="AU840" s="156" t="s">
        <v>88</v>
      </c>
      <c r="AV840" s="12" t="s">
        <v>88</v>
      </c>
      <c r="AW840" s="12" t="s">
        <v>33</v>
      </c>
      <c r="AX840" s="12" t="s">
        <v>78</v>
      </c>
      <c r="AY840" s="156" t="s">
        <v>132</v>
      </c>
    </row>
    <row r="841" spans="2:65" s="13" customFormat="1">
      <c r="B841" s="162"/>
      <c r="D841" s="147" t="s">
        <v>240</v>
      </c>
      <c r="E841" s="163" t="s">
        <v>1</v>
      </c>
      <c r="F841" s="164" t="s">
        <v>244</v>
      </c>
      <c r="H841" s="165">
        <v>82.92</v>
      </c>
      <c r="I841" s="166"/>
      <c r="L841" s="162"/>
      <c r="M841" s="167"/>
      <c r="T841" s="168"/>
      <c r="AT841" s="163" t="s">
        <v>240</v>
      </c>
      <c r="AU841" s="163" t="s">
        <v>88</v>
      </c>
      <c r="AV841" s="13" t="s">
        <v>153</v>
      </c>
      <c r="AW841" s="13" t="s">
        <v>33</v>
      </c>
      <c r="AX841" s="13" t="s">
        <v>86</v>
      </c>
      <c r="AY841" s="163" t="s">
        <v>132</v>
      </c>
    </row>
    <row r="842" spans="2:65" s="1" customFormat="1" ht="37.9" customHeight="1">
      <c r="B842" s="132"/>
      <c r="C842" s="175" t="s">
        <v>1269</v>
      </c>
      <c r="D842" s="175" t="s">
        <v>324</v>
      </c>
      <c r="E842" s="176" t="s">
        <v>1270</v>
      </c>
      <c r="F842" s="177" t="s">
        <v>1271</v>
      </c>
      <c r="G842" s="178" t="s">
        <v>238</v>
      </c>
      <c r="H842" s="179">
        <v>95.358000000000004</v>
      </c>
      <c r="I842" s="180"/>
      <c r="J842" s="181">
        <f>ROUND(I842*H842,2)</f>
        <v>0</v>
      </c>
      <c r="K842" s="182"/>
      <c r="L842" s="183"/>
      <c r="M842" s="184" t="s">
        <v>1</v>
      </c>
      <c r="N842" s="185" t="s">
        <v>43</v>
      </c>
      <c r="P842" s="143">
        <f>O842*H842</f>
        <v>0</v>
      </c>
      <c r="Q842" s="143">
        <v>0</v>
      </c>
      <c r="R842" s="143">
        <f>Q842*H842</f>
        <v>0</v>
      </c>
      <c r="S842" s="143">
        <v>0</v>
      </c>
      <c r="T842" s="144">
        <f>S842*H842</f>
        <v>0</v>
      </c>
      <c r="AR842" s="145" t="s">
        <v>395</v>
      </c>
      <c r="AT842" s="145" t="s">
        <v>324</v>
      </c>
      <c r="AU842" s="145" t="s">
        <v>88</v>
      </c>
      <c r="AY842" s="16" t="s">
        <v>132</v>
      </c>
      <c r="BE842" s="146">
        <f>IF(N842="základní",J842,0)</f>
        <v>0</v>
      </c>
      <c r="BF842" s="146">
        <f>IF(N842="snížená",J842,0)</f>
        <v>0</v>
      </c>
      <c r="BG842" s="146">
        <f>IF(N842="zákl. přenesená",J842,0)</f>
        <v>0</v>
      </c>
      <c r="BH842" s="146">
        <f>IF(N842="sníž. přenesená",J842,0)</f>
        <v>0</v>
      </c>
      <c r="BI842" s="146">
        <f>IF(N842="nulová",J842,0)</f>
        <v>0</v>
      </c>
      <c r="BJ842" s="16" t="s">
        <v>86</v>
      </c>
      <c r="BK842" s="146">
        <f>ROUND(I842*H842,2)</f>
        <v>0</v>
      </c>
      <c r="BL842" s="16" t="s">
        <v>307</v>
      </c>
      <c r="BM842" s="145" t="s">
        <v>1272</v>
      </c>
    </row>
    <row r="843" spans="2:65" s="12" customFormat="1">
      <c r="B843" s="155"/>
      <c r="D843" s="147" t="s">
        <v>240</v>
      </c>
      <c r="F843" s="157" t="s">
        <v>1273</v>
      </c>
      <c r="H843" s="158">
        <v>95.358000000000004</v>
      </c>
      <c r="I843" s="159"/>
      <c r="L843" s="155"/>
      <c r="M843" s="160"/>
      <c r="T843" s="161"/>
      <c r="AT843" s="156" t="s">
        <v>240</v>
      </c>
      <c r="AU843" s="156" t="s">
        <v>88</v>
      </c>
      <c r="AV843" s="12" t="s">
        <v>88</v>
      </c>
      <c r="AW843" s="12" t="s">
        <v>3</v>
      </c>
      <c r="AX843" s="12" t="s">
        <v>86</v>
      </c>
      <c r="AY843" s="156" t="s">
        <v>132</v>
      </c>
    </row>
    <row r="844" spans="2:65" s="1" customFormat="1" ht="24.2" customHeight="1">
      <c r="B844" s="132"/>
      <c r="C844" s="133" t="s">
        <v>1274</v>
      </c>
      <c r="D844" s="133" t="s">
        <v>135</v>
      </c>
      <c r="E844" s="134" t="s">
        <v>1275</v>
      </c>
      <c r="F844" s="135" t="s">
        <v>1276</v>
      </c>
      <c r="G844" s="136" t="s">
        <v>238</v>
      </c>
      <c r="H844" s="137">
        <v>82.92</v>
      </c>
      <c r="I844" s="138"/>
      <c r="J844" s="139">
        <f>ROUND(I844*H844,2)</f>
        <v>0</v>
      </c>
      <c r="K844" s="140"/>
      <c r="L844" s="31"/>
      <c r="M844" s="141" t="s">
        <v>1</v>
      </c>
      <c r="N844" s="142" t="s">
        <v>43</v>
      </c>
      <c r="P844" s="143">
        <f>O844*H844</f>
        <v>0</v>
      </c>
      <c r="Q844" s="143">
        <v>5.1200000000000004E-3</v>
      </c>
      <c r="R844" s="143">
        <f>Q844*H844</f>
        <v>0.42455040000000005</v>
      </c>
      <c r="S844" s="143">
        <v>0</v>
      </c>
      <c r="T844" s="144">
        <f>S844*H844</f>
        <v>0</v>
      </c>
      <c r="AR844" s="145" t="s">
        <v>307</v>
      </c>
      <c r="AT844" s="145" t="s">
        <v>135</v>
      </c>
      <c r="AU844" s="145" t="s">
        <v>88</v>
      </c>
      <c r="AY844" s="16" t="s">
        <v>132</v>
      </c>
      <c r="BE844" s="146">
        <f>IF(N844="základní",J844,0)</f>
        <v>0</v>
      </c>
      <c r="BF844" s="146">
        <f>IF(N844="snížená",J844,0)</f>
        <v>0</v>
      </c>
      <c r="BG844" s="146">
        <f>IF(N844="zákl. přenesená",J844,0)</f>
        <v>0</v>
      </c>
      <c r="BH844" s="146">
        <f>IF(N844="sníž. přenesená",J844,0)</f>
        <v>0</v>
      </c>
      <c r="BI844" s="146">
        <f>IF(N844="nulová",J844,0)</f>
        <v>0</v>
      </c>
      <c r="BJ844" s="16" t="s">
        <v>86</v>
      </c>
      <c r="BK844" s="146">
        <f>ROUND(I844*H844,2)</f>
        <v>0</v>
      </c>
      <c r="BL844" s="16" t="s">
        <v>307</v>
      </c>
      <c r="BM844" s="145" t="s">
        <v>1277</v>
      </c>
    </row>
    <row r="845" spans="2:65" s="12" customFormat="1">
      <c r="B845" s="155"/>
      <c r="D845" s="147" t="s">
        <v>240</v>
      </c>
      <c r="E845" s="156" t="s">
        <v>1</v>
      </c>
      <c r="F845" s="157" t="s">
        <v>639</v>
      </c>
      <c r="H845" s="158">
        <v>82.92</v>
      </c>
      <c r="I845" s="159"/>
      <c r="L845" s="155"/>
      <c r="M845" s="160"/>
      <c r="T845" s="161"/>
      <c r="AT845" s="156" t="s">
        <v>240</v>
      </c>
      <c r="AU845" s="156" t="s">
        <v>88</v>
      </c>
      <c r="AV845" s="12" t="s">
        <v>88</v>
      </c>
      <c r="AW845" s="12" t="s">
        <v>33</v>
      </c>
      <c r="AX845" s="12" t="s">
        <v>78</v>
      </c>
      <c r="AY845" s="156" t="s">
        <v>132</v>
      </c>
    </row>
    <row r="846" spans="2:65" s="13" customFormat="1">
      <c r="B846" s="162"/>
      <c r="D846" s="147" t="s">
        <v>240</v>
      </c>
      <c r="E846" s="163" t="s">
        <v>1</v>
      </c>
      <c r="F846" s="164" t="s">
        <v>244</v>
      </c>
      <c r="H846" s="165">
        <v>82.92</v>
      </c>
      <c r="I846" s="166"/>
      <c r="L846" s="162"/>
      <c r="M846" s="167"/>
      <c r="T846" s="168"/>
      <c r="AT846" s="163" t="s">
        <v>240</v>
      </c>
      <c r="AU846" s="163" t="s">
        <v>88</v>
      </c>
      <c r="AV846" s="13" t="s">
        <v>153</v>
      </c>
      <c r="AW846" s="13" t="s">
        <v>33</v>
      </c>
      <c r="AX846" s="13" t="s">
        <v>86</v>
      </c>
      <c r="AY846" s="163" t="s">
        <v>132</v>
      </c>
    </row>
    <row r="847" spans="2:65" s="1" customFormat="1" ht="16.5" customHeight="1">
      <c r="B847" s="132"/>
      <c r="C847" s="133" t="s">
        <v>1278</v>
      </c>
      <c r="D847" s="133" t="s">
        <v>135</v>
      </c>
      <c r="E847" s="134" t="s">
        <v>1279</v>
      </c>
      <c r="F847" s="135" t="s">
        <v>1280</v>
      </c>
      <c r="G847" s="136" t="s">
        <v>238</v>
      </c>
      <c r="H847" s="137">
        <v>82.92</v>
      </c>
      <c r="I847" s="138"/>
      <c r="J847" s="139">
        <f>ROUND(I847*H847,2)</f>
        <v>0</v>
      </c>
      <c r="K847" s="140"/>
      <c r="L847" s="31"/>
      <c r="M847" s="141" t="s">
        <v>1</v>
      </c>
      <c r="N847" s="142" t="s">
        <v>43</v>
      </c>
      <c r="P847" s="143">
        <f>O847*H847</f>
        <v>0</v>
      </c>
      <c r="Q847" s="143">
        <v>4.3099999999999996E-3</v>
      </c>
      <c r="R847" s="143">
        <f>Q847*H847</f>
        <v>0.35738519999999996</v>
      </c>
      <c r="S847" s="143">
        <v>0</v>
      </c>
      <c r="T847" s="144">
        <f>S847*H847</f>
        <v>0</v>
      </c>
      <c r="AR847" s="145" t="s">
        <v>307</v>
      </c>
      <c r="AT847" s="145" t="s">
        <v>135</v>
      </c>
      <c r="AU847" s="145" t="s">
        <v>88</v>
      </c>
      <c r="AY847" s="16" t="s">
        <v>132</v>
      </c>
      <c r="BE847" s="146">
        <f>IF(N847="základní",J847,0)</f>
        <v>0</v>
      </c>
      <c r="BF847" s="146">
        <f>IF(N847="snížená",J847,0)</f>
        <v>0</v>
      </c>
      <c r="BG847" s="146">
        <f>IF(N847="zákl. přenesená",J847,0)</f>
        <v>0</v>
      </c>
      <c r="BH847" s="146">
        <f>IF(N847="sníž. přenesená",J847,0)</f>
        <v>0</v>
      </c>
      <c r="BI847" s="146">
        <f>IF(N847="nulová",J847,0)</f>
        <v>0</v>
      </c>
      <c r="BJ847" s="16" t="s">
        <v>86</v>
      </c>
      <c r="BK847" s="146">
        <f>ROUND(I847*H847,2)</f>
        <v>0</v>
      </c>
      <c r="BL847" s="16" t="s">
        <v>307</v>
      </c>
      <c r="BM847" s="145" t="s">
        <v>1281</v>
      </c>
    </row>
    <row r="848" spans="2:65" s="12" customFormat="1">
      <c r="B848" s="155"/>
      <c r="D848" s="147" t="s">
        <v>240</v>
      </c>
      <c r="E848" s="156" t="s">
        <v>1</v>
      </c>
      <c r="F848" s="157" t="s">
        <v>639</v>
      </c>
      <c r="H848" s="158">
        <v>82.92</v>
      </c>
      <c r="I848" s="159"/>
      <c r="L848" s="155"/>
      <c r="M848" s="160"/>
      <c r="T848" s="161"/>
      <c r="AT848" s="156" t="s">
        <v>240</v>
      </c>
      <c r="AU848" s="156" t="s">
        <v>88</v>
      </c>
      <c r="AV848" s="12" t="s">
        <v>88</v>
      </c>
      <c r="AW848" s="12" t="s">
        <v>33</v>
      </c>
      <c r="AX848" s="12" t="s">
        <v>78</v>
      </c>
      <c r="AY848" s="156" t="s">
        <v>132</v>
      </c>
    </row>
    <row r="849" spans="2:65" s="13" customFormat="1">
      <c r="B849" s="162"/>
      <c r="D849" s="147" t="s">
        <v>240</v>
      </c>
      <c r="E849" s="163" t="s">
        <v>1</v>
      </c>
      <c r="F849" s="164" t="s">
        <v>244</v>
      </c>
      <c r="H849" s="165">
        <v>82.92</v>
      </c>
      <c r="I849" s="166"/>
      <c r="L849" s="162"/>
      <c r="M849" s="167"/>
      <c r="T849" s="168"/>
      <c r="AT849" s="163" t="s">
        <v>240</v>
      </c>
      <c r="AU849" s="163" t="s">
        <v>88</v>
      </c>
      <c r="AV849" s="13" t="s">
        <v>153</v>
      </c>
      <c r="AW849" s="13" t="s">
        <v>33</v>
      </c>
      <c r="AX849" s="13" t="s">
        <v>86</v>
      </c>
      <c r="AY849" s="163" t="s">
        <v>132</v>
      </c>
    </row>
    <row r="850" spans="2:65" s="1" customFormat="1" ht="33" customHeight="1">
      <c r="B850" s="132"/>
      <c r="C850" s="133" t="s">
        <v>1282</v>
      </c>
      <c r="D850" s="133" t="s">
        <v>135</v>
      </c>
      <c r="E850" s="134" t="s">
        <v>1283</v>
      </c>
      <c r="F850" s="135" t="s">
        <v>1284</v>
      </c>
      <c r="G850" s="136" t="s">
        <v>294</v>
      </c>
      <c r="H850" s="137">
        <v>1.671</v>
      </c>
      <c r="I850" s="138"/>
      <c r="J850" s="139">
        <f>ROUND(I850*H850,2)</f>
        <v>0</v>
      </c>
      <c r="K850" s="140"/>
      <c r="L850" s="31"/>
      <c r="M850" s="141" t="s">
        <v>1</v>
      </c>
      <c r="N850" s="142" t="s">
        <v>43</v>
      </c>
      <c r="P850" s="143">
        <f>O850*H850</f>
        <v>0</v>
      </c>
      <c r="Q850" s="143">
        <v>0</v>
      </c>
      <c r="R850" s="143">
        <f>Q850*H850</f>
        <v>0</v>
      </c>
      <c r="S850" s="143">
        <v>0</v>
      </c>
      <c r="T850" s="144">
        <f>S850*H850</f>
        <v>0</v>
      </c>
      <c r="AR850" s="145" t="s">
        <v>307</v>
      </c>
      <c r="AT850" s="145" t="s">
        <v>135</v>
      </c>
      <c r="AU850" s="145" t="s">
        <v>88</v>
      </c>
      <c r="AY850" s="16" t="s">
        <v>132</v>
      </c>
      <c r="BE850" s="146">
        <f>IF(N850="základní",J850,0)</f>
        <v>0</v>
      </c>
      <c r="BF850" s="146">
        <f>IF(N850="snížená",J850,0)</f>
        <v>0</v>
      </c>
      <c r="BG850" s="146">
        <f>IF(N850="zákl. přenesená",J850,0)</f>
        <v>0</v>
      </c>
      <c r="BH850" s="146">
        <f>IF(N850="sníž. přenesená",J850,0)</f>
        <v>0</v>
      </c>
      <c r="BI850" s="146">
        <f>IF(N850="nulová",J850,0)</f>
        <v>0</v>
      </c>
      <c r="BJ850" s="16" t="s">
        <v>86</v>
      </c>
      <c r="BK850" s="146">
        <f>ROUND(I850*H850,2)</f>
        <v>0</v>
      </c>
      <c r="BL850" s="16" t="s">
        <v>307</v>
      </c>
      <c r="BM850" s="145" t="s">
        <v>1285</v>
      </c>
    </row>
    <row r="851" spans="2:65" s="11" customFormat="1" ht="22.9" customHeight="1">
      <c r="B851" s="120"/>
      <c r="D851" s="121" t="s">
        <v>77</v>
      </c>
      <c r="E851" s="130" t="s">
        <v>1286</v>
      </c>
      <c r="F851" s="130" t="s">
        <v>1287</v>
      </c>
      <c r="I851" s="123"/>
      <c r="J851" s="131">
        <f>BK851</f>
        <v>0</v>
      </c>
      <c r="L851" s="120"/>
      <c r="M851" s="125"/>
      <c r="P851" s="126">
        <f>SUM(P852:P860)</f>
        <v>0</v>
      </c>
      <c r="R851" s="126">
        <f>SUM(R852:R860)</f>
        <v>5.9583999999999998E-2</v>
      </c>
      <c r="T851" s="127">
        <f>SUM(T852:T860)</f>
        <v>11.681395000000002</v>
      </c>
      <c r="AR851" s="121" t="s">
        <v>88</v>
      </c>
      <c r="AT851" s="128" t="s">
        <v>77</v>
      </c>
      <c r="AU851" s="128" t="s">
        <v>86</v>
      </c>
      <c r="AY851" s="121" t="s">
        <v>132</v>
      </c>
      <c r="BK851" s="129">
        <f>SUM(BK852:BK860)</f>
        <v>0</v>
      </c>
    </row>
    <row r="852" spans="2:65" s="1" customFormat="1" ht="24.2" customHeight="1">
      <c r="B852" s="132"/>
      <c r="C852" s="133" t="s">
        <v>1288</v>
      </c>
      <c r="D852" s="133" t="s">
        <v>135</v>
      </c>
      <c r="E852" s="134" t="s">
        <v>1289</v>
      </c>
      <c r="F852" s="135" t="s">
        <v>1290</v>
      </c>
      <c r="G852" s="136" t="s">
        <v>238</v>
      </c>
      <c r="H852" s="137">
        <v>143.33000000000001</v>
      </c>
      <c r="I852" s="138"/>
      <c r="J852" s="139">
        <f>ROUND(I852*H852,2)</f>
        <v>0</v>
      </c>
      <c r="K852" s="140"/>
      <c r="L852" s="31"/>
      <c r="M852" s="141" t="s">
        <v>1</v>
      </c>
      <c r="N852" s="142" t="s">
        <v>43</v>
      </c>
      <c r="P852" s="143">
        <f>O852*H852</f>
        <v>0</v>
      </c>
      <c r="Q852" s="143">
        <v>0</v>
      </c>
      <c r="R852" s="143">
        <f>Q852*H852</f>
        <v>0</v>
      </c>
      <c r="S852" s="143">
        <v>8.1500000000000003E-2</v>
      </c>
      <c r="T852" s="144">
        <f>S852*H852</f>
        <v>11.681395000000002</v>
      </c>
      <c r="AR852" s="145" t="s">
        <v>307</v>
      </c>
      <c r="AT852" s="145" t="s">
        <v>135</v>
      </c>
      <c r="AU852" s="145" t="s">
        <v>88</v>
      </c>
      <c r="AY852" s="16" t="s">
        <v>132</v>
      </c>
      <c r="BE852" s="146">
        <f>IF(N852="základní",J852,0)</f>
        <v>0</v>
      </c>
      <c r="BF852" s="146">
        <f>IF(N852="snížená",J852,0)</f>
        <v>0</v>
      </c>
      <c r="BG852" s="146">
        <f>IF(N852="zákl. přenesená",J852,0)</f>
        <v>0</v>
      </c>
      <c r="BH852" s="146">
        <f>IF(N852="sníž. přenesená",J852,0)</f>
        <v>0</v>
      </c>
      <c r="BI852" s="146">
        <f>IF(N852="nulová",J852,0)</f>
        <v>0</v>
      </c>
      <c r="BJ852" s="16" t="s">
        <v>86</v>
      </c>
      <c r="BK852" s="146">
        <f>ROUND(I852*H852,2)</f>
        <v>0</v>
      </c>
      <c r="BL852" s="16" t="s">
        <v>307</v>
      </c>
      <c r="BM852" s="145" t="s">
        <v>1291</v>
      </c>
    </row>
    <row r="853" spans="2:65" s="12" customFormat="1" ht="22.5">
      <c r="B853" s="155"/>
      <c r="D853" s="147" t="s">
        <v>240</v>
      </c>
      <c r="E853" s="156" t="s">
        <v>1</v>
      </c>
      <c r="F853" s="157" t="s">
        <v>1292</v>
      </c>
      <c r="H853" s="158">
        <v>143.33000000000001</v>
      </c>
      <c r="I853" s="159"/>
      <c r="L853" s="155"/>
      <c r="M853" s="160"/>
      <c r="T853" s="161"/>
      <c r="AT853" s="156" t="s">
        <v>240</v>
      </c>
      <c r="AU853" s="156" t="s">
        <v>88</v>
      </c>
      <c r="AV853" s="12" t="s">
        <v>88</v>
      </c>
      <c r="AW853" s="12" t="s">
        <v>33</v>
      </c>
      <c r="AX853" s="12" t="s">
        <v>78</v>
      </c>
      <c r="AY853" s="156" t="s">
        <v>132</v>
      </c>
    </row>
    <row r="854" spans="2:65" s="13" customFormat="1">
      <c r="B854" s="162"/>
      <c r="D854" s="147" t="s">
        <v>240</v>
      </c>
      <c r="E854" s="163" t="s">
        <v>1</v>
      </c>
      <c r="F854" s="164" t="s">
        <v>244</v>
      </c>
      <c r="H854" s="165">
        <v>143.33000000000001</v>
      </c>
      <c r="I854" s="166"/>
      <c r="L854" s="162"/>
      <c r="M854" s="167"/>
      <c r="T854" s="168"/>
      <c r="AT854" s="163" t="s">
        <v>240</v>
      </c>
      <c r="AU854" s="163" t="s">
        <v>88</v>
      </c>
      <c r="AV854" s="13" t="s">
        <v>153</v>
      </c>
      <c r="AW854" s="13" t="s">
        <v>33</v>
      </c>
      <c r="AX854" s="13" t="s">
        <v>86</v>
      </c>
      <c r="AY854" s="163" t="s">
        <v>132</v>
      </c>
    </row>
    <row r="855" spans="2:65" s="1" customFormat="1" ht="24.2" customHeight="1">
      <c r="B855" s="132"/>
      <c r="C855" s="133" t="s">
        <v>1293</v>
      </c>
      <c r="D855" s="133" t="s">
        <v>135</v>
      </c>
      <c r="E855" s="134" t="s">
        <v>1294</v>
      </c>
      <c r="F855" s="135" t="s">
        <v>1295</v>
      </c>
      <c r="G855" s="136" t="s">
        <v>258</v>
      </c>
      <c r="H855" s="137">
        <v>112</v>
      </c>
      <c r="I855" s="138"/>
      <c r="J855" s="139">
        <f>ROUND(I855*H855,2)</f>
        <v>0</v>
      </c>
      <c r="K855" s="140"/>
      <c r="L855" s="31"/>
      <c r="M855" s="141" t="s">
        <v>1</v>
      </c>
      <c r="N855" s="142" t="s">
        <v>43</v>
      </c>
      <c r="P855" s="143">
        <f>O855*H855</f>
        <v>0</v>
      </c>
      <c r="Q855" s="143">
        <v>1.8000000000000001E-4</v>
      </c>
      <c r="R855" s="143">
        <f>Q855*H855</f>
        <v>2.0160000000000001E-2</v>
      </c>
      <c r="S855" s="143">
        <v>0</v>
      </c>
      <c r="T855" s="144">
        <f>S855*H855</f>
        <v>0</v>
      </c>
      <c r="AR855" s="145" t="s">
        <v>307</v>
      </c>
      <c r="AT855" s="145" t="s">
        <v>135</v>
      </c>
      <c r="AU855" s="145" t="s">
        <v>88</v>
      </c>
      <c r="AY855" s="16" t="s">
        <v>132</v>
      </c>
      <c r="BE855" s="146">
        <f>IF(N855="základní",J855,0)</f>
        <v>0</v>
      </c>
      <c r="BF855" s="146">
        <f>IF(N855="snížená",J855,0)</f>
        <v>0</v>
      </c>
      <c r="BG855" s="146">
        <f>IF(N855="zákl. přenesená",J855,0)</f>
        <v>0</v>
      </c>
      <c r="BH855" s="146">
        <f>IF(N855="sníž. přenesená",J855,0)</f>
        <v>0</v>
      </c>
      <c r="BI855" s="146">
        <f>IF(N855="nulová",J855,0)</f>
        <v>0</v>
      </c>
      <c r="BJ855" s="16" t="s">
        <v>86</v>
      </c>
      <c r="BK855" s="146">
        <f>ROUND(I855*H855,2)</f>
        <v>0</v>
      </c>
      <c r="BL855" s="16" t="s">
        <v>307</v>
      </c>
      <c r="BM855" s="145" t="s">
        <v>1296</v>
      </c>
    </row>
    <row r="856" spans="2:65" s="12" customFormat="1">
      <c r="B856" s="155"/>
      <c r="D856" s="147" t="s">
        <v>240</v>
      </c>
      <c r="E856" s="156" t="s">
        <v>1</v>
      </c>
      <c r="F856" s="157" t="s">
        <v>1255</v>
      </c>
      <c r="H856" s="158">
        <v>112</v>
      </c>
      <c r="I856" s="159"/>
      <c r="L856" s="155"/>
      <c r="M856" s="160"/>
      <c r="T856" s="161"/>
      <c r="AT856" s="156" t="s">
        <v>240</v>
      </c>
      <c r="AU856" s="156" t="s">
        <v>88</v>
      </c>
      <c r="AV856" s="12" t="s">
        <v>88</v>
      </c>
      <c r="AW856" s="12" t="s">
        <v>33</v>
      </c>
      <c r="AX856" s="12" t="s">
        <v>78</v>
      </c>
      <c r="AY856" s="156" t="s">
        <v>132</v>
      </c>
    </row>
    <row r="857" spans="2:65" s="13" customFormat="1">
      <c r="B857" s="162"/>
      <c r="D857" s="147" t="s">
        <v>240</v>
      </c>
      <c r="E857" s="163" t="s">
        <v>1</v>
      </c>
      <c r="F857" s="164" t="s">
        <v>244</v>
      </c>
      <c r="H857" s="165">
        <v>112</v>
      </c>
      <c r="I857" s="166"/>
      <c r="L857" s="162"/>
      <c r="M857" s="167"/>
      <c r="T857" s="168"/>
      <c r="AT857" s="163" t="s">
        <v>240</v>
      </c>
      <c r="AU857" s="163" t="s">
        <v>88</v>
      </c>
      <c r="AV857" s="13" t="s">
        <v>153</v>
      </c>
      <c r="AW857" s="13" t="s">
        <v>33</v>
      </c>
      <c r="AX857" s="13" t="s">
        <v>86</v>
      </c>
      <c r="AY857" s="163" t="s">
        <v>132</v>
      </c>
    </row>
    <row r="858" spans="2:65" s="1" customFormat="1" ht="16.5" customHeight="1">
      <c r="B858" s="132"/>
      <c r="C858" s="175" t="s">
        <v>1297</v>
      </c>
      <c r="D858" s="175" t="s">
        <v>324</v>
      </c>
      <c r="E858" s="176" t="s">
        <v>1298</v>
      </c>
      <c r="F858" s="177" t="s">
        <v>1299</v>
      </c>
      <c r="G858" s="178" t="s">
        <v>258</v>
      </c>
      <c r="H858" s="179">
        <v>123.2</v>
      </c>
      <c r="I858" s="180"/>
      <c r="J858" s="181">
        <f>ROUND(I858*H858,2)</f>
        <v>0</v>
      </c>
      <c r="K858" s="182"/>
      <c r="L858" s="183"/>
      <c r="M858" s="184" t="s">
        <v>1</v>
      </c>
      <c r="N858" s="185" t="s">
        <v>43</v>
      </c>
      <c r="P858" s="143">
        <f>O858*H858</f>
        <v>0</v>
      </c>
      <c r="Q858" s="143">
        <v>3.2000000000000003E-4</v>
      </c>
      <c r="R858" s="143">
        <f>Q858*H858</f>
        <v>3.9424000000000001E-2</v>
      </c>
      <c r="S858" s="143">
        <v>0</v>
      </c>
      <c r="T858" s="144">
        <f>S858*H858</f>
        <v>0</v>
      </c>
      <c r="AR858" s="145" t="s">
        <v>395</v>
      </c>
      <c r="AT858" s="145" t="s">
        <v>324</v>
      </c>
      <c r="AU858" s="145" t="s">
        <v>88</v>
      </c>
      <c r="AY858" s="16" t="s">
        <v>132</v>
      </c>
      <c r="BE858" s="146">
        <f>IF(N858="základní",J858,0)</f>
        <v>0</v>
      </c>
      <c r="BF858" s="146">
        <f>IF(N858="snížená",J858,0)</f>
        <v>0</v>
      </c>
      <c r="BG858" s="146">
        <f>IF(N858="zákl. přenesená",J858,0)</f>
        <v>0</v>
      </c>
      <c r="BH858" s="146">
        <f>IF(N858="sníž. přenesená",J858,0)</f>
        <v>0</v>
      </c>
      <c r="BI858" s="146">
        <f>IF(N858="nulová",J858,0)</f>
        <v>0</v>
      </c>
      <c r="BJ858" s="16" t="s">
        <v>86</v>
      </c>
      <c r="BK858" s="146">
        <f>ROUND(I858*H858,2)</f>
        <v>0</v>
      </c>
      <c r="BL858" s="16" t="s">
        <v>307</v>
      </c>
      <c r="BM858" s="145" t="s">
        <v>1300</v>
      </c>
    </row>
    <row r="859" spans="2:65" s="12" customFormat="1">
      <c r="B859" s="155"/>
      <c r="D859" s="147" t="s">
        <v>240</v>
      </c>
      <c r="F859" s="157" t="s">
        <v>1260</v>
      </c>
      <c r="H859" s="158">
        <v>123.2</v>
      </c>
      <c r="I859" s="159"/>
      <c r="L859" s="155"/>
      <c r="M859" s="160"/>
      <c r="T859" s="161"/>
      <c r="AT859" s="156" t="s">
        <v>240</v>
      </c>
      <c r="AU859" s="156" t="s">
        <v>88</v>
      </c>
      <c r="AV859" s="12" t="s">
        <v>88</v>
      </c>
      <c r="AW859" s="12" t="s">
        <v>3</v>
      </c>
      <c r="AX859" s="12" t="s">
        <v>86</v>
      </c>
      <c r="AY859" s="156" t="s">
        <v>132</v>
      </c>
    </row>
    <row r="860" spans="2:65" s="1" customFormat="1" ht="33" customHeight="1">
      <c r="B860" s="132"/>
      <c r="C860" s="133" t="s">
        <v>1301</v>
      </c>
      <c r="D860" s="133" t="s">
        <v>135</v>
      </c>
      <c r="E860" s="134" t="s">
        <v>1302</v>
      </c>
      <c r="F860" s="135" t="s">
        <v>1303</v>
      </c>
      <c r="G860" s="136" t="s">
        <v>294</v>
      </c>
      <c r="H860" s="137">
        <v>0.06</v>
      </c>
      <c r="I860" s="138"/>
      <c r="J860" s="139">
        <f>ROUND(I860*H860,2)</f>
        <v>0</v>
      </c>
      <c r="K860" s="140"/>
      <c r="L860" s="31"/>
      <c r="M860" s="141" t="s">
        <v>1</v>
      </c>
      <c r="N860" s="142" t="s">
        <v>43</v>
      </c>
      <c r="P860" s="143">
        <f>O860*H860</f>
        <v>0</v>
      </c>
      <c r="Q860" s="143">
        <v>0</v>
      </c>
      <c r="R860" s="143">
        <f>Q860*H860</f>
        <v>0</v>
      </c>
      <c r="S860" s="143">
        <v>0</v>
      </c>
      <c r="T860" s="144">
        <f>S860*H860</f>
        <v>0</v>
      </c>
      <c r="AR860" s="145" t="s">
        <v>307</v>
      </c>
      <c r="AT860" s="145" t="s">
        <v>135</v>
      </c>
      <c r="AU860" s="145" t="s">
        <v>88</v>
      </c>
      <c r="AY860" s="16" t="s">
        <v>132</v>
      </c>
      <c r="BE860" s="146">
        <f>IF(N860="základní",J860,0)</f>
        <v>0</v>
      </c>
      <c r="BF860" s="146">
        <f>IF(N860="snížená",J860,0)</f>
        <v>0</v>
      </c>
      <c r="BG860" s="146">
        <f>IF(N860="zákl. přenesená",J860,0)</f>
        <v>0</v>
      </c>
      <c r="BH860" s="146">
        <f>IF(N860="sníž. přenesená",J860,0)</f>
        <v>0</v>
      </c>
      <c r="BI860" s="146">
        <f>IF(N860="nulová",J860,0)</f>
        <v>0</v>
      </c>
      <c r="BJ860" s="16" t="s">
        <v>86</v>
      </c>
      <c r="BK860" s="146">
        <f>ROUND(I860*H860,2)</f>
        <v>0</v>
      </c>
      <c r="BL860" s="16" t="s">
        <v>307</v>
      </c>
      <c r="BM860" s="145" t="s">
        <v>1304</v>
      </c>
    </row>
    <row r="861" spans="2:65" s="11" customFormat="1" ht="22.9" customHeight="1">
      <c r="B861" s="120"/>
      <c r="D861" s="121" t="s">
        <v>77</v>
      </c>
      <c r="E861" s="130" t="s">
        <v>1305</v>
      </c>
      <c r="F861" s="130" t="s">
        <v>1306</v>
      </c>
      <c r="I861" s="123"/>
      <c r="J861" s="131">
        <f>BK861</f>
        <v>0</v>
      </c>
      <c r="L861" s="120"/>
      <c r="M861" s="125"/>
      <c r="P861" s="126">
        <f>SUM(P862:P899)</f>
        <v>0</v>
      </c>
      <c r="R861" s="126">
        <f>SUM(R862:R899)</f>
        <v>0.92945522000000014</v>
      </c>
      <c r="T861" s="127">
        <f>SUM(T862:T899)</f>
        <v>0</v>
      </c>
      <c r="AR861" s="121" t="s">
        <v>88</v>
      </c>
      <c r="AT861" s="128" t="s">
        <v>77</v>
      </c>
      <c r="AU861" s="128" t="s">
        <v>86</v>
      </c>
      <c r="AY861" s="121" t="s">
        <v>132</v>
      </c>
      <c r="BK861" s="129">
        <f>SUM(BK862:BK899)</f>
        <v>0</v>
      </c>
    </row>
    <row r="862" spans="2:65" s="1" customFormat="1" ht="24.2" customHeight="1">
      <c r="B862" s="132"/>
      <c r="C862" s="133" t="s">
        <v>1307</v>
      </c>
      <c r="D862" s="133" t="s">
        <v>135</v>
      </c>
      <c r="E862" s="134" t="s">
        <v>1308</v>
      </c>
      <c r="F862" s="135" t="s">
        <v>1309</v>
      </c>
      <c r="G862" s="136" t="s">
        <v>238</v>
      </c>
      <c r="H862" s="137">
        <v>109.19</v>
      </c>
      <c r="I862" s="138"/>
      <c r="J862" s="139">
        <f>ROUND(I862*H862,2)</f>
        <v>0</v>
      </c>
      <c r="K862" s="140"/>
      <c r="L862" s="31"/>
      <c r="M862" s="141" t="s">
        <v>1</v>
      </c>
      <c r="N862" s="142" t="s">
        <v>43</v>
      </c>
      <c r="P862" s="143">
        <f>O862*H862</f>
        <v>0</v>
      </c>
      <c r="Q862" s="143">
        <v>2.0000000000000002E-5</v>
      </c>
      <c r="R862" s="143">
        <f>Q862*H862</f>
        <v>2.1838000000000001E-3</v>
      </c>
      <c r="S862" s="143">
        <v>0</v>
      </c>
      <c r="T862" s="144">
        <f>S862*H862</f>
        <v>0</v>
      </c>
      <c r="AR862" s="145" t="s">
        <v>307</v>
      </c>
      <c r="AT862" s="145" t="s">
        <v>135</v>
      </c>
      <c r="AU862" s="145" t="s">
        <v>88</v>
      </c>
      <c r="AY862" s="16" t="s">
        <v>132</v>
      </c>
      <c r="BE862" s="146">
        <f>IF(N862="základní",J862,0)</f>
        <v>0</v>
      </c>
      <c r="BF862" s="146">
        <f>IF(N862="snížená",J862,0)</f>
        <v>0</v>
      </c>
      <c r="BG862" s="146">
        <f>IF(N862="zákl. přenesená",J862,0)</f>
        <v>0</v>
      </c>
      <c r="BH862" s="146">
        <f>IF(N862="sníž. přenesená",J862,0)</f>
        <v>0</v>
      </c>
      <c r="BI862" s="146">
        <f>IF(N862="nulová",J862,0)</f>
        <v>0</v>
      </c>
      <c r="BJ862" s="16" t="s">
        <v>86</v>
      </c>
      <c r="BK862" s="146">
        <f>ROUND(I862*H862,2)</f>
        <v>0</v>
      </c>
      <c r="BL862" s="16" t="s">
        <v>307</v>
      </c>
      <c r="BM862" s="145" t="s">
        <v>1310</v>
      </c>
    </row>
    <row r="863" spans="2:65" s="12" customFormat="1">
      <c r="B863" s="155"/>
      <c r="D863" s="147" t="s">
        <v>240</v>
      </c>
      <c r="E863" s="156" t="s">
        <v>1</v>
      </c>
      <c r="F863" s="157" t="s">
        <v>1311</v>
      </c>
      <c r="H863" s="158">
        <v>109.19</v>
      </c>
      <c r="I863" s="159"/>
      <c r="L863" s="155"/>
      <c r="M863" s="160"/>
      <c r="T863" s="161"/>
      <c r="AT863" s="156" t="s">
        <v>240</v>
      </c>
      <c r="AU863" s="156" t="s">
        <v>88</v>
      </c>
      <c r="AV863" s="12" t="s">
        <v>88</v>
      </c>
      <c r="AW863" s="12" t="s">
        <v>33</v>
      </c>
      <c r="AX863" s="12" t="s">
        <v>78</v>
      </c>
      <c r="AY863" s="156" t="s">
        <v>132</v>
      </c>
    </row>
    <row r="864" spans="2:65" s="13" customFormat="1">
      <c r="B864" s="162"/>
      <c r="D864" s="147" t="s">
        <v>240</v>
      </c>
      <c r="E864" s="163" t="s">
        <v>1</v>
      </c>
      <c r="F864" s="164" t="s">
        <v>244</v>
      </c>
      <c r="H864" s="165">
        <v>109.19</v>
      </c>
      <c r="I864" s="166"/>
      <c r="L864" s="162"/>
      <c r="M864" s="167"/>
      <c r="T864" s="168"/>
      <c r="AT864" s="163" t="s">
        <v>240</v>
      </c>
      <c r="AU864" s="163" t="s">
        <v>88</v>
      </c>
      <c r="AV864" s="13" t="s">
        <v>153</v>
      </c>
      <c r="AW864" s="13" t="s">
        <v>33</v>
      </c>
      <c r="AX864" s="13" t="s">
        <v>86</v>
      </c>
      <c r="AY864" s="163" t="s">
        <v>132</v>
      </c>
    </row>
    <row r="865" spans="2:65" s="1" customFormat="1" ht="24.2" customHeight="1">
      <c r="B865" s="132"/>
      <c r="C865" s="133" t="s">
        <v>1312</v>
      </c>
      <c r="D865" s="133" t="s">
        <v>135</v>
      </c>
      <c r="E865" s="134" t="s">
        <v>1313</v>
      </c>
      <c r="F865" s="135" t="s">
        <v>1314</v>
      </c>
      <c r="G865" s="136" t="s">
        <v>238</v>
      </c>
      <c r="H865" s="137">
        <v>109.19</v>
      </c>
      <c r="I865" s="138"/>
      <c r="J865" s="139">
        <f>ROUND(I865*H865,2)</f>
        <v>0</v>
      </c>
      <c r="K865" s="140"/>
      <c r="L865" s="31"/>
      <c r="M865" s="141" t="s">
        <v>1</v>
      </c>
      <c r="N865" s="142" t="s">
        <v>43</v>
      </c>
      <c r="P865" s="143">
        <f>O865*H865</f>
        <v>0</v>
      </c>
      <c r="Q865" s="143">
        <v>2.0000000000000002E-5</v>
      </c>
      <c r="R865" s="143">
        <f>Q865*H865</f>
        <v>2.1838000000000001E-3</v>
      </c>
      <c r="S865" s="143">
        <v>0</v>
      </c>
      <c r="T865" s="144">
        <f>S865*H865</f>
        <v>0</v>
      </c>
      <c r="AR865" s="145" t="s">
        <v>307</v>
      </c>
      <c r="AT865" s="145" t="s">
        <v>135</v>
      </c>
      <c r="AU865" s="145" t="s">
        <v>88</v>
      </c>
      <c r="AY865" s="16" t="s">
        <v>132</v>
      </c>
      <c r="BE865" s="146">
        <f>IF(N865="základní",J865,0)</f>
        <v>0</v>
      </c>
      <c r="BF865" s="146">
        <f>IF(N865="snížená",J865,0)</f>
        <v>0</v>
      </c>
      <c r="BG865" s="146">
        <f>IF(N865="zákl. přenesená",J865,0)</f>
        <v>0</v>
      </c>
      <c r="BH865" s="146">
        <f>IF(N865="sníž. přenesená",J865,0)</f>
        <v>0</v>
      </c>
      <c r="BI865" s="146">
        <f>IF(N865="nulová",J865,0)</f>
        <v>0</v>
      </c>
      <c r="BJ865" s="16" t="s">
        <v>86</v>
      </c>
      <c r="BK865" s="146">
        <f>ROUND(I865*H865,2)</f>
        <v>0</v>
      </c>
      <c r="BL865" s="16" t="s">
        <v>307</v>
      </c>
      <c r="BM865" s="145" t="s">
        <v>1315</v>
      </c>
    </row>
    <row r="866" spans="2:65" s="12" customFormat="1">
      <c r="B866" s="155"/>
      <c r="D866" s="147" t="s">
        <v>240</v>
      </c>
      <c r="E866" s="156" t="s">
        <v>1</v>
      </c>
      <c r="F866" s="157" t="s">
        <v>1311</v>
      </c>
      <c r="H866" s="158">
        <v>109.19</v>
      </c>
      <c r="I866" s="159"/>
      <c r="L866" s="155"/>
      <c r="M866" s="160"/>
      <c r="T866" s="161"/>
      <c r="AT866" s="156" t="s">
        <v>240</v>
      </c>
      <c r="AU866" s="156" t="s">
        <v>88</v>
      </c>
      <c r="AV866" s="12" t="s">
        <v>88</v>
      </c>
      <c r="AW866" s="12" t="s">
        <v>33</v>
      </c>
      <c r="AX866" s="12" t="s">
        <v>78</v>
      </c>
      <c r="AY866" s="156" t="s">
        <v>132</v>
      </c>
    </row>
    <row r="867" spans="2:65" s="13" customFormat="1">
      <c r="B867" s="162"/>
      <c r="D867" s="147" t="s">
        <v>240</v>
      </c>
      <c r="E867" s="163" t="s">
        <v>1</v>
      </c>
      <c r="F867" s="164" t="s">
        <v>244</v>
      </c>
      <c r="H867" s="165">
        <v>109.19</v>
      </c>
      <c r="I867" s="166"/>
      <c r="L867" s="162"/>
      <c r="M867" s="167"/>
      <c r="T867" s="168"/>
      <c r="AT867" s="163" t="s">
        <v>240</v>
      </c>
      <c r="AU867" s="163" t="s">
        <v>88</v>
      </c>
      <c r="AV867" s="13" t="s">
        <v>153</v>
      </c>
      <c r="AW867" s="13" t="s">
        <v>33</v>
      </c>
      <c r="AX867" s="13" t="s">
        <v>86</v>
      </c>
      <c r="AY867" s="163" t="s">
        <v>132</v>
      </c>
    </row>
    <row r="868" spans="2:65" s="1" customFormat="1" ht="24.2" customHeight="1">
      <c r="B868" s="132"/>
      <c r="C868" s="133" t="s">
        <v>1316</v>
      </c>
      <c r="D868" s="133" t="s">
        <v>135</v>
      </c>
      <c r="E868" s="134" t="s">
        <v>1317</v>
      </c>
      <c r="F868" s="135" t="s">
        <v>1318</v>
      </c>
      <c r="G868" s="136" t="s">
        <v>238</v>
      </c>
      <c r="H868" s="137">
        <v>109.19</v>
      </c>
      <c r="I868" s="138"/>
      <c r="J868" s="139">
        <f>ROUND(I868*H868,2)</f>
        <v>0</v>
      </c>
      <c r="K868" s="140"/>
      <c r="L868" s="31"/>
      <c r="M868" s="141" t="s">
        <v>1</v>
      </c>
      <c r="N868" s="142" t="s">
        <v>43</v>
      </c>
      <c r="P868" s="143">
        <f>O868*H868</f>
        <v>0</v>
      </c>
      <c r="Q868" s="143">
        <v>0</v>
      </c>
      <c r="R868" s="143">
        <f>Q868*H868</f>
        <v>0</v>
      </c>
      <c r="S868" s="143">
        <v>0</v>
      </c>
      <c r="T868" s="144">
        <f>S868*H868</f>
        <v>0</v>
      </c>
      <c r="AR868" s="145" t="s">
        <v>307</v>
      </c>
      <c r="AT868" s="145" t="s">
        <v>135</v>
      </c>
      <c r="AU868" s="145" t="s">
        <v>88</v>
      </c>
      <c r="AY868" s="16" t="s">
        <v>132</v>
      </c>
      <c r="BE868" s="146">
        <f>IF(N868="základní",J868,0)</f>
        <v>0</v>
      </c>
      <c r="BF868" s="146">
        <f>IF(N868="snížená",J868,0)</f>
        <v>0</v>
      </c>
      <c r="BG868" s="146">
        <f>IF(N868="zákl. přenesená",J868,0)</f>
        <v>0</v>
      </c>
      <c r="BH868" s="146">
        <f>IF(N868="sníž. přenesená",J868,0)</f>
        <v>0</v>
      </c>
      <c r="BI868" s="146">
        <f>IF(N868="nulová",J868,0)</f>
        <v>0</v>
      </c>
      <c r="BJ868" s="16" t="s">
        <v>86</v>
      </c>
      <c r="BK868" s="146">
        <f>ROUND(I868*H868,2)</f>
        <v>0</v>
      </c>
      <c r="BL868" s="16" t="s">
        <v>307</v>
      </c>
      <c r="BM868" s="145" t="s">
        <v>1319</v>
      </c>
    </row>
    <row r="869" spans="2:65" s="12" customFormat="1">
      <c r="B869" s="155"/>
      <c r="D869" s="147" t="s">
        <v>240</v>
      </c>
      <c r="E869" s="156" t="s">
        <v>1</v>
      </c>
      <c r="F869" s="157" t="s">
        <v>1311</v>
      </c>
      <c r="H869" s="158">
        <v>109.19</v>
      </c>
      <c r="I869" s="159"/>
      <c r="L869" s="155"/>
      <c r="M869" s="160"/>
      <c r="T869" s="161"/>
      <c r="AT869" s="156" t="s">
        <v>240</v>
      </c>
      <c r="AU869" s="156" t="s">
        <v>88</v>
      </c>
      <c r="AV869" s="12" t="s">
        <v>88</v>
      </c>
      <c r="AW869" s="12" t="s">
        <v>33</v>
      </c>
      <c r="AX869" s="12" t="s">
        <v>78</v>
      </c>
      <c r="AY869" s="156" t="s">
        <v>132</v>
      </c>
    </row>
    <row r="870" spans="2:65" s="13" customFormat="1">
      <c r="B870" s="162"/>
      <c r="D870" s="147" t="s">
        <v>240</v>
      </c>
      <c r="E870" s="163" t="s">
        <v>1</v>
      </c>
      <c r="F870" s="164" t="s">
        <v>244</v>
      </c>
      <c r="H870" s="165">
        <v>109.19</v>
      </c>
      <c r="I870" s="166"/>
      <c r="L870" s="162"/>
      <c r="M870" s="167"/>
      <c r="T870" s="168"/>
      <c r="AT870" s="163" t="s">
        <v>240</v>
      </c>
      <c r="AU870" s="163" t="s">
        <v>88</v>
      </c>
      <c r="AV870" s="13" t="s">
        <v>153</v>
      </c>
      <c r="AW870" s="13" t="s">
        <v>33</v>
      </c>
      <c r="AX870" s="13" t="s">
        <v>86</v>
      </c>
      <c r="AY870" s="163" t="s">
        <v>132</v>
      </c>
    </row>
    <row r="871" spans="2:65" s="1" customFormat="1" ht="24.2" customHeight="1">
      <c r="B871" s="132"/>
      <c r="C871" s="133" t="s">
        <v>1320</v>
      </c>
      <c r="D871" s="133" t="s">
        <v>135</v>
      </c>
      <c r="E871" s="134" t="s">
        <v>1321</v>
      </c>
      <c r="F871" s="135" t="s">
        <v>1322</v>
      </c>
      <c r="G871" s="136" t="s">
        <v>238</v>
      </c>
      <c r="H871" s="137">
        <v>109.19</v>
      </c>
      <c r="I871" s="138"/>
      <c r="J871" s="139">
        <f>ROUND(I871*H871,2)</f>
        <v>0</v>
      </c>
      <c r="K871" s="140"/>
      <c r="L871" s="31"/>
      <c r="M871" s="141" t="s">
        <v>1</v>
      </c>
      <c r="N871" s="142" t="s">
        <v>43</v>
      </c>
      <c r="P871" s="143">
        <f>O871*H871</f>
        <v>0</v>
      </c>
      <c r="Q871" s="143">
        <v>1.3999999999999999E-4</v>
      </c>
      <c r="R871" s="143">
        <f>Q871*H871</f>
        <v>1.5286599999999999E-2</v>
      </c>
      <c r="S871" s="143">
        <v>0</v>
      </c>
      <c r="T871" s="144">
        <f>S871*H871</f>
        <v>0</v>
      </c>
      <c r="AR871" s="145" t="s">
        <v>307</v>
      </c>
      <c r="AT871" s="145" t="s">
        <v>135</v>
      </c>
      <c r="AU871" s="145" t="s">
        <v>88</v>
      </c>
      <c r="AY871" s="16" t="s">
        <v>132</v>
      </c>
      <c r="BE871" s="146">
        <f>IF(N871="základní",J871,0)</f>
        <v>0</v>
      </c>
      <c r="BF871" s="146">
        <f>IF(N871="snížená",J871,0)</f>
        <v>0</v>
      </c>
      <c r="BG871" s="146">
        <f>IF(N871="zákl. přenesená",J871,0)</f>
        <v>0</v>
      </c>
      <c r="BH871" s="146">
        <f>IF(N871="sníž. přenesená",J871,0)</f>
        <v>0</v>
      </c>
      <c r="BI871" s="146">
        <f>IF(N871="nulová",J871,0)</f>
        <v>0</v>
      </c>
      <c r="BJ871" s="16" t="s">
        <v>86</v>
      </c>
      <c r="BK871" s="146">
        <f>ROUND(I871*H871,2)</f>
        <v>0</v>
      </c>
      <c r="BL871" s="16" t="s">
        <v>307</v>
      </c>
      <c r="BM871" s="145" t="s">
        <v>1323</v>
      </c>
    </row>
    <row r="872" spans="2:65" s="12" customFormat="1">
      <c r="B872" s="155"/>
      <c r="D872" s="147" t="s">
        <v>240</v>
      </c>
      <c r="E872" s="156" t="s">
        <v>1</v>
      </c>
      <c r="F872" s="157" t="s">
        <v>1311</v>
      </c>
      <c r="H872" s="158">
        <v>109.19</v>
      </c>
      <c r="I872" s="159"/>
      <c r="L872" s="155"/>
      <c r="M872" s="160"/>
      <c r="T872" s="161"/>
      <c r="AT872" s="156" t="s">
        <v>240</v>
      </c>
      <c r="AU872" s="156" t="s">
        <v>88</v>
      </c>
      <c r="AV872" s="12" t="s">
        <v>88</v>
      </c>
      <c r="AW872" s="12" t="s">
        <v>33</v>
      </c>
      <c r="AX872" s="12" t="s">
        <v>78</v>
      </c>
      <c r="AY872" s="156" t="s">
        <v>132</v>
      </c>
    </row>
    <row r="873" spans="2:65" s="13" customFormat="1">
      <c r="B873" s="162"/>
      <c r="D873" s="147" t="s">
        <v>240</v>
      </c>
      <c r="E873" s="163" t="s">
        <v>1</v>
      </c>
      <c r="F873" s="164" t="s">
        <v>244</v>
      </c>
      <c r="H873" s="165">
        <v>109.19</v>
      </c>
      <c r="I873" s="166"/>
      <c r="L873" s="162"/>
      <c r="M873" s="167"/>
      <c r="T873" s="168"/>
      <c r="AT873" s="163" t="s">
        <v>240</v>
      </c>
      <c r="AU873" s="163" t="s">
        <v>88</v>
      </c>
      <c r="AV873" s="13" t="s">
        <v>153</v>
      </c>
      <c r="AW873" s="13" t="s">
        <v>33</v>
      </c>
      <c r="AX873" s="13" t="s">
        <v>86</v>
      </c>
      <c r="AY873" s="163" t="s">
        <v>132</v>
      </c>
    </row>
    <row r="874" spans="2:65" s="1" customFormat="1" ht="24.2" customHeight="1">
      <c r="B874" s="132"/>
      <c r="C874" s="133" t="s">
        <v>1324</v>
      </c>
      <c r="D874" s="133" t="s">
        <v>135</v>
      </c>
      <c r="E874" s="134" t="s">
        <v>1325</v>
      </c>
      <c r="F874" s="135" t="s">
        <v>1326</v>
      </c>
      <c r="G874" s="136" t="s">
        <v>238</v>
      </c>
      <c r="H874" s="137">
        <v>109.19</v>
      </c>
      <c r="I874" s="138"/>
      <c r="J874" s="139">
        <f>ROUND(I874*H874,2)</f>
        <v>0</v>
      </c>
      <c r="K874" s="140"/>
      <c r="L874" s="31"/>
      <c r="M874" s="141" t="s">
        <v>1</v>
      </c>
      <c r="N874" s="142" t="s">
        <v>43</v>
      </c>
      <c r="P874" s="143">
        <f>O874*H874</f>
        <v>0</v>
      </c>
      <c r="Q874" s="143">
        <v>3.6999999999999999E-4</v>
      </c>
      <c r="R874" s="143">
        <f>Q874*H874</f>
        <v>4.04003E-2</v>
      </c>
      <c r="S874" s="143">
        <v>0</v>
      </c>
      <c r="T874" s="144">
        <f>S874*H874</f>
        <v>0</v>
      </c>
      <c r="AR874" s="145" t="s">
        <v>307</v>
      </c>
      <c r="AT874" s="145" t="s">
        <v>135</v>
      </c>
      <c r="AU874" s="145" t="s">
        <v>88</v>
      </c>
      <c r="AY874" s="16" t="s">
        <v>132</v>
      </c>
      <c r="BE874" s="146">
        <f>IF(N874="základní",J874,0)</f>
        <v>0</v>
      </c>
      <c r="BF874" s="146">
        <f>IF(N874="snížená",J874,0)</f>
        <v>0</v>
      </c>
      <c r="BG874" s="146">
        <f>IF(N874="zákl. přenesená",J874,0)</f>
        <v>0</v>
      </c>
      <c r="BH874" s="146">
        <f>IF(N874="sníž. přenesená",J874,0)</f>
        <v>0</v>
      </c>
      <c r="BI874" s="146">
        <f>IF(N874="nulová",J874,0)</f>
        <v>0</v>
      </c>
      <c r="BJ874" s="16" t="s">
        <v>86</v>
      </c>
      <c r="BK874" s="146">
        <f>ROUND(I874*H874,2)</f>
        <v>0</v>
      </c>
      <c r="BL874" s="16" t="s">
        <v>307</v>
      </c>
      <c r="BM874" s="145" t="s">
        <v>1327</v>
      </c>
    </row>
    <row r="875" spans="2:65" s="12" customFormat="1">
      <c r="B875" s="155"/>
      <c r="D875" s="147" t="s">
        <v>240</v>
      </c>
      <c r="E875" s="156" t="s">
        <v>1</v>
      </c>
      <c r="F875" s="157" t="s">
        <v>1311</v>
      </c>
      <c r="H875" s="158">
        <v>109.19</v>
      </c>
      <c r="I875" s="159"/>
      <c r="L875" s="155"/>
      <c r="M875" s="160"/>
      <c r="T875" s="161"/>
      <c r="AT875" s="156" t="s">
        <v>240</v>
      </c>
      <c r="AU875" s="156" t="s">
        <v>88</v>
      </c>
      <c r="AV875" s="12" t="s">
        <v>88</v>
      </c>
      <c r="AW875" s="12" t="s">
        <v>33</v>
      </c>
      <c r="AX875" s="12" t="s">
        <v>78</v>
      </c>
      <c r="AY875" s="156" t="s">
        <v>132</v>
      </c>
    </row>
    <row r="876" spans="2:65" s="13" customFormat="1">
      <c r="B876" s="162"/>
      <c r="D876" s="147" t="s">
        <v>240</v>
      </c>
      <c r="E876" s="163" t="s">
        <v>1</v>
      </c>
      <c r="F876" s="164" t="s">
        <v>244</v>
      </c>
      <c r="H876" s="165">
        <v>109.19</v>
      </c>
      <c r="I876" s="166"/>
      <c r="L876" s="162"/>
      <c r="M876" s="167"/>
      <c r="T876" s="168"/>
      <c r="AT876" s="163" t="s">
        <v>240</v>
      </c>
      <c r="AU876" s="163" t="s">
        <v>88</v>
      </c>
      <c r="AV876" s="13" t="s">
        <v>153</v>
      </c>
      <c r="AW876" s="13" t="s">
        <v>33</v>
      </c>
      <c r="AX876" s="13" t="s">
        <v>86</v>
      </c>
      <c r="AY876" s="163" t="s">
        <v>132</v>
      </c>
    </row>
    <row r="877" spans="2:65" s="1" customFormat="1" ht="24.2" customHeight="1">
      <c r="B877" s="132"/>
      <c r="C877" s="133" t="s">
        <v>1328</v>
      </c>
      <c r="D877" s="133" t="s">
        <v>135</v>
      </c>
      <c r="E877" s="134" t="s">
        <v>1329</v>
      </c>
      <c r="F877" s="135" t="s">
        <v>1330</v>
      </c>
      <c r="G877" s="136" t="s">
        <v>238</v>
      </c>
      <c r="H877" s="137">
        <v>2420.7020000000002</v>
      </c>
      <c r="I877" s="138"/>
      <c r="J877" s="139">
        <f>ROUND(I877*H877,2)</f>
        <v>0</v>
      </c>
      <c r="K877" s="140"/>
      <c r="L877" s="31"/>
      <c r="M877" s="141" t="s">
        <v>1</v>
      </c>
      <c r="N877" s="142" t="s">
        <v>43</v>
      </c>
      <c r="P877" s="143">
        <f>O877*H877</f>
        <v>0</v>
      </c>
      <c r="Q877" s="143">
        <v>1.6000000000000001E-4</v>
      </c>
      <c r="R877" s="143">
        <f>Q877*H877</f>
        <v>0.38731232000000004</v>
      </c>
      <c r="S877" s="143">
        <v>0</v>
      </c>
      <c r="T877" s="144">
        <f>S877*H877</f>
        <v>0</v>
      </c>
      <c r="AR877" s="145" t="s">
        <v>307</v>
      </c>
      <c r="AT877" s="145" t="s">
        <v>135</v>
      </c>
      <c r="AU877" s="145" t="s">
        <v>88</v>
      </c>
      <c r="AY877" s="16" t="s">
        <v>132</v>
      </c>
      <c r="BE877" s="146">
        <f>IF(N877="základní",J877,0)</f>
        <v>0</v>
      </c>
      <c r="BF877" s="146">
        <f>IF(N877="snížená",J877,0)</f>
        <v>0</v>
      </c>
      <c r="BG877" s="146">
        <f>IF(N877="zákl. přenesená",J877,0)</f>
        <v>0</v>
      </c>
      <c r="BH877" s="146">
        <f>IF(N877="sníž. přenesená",J877,0)</f>
        <v>0</v>
      </c>
      <c r="BI877" s="146">
        <f>IF(N877="nulová",J877,0)</f>
        <v>0</v>
      </c>
      <c r="BJ877" s="16" t="s">
        <v>86</v>
      </c>
      <c r="BK877" s="146">
        <f>ROUND(I877*H877,2)</f>
        <v>0</v>
      </c>
      <c r="BL877" s="16" t="s">
        <v>307</v>
      </c>
      <c r="BM877" s="145" t="s">
        <v>1331</v>
      </c>
    </row>
    <row r="878" spans="2:65" s="14" customFormat="1">
      <c r="B878" s="169"/>
      <c r="D878" s="147" t="s">
        <v>240</v>
      </c>
      <c r="E878" s="170" t="s">
        <v>1</v>
      </c>
      <c r="F878" s="171" t="s">
        <v>779</v>
      </c>
      <c r="H878" s="170" t="s">
        <v>1</v>
      </c>
      <c r="I878" s="172"/>
      <c r="L878" s="169"/>
      <c r="M878" s="173"/>
      <c r="T878" s="174"/>
      <c r="AT878" s="170" t="s">
        <v>240</v>
      </c>
      <c r="AU878" s="170" t="s">
        <v>88</v>
      </c>
      <c r="AV878" s="14" t="s">
        <v>86</v>
      </c>
      <c r="AW878" s="14" t="s">
        <v>33</v>
      </c>
      <c r="AX878" s="14" t="s">
        <v>78</v>
      </c>
      <c r="AY878" s="170" t="s">
        <v>132</v>
      </c>
    </row>
    <row r="879" spans="2:65" s="12" customFormat="1">
      <c r="B879" s="155"/>
      <c r="D879" s="147" t="s">
        <v>240</v>
      </c>
      <c r="E879" s="156" t="s">
        <v>1</v>
      </c>
      <c r="F879" s="157" t="s">
        <v>461</v>
      </c>
      <c r="H879" s="158">
        <v>1362.79</v>
      </c>
      <c r="I879" s="159"/>
      <c r="L879" s="155"/>
      <c r="M879" s="160"/>
      <c r="T879" s="161"/>
      <c r="AT879" s="156" t="s">
        <v>240</v>
      </c>
      <c r="AU879" s="156" t="s">
        <v>88</v>
      </c>
      <c r="AV879" s="12" t="s">
        <v>88</v>
      </c>
      <c r="AW879" s="12" t="s">
        <v>33</v>
      </c>
      <c r="AX879" s="12" t="s">
        <v>78</v>
      </c>
      <c r="AY879" s="156" t="s">
        <v>132</v>
      </c>
    </row>
    <row r="880" spans="2:65" s="12" customFormat="1">
      <c r="B880" s="155"/>
      <c r="D880" s="147" t="s">
        <v>240</v>
      </c>
      <c r="E880" s="156" t="s">
        <v>1</v>
      </c>
      <c r="F880" s="157" t="s">
        <v>462</v>
      </c>
      <c r="H880" s="158">
        <v>97.37</v>
      </c>
      <c r="I880" s="159"/>
      <c r="L880" s="155"/>
      <c r="M880" s="160"/>
      <c r="T880" s="161"/>
      <c r="AT880" s="156" t="s">
        <v>240</v>
      </c>
      <c r="AU880" s="156" t="s">
        <v>88</v>
      </c>
      <c r="AV880" s="12" t="s">
        <v>88</v>
      </c>
      <c r="AW880" s="12" t="s">
        <v>33</v>
      </c>
      <c r="AX880" s="12" t="s">
        <v>78</v>
      </c>
      <c r="AY880" s="156" t="s">
        <v>132</v>
      </c>
    </row>
    <row r="881" spans="2:65" s="12" customFormat="1">
      <c r="B881" s="155"/>
      <c r="D881" s="147" t="s">
        <v>240</v>
      </c>
      <c r="E881" s="156" t="s">
        <v>1</v>
      </c>
      <c r="F881" s="157" t="s">
        <v>463</v>
      </c>
      <c r="H881" s="158">
        <v>94.95</v>
      </c>
      <c r="I881" s="159"/>
      <c r="L881" s="155"/>
      <c r="M881" s="160"/>
      <c r="T881" s="161"/>
      <c r="AT881" s="156" t="s">
        <v>240</v>
      </c>
      <c r="AU881" s="156" t="s">
        <v>88</v>
      </c>
      <c r="AV881" s="12" t="s">
        <v>88</v>
      </c>
      <c r="AW881" s="12" t="s">
        <v>33</v>
      </c>
      <c r="AX881" s="12" t="s">
        <v>78</v>
      </c>
      <c r="AY881" s="156" t="s">
        <v>132</v>
      </c>
    </row>
    <row r="882" spans="2:65" s="12" customFormat="1">
      <c r="B882" s="155"/>
      <c r="D882" s="147" t="s">
        <v>240</v>
      </c>
      <c r="E882" s="156" t="s">
        <v>1</v>
      </c>
      <c r="F882" s="157" t="s">
        <v>464</v>
      </c>
      <c r="H882" s="158">
        <v>284.79199999999997</v>
      </c>
      <c r="I882" s="159"/>
      <c r="L882" s="155"/>
      <c r="M882" s="160"/>
      <c r="T882" s="161"/>
      <c r="AT882" s="156" t="s">
        <v>240</v>
      </c>
      <c r="AU882" s="156" t="s">
        <v>88</v>
      </c>
      <c r="AV882" s="12" t="s">
        <v>88</v>
      </c>
      <c r="AW882" s="12" t="s">
        <v>33</v>
      </c>
      <c r="AX882" s="12" t="s">
        <v>78</v>
      </c>
      <c r="AY882" s="156" t="s">
        <v>132</v>
      </c>
    </row>
    <row r="883" spans="2:65" s="12" customFormat="1">
      <c r="B883" s="155"/>
      <c r="D883" s="147" t="s">
        <v>240</v>
      </c>
      <c r="E883" s="156" t="s">
        <v>1</v>
      </c>
      <c r="F883" s="157" t="s">
        <v>465</v>
      </c>
      <c r="H883" s="158">
        <v>85.68</v>
      </c>
      <c r="I883" s="159"/>
      <c r="L883" s="155"/>
      <c r="M883" s="160"/>
      <c r="T883" s="161"/>
      <c r="AT883" s="156" t="s">
        <v>240</v>
      </c>
      <c r="AU883" s="156" t="s">
        <v>88</v>
      </c>
      <c r="AV883" s="12" t="s">
        <v>88</v>
      </c>
      <c r="AW883" s="12" t="s">
        <v>33</v>
      </c>
      <c r="AX883" s="12" t="s">
        <v>78</v>
      </c>
      <c r="AY883" s="156" t="s">
        <v>132</v>
      </c>
    </row>
    <row r="884" spans="2:65" s="12" customFormat="1">
      <c r="B884" s="155"/>
      <c r="D884" s="147" t="s">
        <v>240</v>
      </c>
      <c r="E884" s="156" t="s">
        <v>1</v>
      </c>
      <c r="F884" s="157" t="s">
        <v>466</v>
      </c>
      <c r="H884" s="158">
        <v>250.04</v>
      </c>
      <c r="I884" s="159"/>
      <c r="L884" s="155"/>
      <c r="M884" s="160"/>
      <c r="T884" s="161"/>
      <c r="AT884" s="156" t="s">
        <v>240</v>
      </c>
      <c r="AU884" s="156" t="s">
        <v>88</v>
      </c>
      <c r="AV884" s="12" t="s">
        <v>88</v>
      </c>
      <c r="AW884" s="12" t="s">
        <v>33</v>
      </c>
      <c r="AX884" s="12" t="s">
        <v>78</v>
      </c>
      <c r="AY884" s="156" t="s">
        <v>132</v>
      </c>
    </row>
    <row r="885" spans="2:65" s="12" customFormat="1">
      <c r="B885" s="155"/>
      <c r="D885" s="147" t="s">
        <v>240</v>
      </c>
      <c r="E885" s="156" t="s">
        <v>1</v>
      </c>
      <c r="F885" s="157" t="s">
        <v>438</v>
      </c>
      <c r="H885" s="158">
        <v>82.92</v>
      </c>
      <c r="I885" s="159"/>
      <c r="L885" s="155"/>
      <c r="M885" s="160"/>
      <c r="T885" s="161"/>
      <c r="AT885" s="156" t="s">
        <v>240</v>
      </c>
      <c r="AU885" s="156" t="s">
        <v>88</v>
      </c>
      <c r="AV885" s="12" t="s">
        <v>88</v>
      </c>
      <c r="AW885" s="12" t="s">
        <v>33</v>
      </c>
      <c r="AX885" s="12" t="s">
        <v>78</v>
      </c>
      <c r="AY885" s="156" t="s">
        <v>132</v>
      </c>
    </row>
    <row r="886" spans="2:65" s="12" customFormat="1">
      <c r="B886" s="155"/>
      <c r="D886" s="147" t="s">
        <v>240</v>
      </c>
      <c r="E886" s="156" t="s">
        <v>1</v>
      </c>
      <c r="F886" s="157" t="s">
        <v>467</v>
      </c>
      <c r="H886" s="158">
        <v>151.9</v>
      </c>
      <c r="I886" s="159"/>
      <c r="L886" s="155"/>
      <c r="M886" s="160"/>
      <c r="T886" s="161"/>
      <c r="AT886" s="156" t="s">
        <v>240</v>
      </c>
      <c r="AU886" s="156" t="s">
        <v>88</v>
      </c>
      <c r="AV886" s="12" t="s">
        <v>88</v>
      </c>
      <c r="AW886" s="12" t="s">
        <v>33</v>
      </c>
      <c r="AX886" s="12" t="s">
        <v>78</v>
      </c>
      <c r="AY886" s="156" t="s">
        <v>132</v>
      </c>
    </row>
    <row r="887" spans="2:65" s="12" customFormat="1">
      <c r="B887" s="155"/>
      <c r="D887" s="147" t="s">
        <v>240</v>
      </c>
      <c r="E887" s="156" t="s">
        <v>1</v>
      </c>
      <c r="F887" s="157" t="s">
        <v>1332</v>
      </c>
      <c r="H887" s="158">
        <v>10.26</v>
      </c>
      <c r="I887" s="159"/>
      <c r="L887" s="155"/>
      <c r="M887" s="160"/>
      <c r="T887" s="161"/>
      <c r="AT887" s="156" t="s">
        <v>240</v>
      </c>
      <c r="AU887" s="156" t="s">
        <v>88</v>
      </c>
      <c r="AV887" s="12" t="s">
        <v>88</v>
      </c>
      <c r="AW887" s="12" t="s">
        <v>33</v>
      </c>
      <c r="AX887" s="12" t="s">
        <v>78</v>
      </c>
      <c r="AY887" s="156" t="s">
        <v>132</v>
      </c>
    </row>
    <row r="888" spans="2:65" s="13" customFormat="1">
      <c r="B888" s="162"/>
      <c r="D888" s="147" t="s">
        <v>240</v>
      </c>
      <c r="E888" s="163" t="s">
        <v>1</v>
      </c>
      <c r="F888" s="164" t="s">
        <v>244</v>
      </c>
      <c r="H888" s="165">
        <v>2420.7020000000002</v>
      </c>
      <c r="I888" s="166"/>
      <c r="L888" s="162"/>
      <c r="M888" s="167"/>
      <c r="T888" s="168"/>
      <c r="AT888" s="163" t="s">
        <v>240</v>
      </c>
      <c r="AU888" s="163" t="s">
        <v>88</v>
      </c>
      <c r="AV888" s="13" t="s">
        <v>153</v>
      </c>
      <c r="AW888" s="13" t="s">
        <v>33</v>
      </c>
      <c r="AX888" s="13" t="s">
        <v>86</v>
      </c>
      <c r="AY888" s="163" t="s">
        <v>132</v>
      </c>
    </row>
    <row r="889" spans="2:65" s="1" customFormat="1" ht="24.2" customHeight="1">
      <c r="B889" s="132"/>
      <c r="C889" s="133" t="s">
        <v>1333</v>
      </c>
      <c r="D889" s="133" t="s">
        <v>135</v>
      </c>
      <c r="E889" s="134" t="s">
        <v>1334</v>
      </c>
      <c r="F889" s="135" t="s">
        <v>1335</v>
      </c>
      <c r="G889" s="136" t="s">
        <v>238</v>
      </c>
      <c r="H889" s="137">
        <v>2410.442</v>
      </c>
      <c r="I889" s="138"/>
      <c r="J889" s="139">
        <f>ROUND(I889*H889,2)</f>
        <v>0</v>
      </c>
      <c r="K889" s="140"/>
      <c r="L889" s="31"/>
      <c r="M889" s="141" t="s">
        <v>1</v>
      </c>
      <c r="N889" s="142" t="s">
        <v>43</v>
      </c>
      <c r="P889" s="143">
        <f>O889*H889</f>
        <v>0</v>
      </c>
      <c r="Q889" s="143">
        <v>2.0000000000000001E-4</v>
      </c>
      <c r="R889" s="143">
        <f>Q889*H889</f>
        <v>0.48208840000000003</v>
      </c>
      <c r="S889" s="143">
        <v>0</v>
      </c>
      <c r="T889" s="144">
        <f>S889*H889</f>
        <v>0</v>
      </c>
      <c r="AR889" s="145" t="s">
        <v>307</v>
      </c>
      <c r="AT889" s="145" t="s">
        <v>135</v>
      </c>
      <c r="AU889" s="145" t="s">
        <v>88</v>
      </c>
      <c r="AY889" s="16" t="s">
        <v>132</v>
      </c>
      <c r="BE889" s="146">
        <f>IF(N889="základní",J889,0)</f>
        <v>0</v>
      </c>
      <c r="BF889" s="146">
        <f>IF(N889="snížená",J889,0)</f>
        <v>0</v>
      </c>
      <c r="BG889" s="146">
        <f>IF(N889="zákl. přenesená",J889,0)</f>
        <v>0</v>
      </c>
      <c r="BH889" s="146">
        <f>IF(N889="sníž. přenesená",J889,0)</f>
        <v>0</v>
      </c>
      <c r="BI889" s="146">
        <f>IF(N889="nulová",J889,0)</f>
        <v>0</v>
      </c>
      <c r="BJ889" s="16" t="s">
        <v>86</v>
      </c>
      <c r="BK889" s="146">
        <f>ROUND(I889*H889,2)</f>
        <v>0</v>
      </c>
      <c r="BL889" s="16" t="s">
        <v>307</v>
      </c>
      <c r="BM889" s="145" t="s">
        <v>1336</v>
      </c>
    </row>
    <row r="890" spans="2:65" s="14" customFormat="1">
      <c r="B890" s="169"/>
      <c r="D890" s="147" t="s">
        <v>240</v>
      </c>
      <c r="E890" s="170" t="s">
        <v>1</v>
      </c>
      <c r="F890" s="171" t="s">
        <v>779</v>
      </c>
      <c r="H890" s="170" t="s">
        <v>1</v>
      </c>
      <c r="I890" s="172"/>
      <c r="L890" s="169"/>
      <c r="M890" s="173"/>
      <c r="T890" s="174"/>
      <c r="AT890" s="170" t="s">
        <v>240</v>
      </c>
      <c r="AU890" s="170" t="s">
        <v>88</v>
      </c>
      <c r="AV890" s="14" t="s">
        <v>86</v>
      </c>
      <c r="AW890" s="14" t="s">
        <v>33</v>
      </c>
      <c r="AX890" s="14" t="s">
        <v>78</v>
      </c>
      <c r="AY890" s="170" t="s">
        <v>132</v>
      </c>
    </row>
    <row r="891" spans="2:65" s="12" customFormat="1">
      <c r="B891" s="155"/>
      <c r="D891" s="147" t="s">
        <v>240</v>
      </c>
      <c r="E891" s="156" t="s">
        <v>1</v>
      </c>
      <c r="F891" s="157" t="s">
        <v>461</v>
      </c>
      <c r="H891" s="158">
        <v>1362.79</v>
      </c>
      <c r="I891" s="159"/>
      <c r="L891" s="155"/>
      <c r="M891" s="160"/>
      <c r="T891" s="161"/>
      <c r="AT891" s="156" t="s">
        <v>240</v>
      </c>
      <c r="AU891" s="156" t="s">
        <v>88</v>
      </c>
      <c r="AV891" s="12" t="s">
        <v>88</v>
      </c>
      <c r="AW891" s="12" t="s">
        <v>33</v>
      </c>
      <c r="AX891" s="12" t="s">
        <v>78</v>
      </c>
      <c r="AY891" s="156" t="s">
        <v>132</v>
      </c>
    </row>
    <row r="892" spans="2:65" s="12" customFormat="1">
      <c r="B892" s="155"/>
      <c r="D892" s="147" t="s">
        <v>240</v>
      </c>
      <c r="E892" s="156" t="s">
        <v>1</v>
      </c>
      <c r="F892" s="157" t="s">
        <v>462</v>
      </c>
      <c r="H892" s="158">
        <v>97.37</v>
      </c>
      <c r="I892" s="159"/>
      <c r="L892" s="155"/>
      <c r="M892" s="160"/>
      <c r="T892" s="161"/>
      <c r="AT892" s="156" t="s">
        <v>240</v>
      </c>
      <c r="AU892" s="156" t="s">
        <v>88</v>
      </c>
      <c r="AV892" s="12" t="s">
        <v>88</v>
      </c>
      <c r="AW892" s="12" t="s">
        <v>33</v>
      </c>
      <c r="AX892" s="12" t="s">
        <v>78</v>
      </c>
      <c r="AY892" s="156" t="s">
        <v>132</v>
      </c>
    </row>
    <row r="893" spans="2:65" s="12" customFormat="1">
      <c r="B893" s="155"/>
      <c r="D893" s="147" t="s">
        <v>240</v>
      </c>
      <c r="E893" s="156" t="s">
        <v>1</v>
      </c>
      <c r="F893" s="157" t="s">
        <v>463</v>
      </c>
      <c r="H893" s="158">
        <v>94.95</v>
      </c>
      <c r="I893" s="159"/>
      <c r="L893" s="155"/>
      <c r="M893" s="160"/>
      <c r="T893" s="161"/>
      <c r="AT893" s="156" t="s">
        <v>240</v>
      </c>
      <c r="AU893" s="156" t="s">
        <v>88</v>
      </c>
      <c r="AV893" s="12" t="s">
        <v>88</v>
      </c>
      <c r="AW893" s="12" t="s">
        <v>33</v>
      </c>
      <c r="AX893" s="12" t="s">
        <v>78</v>
      </c>
      <c r="AY893" s="156" t="s">
        <v>132</v>
      </c>
    </row>
    <row r="894" spans="2:65" s="12" customFormat="1">
      <c r="B894" s="155"/>
      <c r="D894" s="147" t="s">
        <v>240</v>
      </c>
      <c r="E894" s="156" t="s">
        <v>1</v>
      </c>
      <c r="F894" s="157" t="s">
        <v>464</v>
      </c>
      <c r="H894" s="158">
        <v>284.79199999999997</v>
      </c>
      <c r="I894" s="159"/>
      <c r="L894" s="155"/>
      <c r="M894" s="160"/>
      <c r="T894" s="161"/>
      <c r="AT894" s="156" t="s">
        <v>240</v>
      </c>
      <c r="AU894" s="156" t="s">
        <v>88</v>
      </c>
      <c r="AV894" s="12" t="s">
        <v>88</v>
      </c>
      <c r="AW894" s="12" t="s">
        <v>33</v>
      </c>
      <c r="AX894" s="12" t="s">
        <v>78</v>
      </c>
      <c r="AY894" s="156" t="s">
        <v>132</v>
      </c>
    </row>
    <row r="895" spans="2:65" s="12" customFormat="1">
      <c r="B895" s="155"/>
      <c r="D895" s="147" t="s">
        <v>240</v>
      </c>
      <c r="E895" s="156" t="s">
        <v>1</v>
      </c>
      <c r="F895" s="157" t="s">
        <v>465</v>
      </c>
      <c r="H895" s="158">
        <v>85.68</v>
      </c>
      <c r="I895" s="159"/>
      <c r="L895" s="155"/>
      <c r="M895" s="160"/>
      <c r="T895" s="161"/>
      <c r="AT895" s="156" t="s">
        <v>240</v>
      </c>
      <c r="AU895" s="156" t="s">
        <v>88</v>
      </c>
      <c r="AV895" s="12" t="s">
        <v>88</v>
      </c>
      <c r="AW895" s="12" t="s">
        <v>33</v>
      </c>
      <c r="AX895" s="12" t="s">
        <v>78</v>
      </c>
      <c r="AY895" s="156" t="s">
        <v>132</v>
      </c>
    </row>
    <row r="896" spans="2:65" s="12" customFormat="1">
      <c r="B896" s="155"/>
      <c r="D896" s="147" t="s">
        <v>240</v>
      </c>
      <c r="E896" s="156" t="s">
        <v>1</v>
      </c>
      <c r="F896" s="157" t="s">
        <v>466</v>
      </c>
      <c r="H896" s="158">
        <v>250.04</v>
      </c>
      <c r="I896" s="159"/>
      <c r="L896" s="155"/>
      <c r="M896" s="160"/>
      <c r="T896" s="161"/>
      <c r="AT896" s="156" t="s">
        <v>240</v>
      </c>
      <c r="AU896" s="156" t="s">
        <v>88</v>
      </c>
      <c r="AV896" s="12" t="s">
        <v>88</v>
      </c>
      <c r="AW896" s="12" t="s">
        <v>33</v>
      </c>
      <c r="AX896" s="12" t="s">
        <v>78</v>
      </c>
      <c r="AY896" s="156" t="s">
        <v>132</v>
      </c>
    </row>
    <row r="897" spans="2:51" s="12" customFormat="1">
      <c r="B897" s="155"/>
      <c r="D897" s="147" t="s">
        <v>240</v>
      </c>
      <c r="E897" s="156" t="s">
        <v>1</v>
      </c>
      <c r="F897" s="157" t="s">
        <v>438</v>
      </c>
      <c r="H897" s="158">
        <v>82.92</v>
      </c>
      <c r="I897" s="159"/>
      <c r="L897" s="155"/>
      <c r="M897" s="160"/>
      <c r="T897" s="161"/>
      <c r="AT897" s="156" t="s">
        <v>240</v>
      </c>
      <c r="AU897" s="156" t="s">
        <v>88</v>
      </c>
      <c r="AV897" s="12" t="s">
        <v>88</v>
      </c>
      <c r="AW897" s="12" t="s">
        <v>33</v>
      </c>
      <c r="AX897" s="12" t="s">
        <v>78</v>
      </c>
      <c r="AY897" s="156" t="s">
        <v>132</v>
      </c>
    </row>
    <row r="898" spans="2:51" s="12" customFormat="1">
      <c r="B898" s="155"/>
      <c r="D898" s="147" t="s">
        <v>240</v>
      </c>
      <c r="E898" s="156" t="s">
        <v>1</v>
      </c>
      <c r="F898" s="157" t="s">
        <v>467</v>
      </c>
      <c r="H898" s="158">
        <v>151.9</v>
      </c>
      <c r="I898" s="159"/>
      <c r="L898" s="155"/>
      <c r="M898" s="160"/>
      <c r="T898" s="161"/>
      <c r="AT898" s="156" t="s">
        <v>240</v>
      </c>
      <c r="AU898" s="156" t="s">
        <v>88</v>
      </c>
      <c r="AV898" s="12" t="s">
        <v>88</v>
      </c>
      <c r="AW898" s="12" t="s">
        <v>33</v>
      </c>
      <c r="AX898" s="12" t="s">
        <v>78</v>
      </c>
      <c r="AY898" s="156" t="s">
        <v>132</v>
      </c>
    </row>
    <row r="899" spans="2:51" s="13" customFormat="1">
      <c r="B899" s="162"/>
      <c r="D899" s="147" t="s">
        <v>240</v>
      </c>
      <c r="E899" s="163" t="s">
        <v>1</v>
      </c>
      <c r="F899" s="164" t="s">
        <v>244</v>
      </c>
      <c r="H899" s="165">
        <v>2410.442</v>
      </c>
      <c r="I899" s="166"/>
      <c r="L899" s="162"/>
      <c r="M899" s="186"/>
      <c r="N899" s="187"/>
      <c r="O899" s="187"/>
      <c r="P899" s="187"/>
      <c r="Q899" s="187"/>
      <c r="R899" s="187"/>
      <c r="S899" s="187"/>
      <c r="T899" s="188"/>
      <c r="AT899" s="163" t="s">
        <v>240</v>
      </c>
      <c r="AU899" s="163" t="s">
        <v>88</v>
      </c>
      <c r="AV899" s="13" t="s">
        <v>153</v>
      </c>
      <c r="AW899" s="13" t="s">
        <v>33</v>
      </c>
      <c r="AX899" s="13" t="s">
        <v>86</v>
      </c>
      <c r="AY899" s="163" t="s">
        <v>132</v>
      </c>
    </row>
    <row r="900" spans="2:51" s="1" customFormat="1" ht="6.95" customHeight="1">
      <c r="B900" s="43"/>
      <c r="C900" s="44"/>
      <c r="D900" s="44"/>
      <c r="E900" s="44"/>
      <c r="F900" s="44"/>
      <c r="G900" s="44"/>
      <c r="H900" s="44"/>
      <c r="I900" s="44"/>
      <c r="J900" s="44"/>
      <c r="K900" s="44"/>
      <c r="L900" s="31"/>
    </row>
  </sheetData>
  <autoFilter ref="C137:K899" xr:uid="{00000000-0009-0000-0000-000002000000}"/>
  <mergeCells count="9">
    <mergeCell ref="E87:H87"/>
    <mergeCell ref="E128:H128"/>
    <mergeCell ref="E130:H13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97"/>
  <sheetViews>
    <sheetView showGridLines="0" workbookViewId="0">
      <selection activeCell="G10" sqref="G1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3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6" t="s">
        <v>94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88</v>
      </c>
    </row>
    <row r="4" spans="2:46" ht="24.95" customHeight="1">
      <c r="B4" s="19"/>
      <c r="D4" s="20" t="s">
        <v>101</v>
      </c>
      <c r="L4" s="19"/>
      <c r="M4" s="87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3" t="str">
        <f>'Rekapitulace stavby'!K6</f>
        <v>Revitalizace objektu MŠ JAHŮDKA v Praze 12</v>
      </c>
      <c r="F7" s="234"/>
      <c r="G7" s="234"/>
      <c r="H7" s="234"/>
      <c r="L7" s="19"/>
    </row>
    <row r="8" spans="2:46" s="1" customFormat="1" ht="12" customHeight="1">
      <c r="B8" s="31"/>
      <c r="D8" s="26" t="s">
        <v>102</v>
      </c>
      <c r="L8" s="31"/>
    </row>
    <row r="9" spans="2:46" s="1" customFormat="1" ht="16.5" customHeight="1">
      <c r="B9" s="31"/>
      <c r="E9" s="223" t="s">
        <v>1337</v>
      </c>
      <c r="F9" s="232"/>
      <c r="G9" s="232"/>
      <c r="H9" s="23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31. 12. 2024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46" s="1" customFormat="1" ht="18" customHeight="1">
      <c r="B15" s="31"/>
      <c r="E15" s="24" t="s">
        <v>1660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5" t="str">
        <f>'Rekapitulace stavby'!E14</f>
        <v>Vyplň údaj</v>
      </c>
      <c r="F18" s="205"/>
      <c r="G18" s="205"/>
      <c r="H18" s="205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31</v>
      </c>
      <c r="L20" s="31"/>
    </row>
    <row r="21" spans="2:12" s="1" customFormat="1" ht="18" customHeight="1">
      <c r="B21" s="31"/>
      <c r="E21" s="24" t="s">
        <v>32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34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36</v>
      </c>
      <c r="L26" s="31"/>
    </row>
    <row r="27" spans="2:12" s="7" customFormat="1" ht="155.25" customHeight="1">
      <c r="B27" s="88"/>
      <c r="E27" s="209" t="s">
        <v>104</v>
      </c>
      <c r="F27" s="209"/>
      <c r="G27" s="209"/>
      <c r="H27" s="209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38</v>
      </c>
      <c r="J30" s="65">
        <f>ROUND(J119,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40</v>
      </c>
      <c r="I32" s="34" t="s">
        <v>39</v>
      </c>
      <c r="J32" s="34" t="s">
        <v>41</v>
      </c>
      <c r="L32" s="31"/>
    </row>
    <row r="33" spans="2:12" s="1" customFormat="1" ht="14.45" customHeight="1">
      <c r="B33" s="31"/>
      <c r="D33" s="54" t="s">
        <v>42</v>
      </c>
      <c r="E33" s="26" t="s">
        <v>43</v>
      </c>
      <c r="F33" s="90">
        <f>ROUND((SUM(BE119:BE196)),  2)</f>
        <v>0</v>
      </c>
      <c r="I33" s="91">
        <v>0.21</v>
      </c>
      <c r="J33" s="90">
        <f>ROUND(((SUM(BE119:BE196))*I33),  2)</f>
        <v>0</v>
      </c>
      <c r="L33" s="31"/>
    </row>
    <row r="34" spans="2:12" s="1" customFormat="1" ht="14.45" customHeight="1">
      <c r="B34" s="31"/>
      <c r="E34" s="26" t="s">
        <v>44</v>
      </c>
      <c r="F34" s="90">
        <f>ROUND((SUM(BF119:BF196)),  2)</f>
        <v>0</v>
      </c>
      <c r="I34" s="91">
        <v>0.12</v>
      </c>
      <c r="J34" s="90">
        <f>ROUND(((SUM(BF119:BF196))*I34),  2)</f>
        <v>0</v>
      </c>
      <c r="L34" s="31"/>
    </row>
    <row r="35" spans="2:12" s="1" customFormat="1" ht="14.45" hidden="1" customHeight="1">
      <c r="B35" s="31"/>
      <c r="E35" s="26" t="s">
        <v>45</v>
      </c>
      <c r="F35" s="90">
        <f>ROUND((SUM(BG119:BG196)),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46</v>
      </c>
      <c r="F36" s="90">
        <f>ROUND((SUM(BH119:BH196)),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47</v>
      </c>
      <c r="F37" s="90">
        <f>ROUND((SUM(BI119:BI196)),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48</v>
      </c>
      <c r="E39" s="56"/>
      <c r="F39" s="56"/>
      <c r="G39" s="94" t="s">
        <v>49</v>
      </c>
      <c r="H39" s="95" t="s">
        <v>50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53</v>
      </c>
      <c r="E61" s="33"/>
      <c r="F61" s="98" t="s">
        <v>54</v>
      </c>
      <c r="G61" s="42" t="s">
        <v>53</v>
      </c>
      <c r="H61" s="33"/>
      <c r="I61" s="33"/>
      <c r="J61" s="99" t="s">
        <v>54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55</v>
      </c>
      <c r="E65" s="41"/>
      <c r="F65" s="41"/>
      <c r="G65" s="40" t="s">
        <v>56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53</v>
      </c>
      <c r="E76" s="33"/>
      <c r="F76" s="98" t="s">
        <v>54</v>
      </c>
      <c r="G76" s="42" t="s">
        <v>53</v>
      </c>
      <c r="H76" s="33"/>
      <c r="I76" s="33"/>
      <c r="J76" s="99" t="s">
        <v>54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105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3" t="str">
        <f>E7</f>
        <v>Revitalizace objektu MŠ JAHŮDKA v Praze 12</v>
      </c>
      <c r="F85" s="234"/>
      <c r="G85" s="234"/>
      <c r="H85" s="234"/>
      <c r="L85" s="31"/>
    </row>
    <row r="86" spans="2:47" s="1" customFormat="1" ht="12" customHeight="1">
      <c r="B86" s="31"/>
      <c r="C86" s="26" t="s">
        <v>102</v>
      </c>
      <c r="L86" s="31"/>
    </row>
    <row r="87" spans="2:47" s="1" customFormat="1" ht="16.5" customHeight="1">
      <c r="B87" s="31"/>
      <c r="E87" s="223" t="str">
        <f>E9</f>
        <v>02 - VZT</v>
      </c>
      <c r="F87" s="232"/>
      <c r="G87" s="232"/>
      <c r="H87" s="23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Krouzova 10, č.p. 3036, 143 00 Praha 12</v>
      </c>
      <c r="I89" s="26" t="s">
        <v>22</v>
      </c>
      <c r="J89" s="51" t="str">
        <f>IF(J12="","",J12)</f>
        <v>31. 12. 2024</v>
      </c>
      <c r="L89" s="31"/>
    </row>
    <row r="90" spans="2:47" s="1" customFormat="1" ht="6.95" customHeight="1">
      <c r="B90" s="31"/>
      <c r="L90" s="31"/>
    </row>
    <row r="91" spans="2:47" s="1" customFormat="1" ht="40.15" customHeight="1">
      <c r="B91" s="31"/>
      <c r="C91" s="26" t="s">
        <v>24</v>
      </c>
      <c r="F91" s="24" t="str">
        <f>E15</f>
        <v>MČ Praha 12, Generála Šišky 2375/6, Praha 4,Modřany</v>
      </c>
      <c r="I91" s="26" t="s">
        <v>30</v>
      </c>
      <c r="J91" s="29" t="str">
        <f>E21</f>
        <v>Ing.arch. Jan Mudra,Holoubkov 81,338 01 Holoubkov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26" t="s">
        <v>34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106</v>
      </c>
      <c r="D94" s="92"/>
      <c r="E94" s="92"/>
      <c r="F94" s="92"/>
      <c r="G94" s="92"/>
      <c r="H94" s="92"/>
      <c r="I94" s="92"/>
      <c r="J94" s="101" t="s">
        <v>107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108</v>
      </c>
      <c r="J96" s="65">
        <f>J119</f>
        <v>0</v>
      </c>
      <c r="L96" s="31"/>
      <c r="AU96" s="16" t="s">
        <v>109</v>
      </c>
    </row>
    <row r="97" spans="2:12" s="8" customFormat="1" ht="24.95" customHeight="1">
      <c r="B97" s="103"/>
      <c r="D97" s="104" t="s">
        <v>1338</v>
      </c>
      <c r="E97" s="105"/>
      <c r="F97" s="105"/>
      <c r="G97" s="105"/>
      <c r="H97" s="105"/>
      <c r="I97" s="105"/>
      <c r="J97" s="106">
        <f>J120</f>
        <v>0</v>
      </c>
      <c r="L97" s="103"/>
    </row>
    <row r="98" spans="2:12" s="8" customFormat="1" ht="24.95" customHeight="1">
      <c r="B98" s="103"/>
      <c r="D98" s="104" t="s">
        <v>1339</v>
      </c>
      <c r="E98" s="105"/>
      <c r="F98" s="105"/>
      <c r="G98" s="105"/>
      <c r="H98" s="105"/>
      <c r="I98" s="105"/>
      <c r="J98" s="106">
        <f>J147</f>
        <v>0</v>
      </c>
      <c r="L98" s="103"/>
    </row>
    <row r="99" spans="2:12" s="8" customFormat="1" ht="24.95" customHeight="1">
      <c r="B99" s="103"/>
      <c r="D99" s="104" t="s">
        <v>1340</v>
      </c>
      <c r="E99" s="105"/>
      <c r="F99" s="105"/>
      <c r="G99" s="105"/>
      <c r="H99" s="105"/>
      <c r="I99" s="105"/>
      <c r="J99" s="106">
        <f>J153</f>
        <v>0</v>
      </c>
      <c r="L99" s="103"/>
    </row>
    <row r="100" spans="2:12" s="1" customFormat="1" ht="21.75" customHeight="1">
      <c r="B100" s="31"/>
      <c r="L100" s="31"/>
    </row>
    <row r="101" spans="2:12" s="1" customFormat="1" ht="6.95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31"/>
    </row>
    <row r="105" spans="2:12" s="1" customFormat="1" ht="6.95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31"/>
    </row>
    <row r="106" spans="2:12" s="1" customFormat="1" ht="24.95" customHeight="1">
      <c r="B106" s="31"/>
      <c r="C106" s="20" t="s">
        <v>117</v>
      </c>
      <c r="L106" s="31"/>
    </row>
    <row r="107" spans="2:12" s="1" customFormat="1" ht="6.95" customHeight="1">
      <c r="B107" s="31"/>
      <c r="L107" s="31"/>
    </row>
    <row r="108" spans="2:12" s="1" customFormat="1" ht="12" customHeight="1">
      <c r="B108" s="31"/>
      <c r="C108" s="26" t="s">
        <v>16</v>
      </c>
      <c r="L108" s="31"/>
    </row>
    <row r="109" spans="2:12" s="1" customFormat="1" ht="16.5" customHeight="1">
      <c r="B109" s="31"/>
      <c r="E109" s="233" t="str">
        <f>E7</f>
        <v>Revitalizace objektu MŠ JAHŮDKA v Praze 12</v>
      </c>
      <c r="F109" s="234"/>
      <c r="G109" s="234"/>
      <c r="H109" s="234"/>
      <c r="L109" s="31"/>
    </row>
    <row r="110" spans="2:12" s="1" customFormat="1" ht="12" customHeight="1">
      <c r="B110" s="31"/>
      <c r="C110" s="26" t="s">
        <v>102</v>
      </c>
      <c r="L110" s="31"/>
    </row>
    <row r="111" spans="2:12" s="1" customFormat="1" ht="16.5" customHeight="1">
      <c r="B111" s="31"/>
      <c r="E111" s="223" t="str">
        <f>E9</f>
        <v>02 - VZT</v>
      </c>
      <c r="F111" s="232"/>
      <c r="G111" s="232"/>
      <c r="H111" s="232"/>
      <c r="L111" s="31"/>
    </row>
    <row r="112" spans="2:12" s="1" customFormat="1" ht="6.95" customHeight="1">
      <c r="B112" s="31"/>
      <c r="L112" s="31"/>
    </row>
    <row r="113" spans="2:65" s="1" customFormat="1" ht="12" customHeight="1">
      <c r="B113" s="31"/>
      <c r="C113" s="26" t="s">
        <v>20</v>
      </c>
      <c r="F113" s="24" t="str">
        <f>F12</f>
        <v>Krouzova 10, č.p. 3036, 143 00 Praha 12</v>
      </c>
      <c r="I113" s="26" t="s">
        <v>22</v>
      </c>
      <c r="J113" s="51" t="str">
        <f>IF(J12="","",J12)</f>
        <v>31. 12. 2024</v>
      </c>
      <c r="L113" s="31"/>
    </row>
    <row r="114" spans="2:65" s="1" customFormat="1" ht="6.95" customHeight="1">
      <c r="B114" s="31"/>
      <c r="L114" s="31"/>
    </row>
    <row r="115" spans="2:65" s="1" customFormat="1" ht="40.15" customHeight="1">
      <c r="B115" s="31"/>
      <c r="C115" s="26" t="s">
        <v>24</v>
      </c>
      <c r="F115" s="24" t="str">
        <f>E15</f>
        <v>MČ Praha 12, Generála Šišky 2375/6, Praha 4,Modřany</v>
      </c>
      <c r="I115" s="26" t="s">
        <v>30</v>
      </c>
      <c r="J115" s="29" t="str">
        <f>E21</f>
        <v>Ing.arch. Jan Mudra,Holoubkov 81,338 01 Holoubkov</v>
      </c>
      <c r="L115" s="31"/>
    </row>
    <row r="116" spans="2:65" s="1" customFormat="1" ht="15.2" customHeight="1">
      <c r="B116" s="31"/>
      <c r="C116" s="26" t="s">
        <v>28</v>
      </c>
      <c r="F116" s="24" t="str">
        <f>IF(E18="","",E18)</f>
        <v>Vyplň údaj</v>
      </c>
      <c r="I116" s="26" t="s">
        <v>34</v>
      </c>
      <c r="J116" s="29" t="str">
        <f>E24</f>
        <v xml:space="preserve"> </v>
      </c>
      <c r="L116" s="31"/>
    </row>
    <row r="117" spans="2:65" s="1" customFormat="1" ht="10.35" customHeight="1">
      <c r="B117" s="31"/>
      <c r="L117" s="31"/>
    </row>
    <row r="118" spans="2:65" s="10" customFormat="1" ht="29.25" customHeight="1">
      <c r="B118" s="111"/>
      <c r="C118" s="112" t="s">
        <v>118</v>
      </c>
      <c r="D118" s="113" t="s">
        <v>63</v>
      </c>
      <c r="E118" s="113" t="s">
        <v>59</v>
      </c>
      <c r="F118" s="113" t="s">
        <v>60</v>
      </c>
      <c r="G118" s="113" t="s">
        <v>119</v>
      </c>
      <c r="H118" s="113" t="s">
        <v>120</v>
      </c>
      <c r="I118" s="113" t="s">
        <v>121</v>
      </c>
      <c r="J118" s="114" t="s">
        <v>107</v>
      </c>
      <c r="K118" s="115" t="s">
        <v>122</v>
      </c>
      <c r="L118" s="111"/>
      <c r="M118" s="58" t="s">
        <v>1</v>
      </c>
      <c r="N118" s="59" t="s">
        <v>42</v>
      </c>
      <c r="O118" s="59" t="s">
        <v>123</v>
      </c>
      <c r="P118" s="59" t="s">
        <v>124</v>
      </c>
      <c r="Q118" s="59" t="s">
        <v>125</v>
      </c>
      <c r="R118" s="59" t="s">
        <v>126</v>
      </c>
      <c r="S118" s="59" t="s">
        <v>127</v>
      </c>
      <c r="T118" s="60" t="s">
        <v>128</v>
      </c>
    </row>
    <row r="119" spans="2:65" s="1" customFormat="1" ht="22.9" customHeight="1">
      <c r="B119" s="31"/>
      <c r="C119" s="63" t="s">
        <v>129</v>
      </c>
      <c r="J119" s="116">
        <f>BK119</f>
        <v>0</v>
      </c>
      <c r="L119" s="31"/>
      <c r="M119" s="61"/>
      <c r="N119" s="52"/>
      <c r="O119" s="52"/>
      <c r="P119" s="117">
        <f>P120+P147+P153</f>
        <v>0</v>
      </c>
      <c r="Q119" s="52"/>
      <c r="R119" s="117">
        <f>R120+R147+R153</f>
        <v>0</v>
      </c>
      <c r="S119" s="52"/>
      <c r="T119" s="118">
        <f>T120+T147+T153</f>
        <v>0</v>
      </c>
      <c r="AT119" s="16" t="s">
        <v>77</v>
      </c>
      <c r="AU119" s="16" t="s">
        <v>109</v>
      </c>
      <c r="BK119" s="119">
        <f>BK120+BK147+BK153</f>
        <v>0</v>
      </c>
    </row>
    <row r="120" spans="2:65" s="11" customFormat="1" ht="25.9" customHeight="1">
      <c r="B120" s="120"/>
      <c r="D120" s="121" t="s">
        <v>77</v>
      </c>
      <c r="E120" s="122" t="s">
        <v>1341</v>
      </c>
      <c r="F120" s="122" t="s">
        <v>1342</v>
      </c>
      <c r="I120" s="123"/>
      <c r="J120" s="124">
        <f>BK120</f>
        <v>0</v>
      </c>
      <c r="L120" s="120"/>
      <c r="M120" s="125"/>
      <c r="P120" s="126">
        <f>SUM(P121:P146)</f>
        <v>0</v>
      </c>
      <c r="R120" s="126">
        <f>SUM(R121:R146)</f>
        <v>0</v>
      </c>
      <c r="T120" s="127">
        <f>SUM(T121:T146)</f>
        <v>0</v>
      </c>
      <c r="AR120" s="121" t="s">
        <v>86</v>
      </c>
      <c r="AT120" s="128" t="s">
        <v>77</v>
      </c>
      <c r="AU120" s="128" t="s">
        <v>78</v>
      </c>
      <c r="AY120" s="121" t="s">
        <v>132</v>
      </c>
      <c r="BK120" s="129">
        <f>SUM(BK121:BK146)</f>
        <v>0</v>
      </c>
    </row>
    <row r="121" spans="2:65" s="1" customFormat="1" ht="76.349999999999994" customHeight="1">
      <c r="B121" s="132"/>
      <c r="C121" s="133" t="s">
        <v>86</v>
      </c>
      <c r="D121" s="133" t="s">
        <v>135</v>
      </c>
      <c r="E121" s="134" t="s">
        <v>1343</v>
      </c>
      <c r="F121" s="135" t="s">
        <v>1344</v>
      </c>
      <c r="G121" s="136" t="s">
        <v>138</v>
      </c>
      <c r="H121" s="137">
        <v>1</v>
      </c>
      <c r="I121" s="138"/>
      <c r="J121" s="139">
        <f t="shared" ref="J121:J146" si="0">ROUND(I121*H121,2)</f>
        <v>0</v>
      </c>
      <c r="K121" s="140"/>
      <c r="L121" s="31"/>
      <c r="M121" s="141" t="s">
        <v>1</v>
      </c>
      <c r="N121" s="142" t="s">
        <v>43</v>
      </c>
      <c r="P121" s="143">
        <f t="shared" ref="P121:P146" si="1">O121*H121</f>
        <v>0</v>
      </c>
      <c r="Q121" s="143">
        <v>0</v>
      </c>
      <c r="R121" s="143">
        <f t="shared" ref="R121:R146" si="2">Q121*H121</f>
        <v>0</v>
      </c>
      <c r="S121" s="143">
        <v>0</v>
      </c>
      <c r="T121" s="144">
        <f t="shared" ref="T121:T146" si="3">S121*H121</f>
        <v>0</v>
      </c>
      <c r="AR121" s="145" t="s">
        <v>153</v>
      </c>
      <c r="AT121" s="145" t="s">
        <v>135</v>
      </c>
      <c r="AU121" s="145" t="s">
        <v>86</v>
      </c>
      <c r="AY121" s="16" t="s">
        <v>132</v>
      </c>
      <c r="BE121" s="146">
        <f t="shared" ref="BE121:BE146" si="4">IF(N121="základní",J121,0)</f>
        <v>0</v>
      </c>
      <c r="BF121" s="146">
        <f t="shared" ref="BF121:BF146" si="5">IF(N121="snížená",J121,0)</f>
        <v>0</v>
      </c>
      <c r="BG121" s="146">
        <f t="shared" ref="BG121:BG146" si="6">IF(N121="zákl. přenesená",J121,0)</f>
        <v>0</v>
      </c>
      <c r="BH121" s="146">
        <f t="shared" ref="BH121:BH146" si="7">IF(N121="sníž. přenesená",J121,0)</f>
        <v>0</v>
      </c>
      <c r="BI121" s="146">
        <f t="shared" ref="BI121:BI146" si="8">IF(N121="nulová",J121,0)</f>
        <v>0</v>
      </c>
      <c r="BJ121" s="16" t="s">
        <v>86</v>
      </c>
      <c r="BK121" s="146">
        <f t="shared" ref="BK121:BK146" si="9">ROUND(I121*H121,2)</f>
        <v>0</v>
      </c>
      <c r="BL121" s="16" t="s">
        <v>153</v>
      </c>
      <c r="BM121" s="145" t="s">
        <v>88</v>
      </c>
    </row>
    <row r="122" spans="2:65" s="1" customFormat="1" ht="37.9" customHeight="1">
      <c r="B122" s="132"/>
      <c r="C122" s="133" t="s">
        <v>88</v>
      </c>
      <c r="D122" s="133" t="s">
        <v>135</v>
      </c>
      <c r="E122" s="134" t="s">
        <v>1345</v>
      </c>
      <c r="F122" s="135" t="s">
        <v>1346</v>
      </c>
      <c r="G122" s="136" t="s">
        <v>138</v>
      </c>
      <c r="H122" s="137">
        <v>1</v>
      </c>
      <c r="I122" s="138"/>
      <c r="J122" s="139">
        <f t="shared" si="0"/>
        <v>0</v>
      </c>
      <c r="K122" s="140"/>
      <c r="L122" s="31"/>
      <c r="M122" s="141" t="s">
        <v>1</v>
      </c>
      <c r="N122" s="142" t="s">
        <v>43</v>
      </c>
      <c r="P122" s="143">
        <f t="shared" si="1"/>
        <v>0</v>
      </c>
      <c r="Q122" s="143">
        <v>0</v>
      </c>
      <c r="R122" s="143">
        <f t="shared" si="2"/>
        <v>0</v>
      </c>
      <c r="S122" s="143">
        <v>0</v>
      </c>
      <c r="T122" s="144">
        <f t="shared" si="3"/>
        <v>0</v>
      </c>
      <c r="AR122" s="145" t="s">
        <v>153</v>
      </c>
      <c r="AT122" s="145" t="s">
        <v>135</v>
      </c>
      <c r="AU122" s="145" t="s">
        <v>86</v>
      </c>
      <c r="AY122" s="16" t="s">
        <v>132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6" t="s">
        <v>86</v>
      </c>
      <c r="BK122" s="146">
        <f t="shared" si="9"/>
        <v>0</v>
      </c>
      <c r="BL122" s="16" t="s">
        <v>153</v>
      </c>
      <c r="BM122" s="145" t="s">
        <v>153</v>
      </c>
    </row>
    <row r="123" spans="2:65" s="1" customFormat="1" ht="37.9" customHeight="1">
      <c r="B123" s="132"/>
      <c r="C123" s="133" t="s">
        <v>146</v>
      </c>
      <c r="D123" s="133" t="s">
        <v>135</v>
      </c>
      <c r="E123" s="134" t="s">
        <v>1347</v>
      </c>
      <c r="F123" s="135" t="s">
        <v>1348</v>
      </c>
      <c r="G123" s="136" t="s">
        <v>258</v>
      </c>
      <c r="H123" s="137">
        <v>11</v>
      </c>
      <c r="I123" s="138"/>
      <c r="J123" s="139">
        <f t="shared" si="0"/>
        <v>0</v>
      </c>
      <c r="K123" s="140"/>
      <c r="L123" s="31"/>
      <c r="M123" s="141" t="s">
        <v>1</v>
      </c>
      <c r="N123" s="142" t="s">
        <v>43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153</v>
      </c>
      <c r="AT123" s="145" t="s">
        <v>135</v>
      </c>
      <c r="AU123" s="145" t="s">
        <v>86</v>
      </c>
      <c r="AY123" s="16" t="s">
        <v>132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6" t="s">
        <v>86</v>
      </c>
      <c r="BK123" s="146">
        <f t="shared" si="9"/>
        <v>0</v>
      </c>
      <c r="BL123" s="16" t="s">
        <v>153</v>
      </c>
      <c r="BM123" s="145" t="s">
        <v>161</v>
      </c>
    </row>
    <row r="124" spans="2:65" s="1" customFormat="1" ht="55.5" customHeight="1">
      <c r="B124" s="132"/>
      <c r="C124" s="133" t="s">
        <v>153</v>
      </c>
      <c r="D124" s="133" t="s">
        <v>135</v>
      </c>
      <c r="E124" s="134" t="s">
        <v>1349</v>
      </c>
      <c r="F124" s="135" t="s">
        <v>1350</v>
      </c>
      <c r="G124" s="136" t="s">
        <v>1351</v>
      </c>
      <c r="H124" s="137">
        <v>1</v>
      </c>
      <c r="I124" s="138"/>
      <c r="J124" s="139">
        <f t="shared" si="0"/>
        <v>0</v>
      </c>
      <c r="K124" s="140"/>
      <c r="L124" s="31"/>
      <c r="M124" s="141" t="s">
        <v>1</v>
      </c>
      <c r="N124" s="142" t="s">
        <v>43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153</v>
      </c>
      <c r="AT124" s="145" t="s">
        <v>135</v>
      </c>
      <c r="AU124" s="145" t="s">
        <v>86</v>
      </c>
      <c r="AY124" s="16" t="s">
        <v>132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6" t="s">
        <v>86</v>
      </c>
      <c r="BK124" s="146">
        <f t="shared" si="9"/>
        <v>0</v>
      </c>
      <c r="BL124" s="16" t="s">
        <v>153</v>
      </c>
      <c r="BM124" s="145" t="s">
        <v>172</v>
      </c>
    </row>
    <row r="125" spans="2:65" s="1" customFormat="1" ht="37.9" customHeight="1">
      <c r="B125" s="132"/>
      <c r="C125" s="133" t="s">
        <v>152</v>
      </c>
      <c r="D125" s="133" t="s">
        <v>135</v>
      </c>
      <c r="E125" s="134" t="s">
        <v>1352</v>
      </c>
      <c r="F125" s="135" t="s">
        <v>1353</v>
      </c>
      <c r="G125" s="136" t="s">
        <v>820</v>
      </c>
      <c r="H125" s="137">
        <v>2</v>
      </c>
      <c r="I125" s="138"/>
      <c r="J125" s="139">
        <f t="shared" si="0"/>
        <v>0</v>
      </c>
      <c r="K125" s="140"/>
      <c r="L125" s="31"/>
      <c r="M125" s="141" t="s">
        <v>1</v>
      </c>
      <c r="N125" s="142" t="s">
        <v>43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153</v>
      </c>
      <c r="AT125" s="145" t="s">
        <v>135</v>
      </c>
      <c r="AU125" s="145" t="s">
        <v>86</v>
      </c>
      <c r="AY125" s="16" t="s">
        <v>132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6" t="s">
        <v>86</v>
      </c>
      <c r="BK125" s="146">
        <f t="shared" si="9"/>
        <v>0</v>
      </c>
      <c r="BL125" s="16" t="s">
        <v>153</v>
      </c>
      <c r="BM125" s="145" t="s">
        <v>183</v>
      </c>
    </row>
    <row r="126" spans="2:65" s="1" customFormat="1" ht="24.2" customHeight="1">
      <c r="B126" s="132"/>
      <c r="C126" s="133" t="s">
        <v>161</v>
      </c>
      <c r="D126" s="133" t="s">
        <v>135</v>
      </c>
      <c r="E126" s="134" t="s">
        <v>1354</v>
      </c>
      <c r="F126" s="135" t="s">
        <v>1355</v>
      </c>
      <c r="G126" s="136" t="s">
        <v>820</v>
      </c>
      <c r="H126" s="137">
        <v>1</v>
      </c>
      <c r="I126" s="138"/>
      <c r="J126" s="139">
        <f t="shared" si="0"/>
        <v>0</v>
      </c>
      <c r="K126" s="140"/>
      <c r="L126" s="31"/>
      <c r="M126" s="141" t="s">
        <v>1</v>
      </c>
      <c r="N126" s="142" t="s">
        <v>43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153</v>
      </c>
      <c r="AT126" s="145" t="s">
        <v>135</v>
      </c>
      <c r="AU126" s="145" t="s">
        <v>86</v>
      </c>
      <c r="AY126" s="16" t="s">
        <v>132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6" t="s">
        <v>86</v>
      </c>
      <c r="BK126" s="146">
        <f t="shared" si="9"/>
        <v>0</v>
      </c>
      <c r="BL126" s="16" t="s">
        <v>153</v>
      </c>
      <c r="BM126" s="145" t="s">
        <v>8</v>
      </c>
    </row>
    <row r="127" spans="2:65" s="1" customFormat="1" ht="21.75" customHeight="1">
      <c r="B127" s="132"/>
      <c r="C127" s="133" t="s">
        <v>167</v>
      </c>
      <c r="D127" s="133" t="s">
        <v>135</v>
      </c>
      <c r="E127" s="134" t="s">
        <v>1356</v>
      </c>
      <c r="F127" s="135" t="s">
        <v>1357</v>
      </c>
      <c r="G127" s="136" t="s">
        <v>820</v>
      </c>
      <c r="H127" s="137">
        <v>1</v>
      </c>
      <c r="I127" s="138"/>
      <c r="J127" s="139">
        <f t="shared" si="0"/>
        <v>0</v>
      </c>
      <c r="K127" s="140"/>
      <c r="L127" s="31"/>
      <c r="M127" s="141" t="s">
        <v>1</v>
      </c>
      <c r="N127" s="142" t="s">
        <v>43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153</v>
      </c>
      <c r="AT127" s="145" t="s">
        <v>135</v>
      </c>
      <c r="AU127" s="145" t="s">
        <v>86</v>
      </c>
      <c r="AY127" s="16" t="s">
        <v>132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6" t="s">
        <v>86</v>
      </c>
      <c r="BK127" s="146">
        <f t="shared" si="9"/>
        <v>0</v>
      </c>
      <c r="BL127" s="16" t="s">
        <v>153</v>
      </c>
      <c r="BM127" s="145" t="s">
        <v>205</v>
      </c>
    </row>
    <row r="128" spans="2:65" s="1" customFormat="1" ht="16.5" customHeight="1">
      <c r="B128" s="132"/>
      <c r="C128" s="133" t="s">
        <v>172</v>
      </c>
      <c r="D128" s="133" t="s">
        <v>135</v>
      </c>
      <c r="E128" s="134" t="s">
        <v>1358</v>
      </c>
      <c r="F128" s="135" t="s">
        <v>1359</v>
      </c>
      <c r="G128" s="136" t="s">
        <v>820</v>
      </c>
      <c r="H128" s="137">
        <v>1</v>
      </c>
      <c r="I128" s="138"/>
      <c r="J128" s="139">
        <f t="shared" si="0"/>
        <v>0</v>
      </c>
      <c r="K128" s="140"/>
      <c r="L128" s="31"/>
      <c r="M128" s="141" t="s">
        <v>1</v>
      </c>
      <c r="N128" s="142" t="s">
        <v>43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153</v>
      </c>
      <c r="AT128" s="145" t="s">
        <v>135</v>
      </c>
      <c r="AU128" s="145" t="s">
        <v>86</v>
      </c>
      <c r="AY128" s="16" t="s">
        <v>132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6" t="s">
        <v>86</v>
      </c>
      <c r="BK128" s="146">
        <f t="shared" si="9"/>
        <v>0</v>
      </c>
      <c r="BL128" s="16" t="s">
        <v>153</v>
      </c>
      <c r="BM128" s="145" t="s">
        <v>307</v>
      </c>
    </row>
    <row r="129" spans="2:65" s="1" customFormat="1" ht="16.5" customHeight="1">
      <c r="B129" s="132"/>
      <c r="C129" s="133" t="s">
        <v>179</v>
      </c>
      <c r="D129" s="133" t="s">
        <v>135</v>
      </c>
      <c r="E129" s="134" t="s">
        <v>1360</v>
      </c>
      <c r="F129" s="135" t="s">
        <v>1361</v>
      </c>
      <c r="G129" s="136" t="s">
        <v>820</v>
      </c>
      <c r="H129" s="137">
        <v>1</v>
      </c>
      <c r="I129" s="138"/>
      <c r="J129" s="139">
        <f t="shared" si="0"/>
        <v>0</v>
      </c>
      <c r="K129" s="140"/>
      <c r="L129" s="31"/>
      <c r="M129" s="141" t="s">
        <v>1</v>
      </c>
      <c r="N129" s="142" t="s">
        <v>43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153</v>
      </c>
      <c r="AT129" s="145" t="s">
        <v>135</v>
      </c>
      <c r="AU129" s="145" t="s">
        <v>86</v>
      </c>
      <c r="AY129" s="16" t="s">
        <v>132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6" t="s">
        <v>86</v>
      </c>
      <c r="BK129" s="146">
        <f t="shared" si="9"/>
        <v>0</v>
      </c>
      <c r="BL129" s="16" t="s">
        <v>153</v>
      </c>
      <c r="BM129" s="145" t="s">
        <v>318</v>
      </c>
    </row>
    <row r="130" spans="2:65" s="1" customFormat="1" ht="16.5" customHeight="1">
      <c r="B130" s="132"/>
      <c r="C130" s="133" t="s">
        <v>183</v>
      </c>
      <c r="D130" s="133" t="s">
        <v>135</v>
      </c>
      <c r="E130" s="134" t="s">
        <v>1362</v>
      </c>
      <c r="F130" s="135" t="s">
        <v>1363</v>
      </c>
      <c r="G130" s="136" t="s">
        <v>820</v>
      </c>
      <c r="H130" s="137">
        <v>1</v>
      </c>
      <c r="I130" s="138"/>
      <c r="J130" s="139">
        <f t="shared" si="0"/>
        <v>0</v>
      </c>
      <c r="K130" s="140"/>
      <c r="L130" s="31"/>
      <c r="M130" s="141" t="s">
        <v>1</v>
      </c>
      <c r="N130" s="142" t="s">
        <v>43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AR130" s="145" t="s">
        <v>153</v>
      </c>
      <c r="AT130" s="145" t="s">
        <v>135</v>
      </c>
      <c r="AU130" s="145" t="s">
        <v>86</v>
      </c>
      <c r="AY130" s="16" t="s">
        <v>132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6" t="s">
        <v>86</v>
      </c>
      <c r="BK130" s="146">
        <f t="shared" si="9"/>
        <v>0</v>
      </c>
      <c r="BL130" s="16" t="s">
        <v>153</v>
      </c>
      <c r="BM130" s="145" t="s">
        <v>329</v>
      </c>
    </row>
    <row r="131" spans="2:65" s="1" customFormat="1" ht="16.5" customHeight="1">
      <c r="B131" s="132"/>
      <c r="C131" s="133" t="s">
        <v>190</v>
      </c>
      <c r="D131" s="133" t="s">
        <v>135</v>
      </c>
      <c r="E131" s="134" t="s">
        <v>1364</v>
      </c>
      <c r="F131" s="135" t="s">
        <v>1365</v>
      </c>
      <c r="G131" s="136" t="s">
        <v>820</v>
      </c>
      <c r="H131" s="137">
        <v>4</v>
      </c>
      <c r="I131" s="138"/>
      <c r="J131" s="139">
        <f t="shared" si="0"/>
        <v>0</v>
      </c>
      <c r="K131" s="140"/>
      <c r="L131" s="31"/>
      <c r="M131" s="141" t="s">
        <v>1</v>
      </c>
      <c r="N131" s="142" t="s">
        <v>43</v>
      </c>
      <c r="P131" s="143">
        <f t="shared" si="1"/>
        <v>0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45" t="s">
        <v>153</v>
      </c>
      <c r="AT131" s="145" t="s">
        <v>135</v>
      </c>
      <c r="AU131" s="145" t="s">
        <v>86</v>
      </c>
      <c r="AY131" s="16" t="s">
        <v>132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6" t="s">
        <v>86</v>
      </c>
      <c r="BK131" s="146">
        <f t="shared" si="9"/>
        <v>0</v>
      </c>
      <c r="BL131" s="16" t="s">
        <v>153</v>
      </c>
      <c r="BM131" s="145" t="s">
        <v>336</v>
      </c>
    </row>
    <row r="132" spans="2:65" s="1" customFormat="1" ht="16.5" customHeight="1">
      <c r="B132" s="132"/>
      <c r="C132" s="133" t="s">
        <v>8</v>
      </c>
      <c r="D132" s="133" t="s">
        <v>135</v>
      </c>
      <c r="E132" s="134" t="s">
        <v>1366</v>
      </c>
      <c r="F132" s="135" t="s">
        <v>1367</v>
      </c>
      <c r="G132" s="136" t="s">
        <v>258</v>
      </c>
      <c r="H132" s="137">
        <v>4</v>
      </c>
      <c r="I132" s="138"/>
      <c r="J132" s="139">
        <f t="shared" si="0"/>
        <v>0</v>
      </c>
      <c r="K132" s="140"/>
      <c r="L132" s="31"/>
      <c r="M132" s="141" t="s">
        <v>1</v>
      </c>
      <c r="N132" s="142" t="s">
        <v>43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AR132" s="145" t="s">
        <v>153</v>
      </c>
      <c r="AT132" s="145" t="s">
        <v>135</v>
      </c>
      <c r="AU132" s="145" t="s">
        <v>86</v>
      </c>
      <c r="AY132" s="16" t="s">
        <v>132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6" t="s">
        <v>86</v>
      </c>
      <c r="BK132" s="146">
        <f t="shared" si="9"/>
        <v>0</v>
      </c>
      <c r="BL132" s="16" t="s">
        <v>153</v>
      </c>
      <c r="BM132" s="145" t="s">
        <v>346</v>
      </c>
    </row>
    <row r="133" spans="2:65" s="1" customFormat="1" ht="16.5" customHeight="1">
      <c r="B133" s="132"/>
      <c r="C133" s="133" t="s">
        <v>200</v>
      </c>
      <c r="D133" s="133" t="s">
        <v>135</v>
      </c>
      <c r="E133" s="134" t="s">
        <v>1368</v>
      </c>
      <c r="F133" s="135" t="s">
        <v>1369</v>
      </c>
      <c r="G133" s="136" t="s">
        <v>820</v>
      </c>
      <c r="H133" s="137">
        <v>2</v>
      </c>
      <c r="I133" s="138"/>
      <c r="J133" s="139">
        <f t="shared" si="0"/>
        <v>0</v>
      </c>
      <c r="K133" s="140"/>
      <c r="L133" s="31"/>
      <c r="M133" s="141" t="s">
        <v>1</v>
      </c>
      <c r="N133" s="142" t="s">
        <v>43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AR133" s="145" t="s">
        <v>153</v>
      </c>
      <c r="AT133" s="145" t="s">
        <v>135</v>
      </c>
      <c r="AU133" s="145" t="s">
        <v>86</v>
      </c>
      <c r="AY133" s="16" t="s">
        <v>132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6" t="s">
        <v>86</v>
      </c>
      <c r="BK133" s="146">
        <f t="shared" si="9"/>
        <v>0</v>
      </c>
      <c r="BL133" s="16" t="s">
        <v>153</v>
      </c>
      <c r="BM133" s="145" t="s">
        <v>357</v>
      </c>
    </row>
    <row r="134" spans="2:65" s="1" customFormat="1" ht="16.5" customHeight="1">
      <c r="B134" s="132"/>
      <c r="C134" s="133" t="s">
        <v>205</v>
      </c>
      <c r="D134" s="133" t="s">
        <v>135</v>
      </c>
      <c r="E134" s="134" t="s">
        <v>1370</v>
      </c>
      <c r="F134" s="135" t="s">
        <v>1371</v>
      </c>
      <c r="G134" s="136" t="s">
        <v>258</v>
      </c>
      <c r="H134" s="137">
        <v>1</v>
      </c>
      <c r="I134" s="138"/>
      <c r="J134" s="139">
        <f t="shared" si="0"/>
        <v>0</v>
      </c>
      <c r="K134" s="140"/>
      <c r="L134" s="31"/>
      <c r="M134" s="141" t="s">
        <v>1</v>
      </c>
      <c r="N134" s="142" t="s">
        <v>43</v>
      </c>
      <c r="P134" s="143">
        <f t="shared" si="1"/>
        <v>0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AR134" s="145" t="s">
        <v>153</v>
      </c>
      <c r="AT134" s="145" t="s">
        <v>135</v>
      </c>
      <c r="AU134" s="145" t="s">
        <v>86</v>
      </c>
      <c r="AY134" s="16" t="s">
        <v>132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6" t="s">
        <v>86</v>
      </c>
      <c r="BK134" s="146">
        <f t="shared" si="9"/>
        <v>0</v>
      </c>
      <c r="BL134" s="16" t="s">
        <v>153</v>
      </c>
      <c r="BM134" s="145" t="s">
        <v>371</v>
      </c>
    </row>
    <row r="135" spans="2:65" s="1" customFormat="1" ht="16.5" customHeight="1">
      <c r="B135" s="132"/>
      <c r="C135" s="133" t="s">
        <v>302</v>
      </c>
      <c r="D135" s="133" t="s">
        <v>135</v>
      </c>
      <c r="E135" s="134" t="s">
        <v>1372</v>
      </c>
      <c r="F135" s="135" t="s">
        <v>1373</v>
      </c>
      <c r="G135" s="136" t="s">
        <v>258</v>
      </c>
      <c r="H135" s="137">
        <v>1</v>
      </c>
      <c r="I135" s="138"/>
      <c r="J135" s="139">
        <f t="shared" si="0"/>
        <v>0</v>
      </c>
      <c r="K135" s="140"/>
      <c r="L135" s="31"/>
      <c r="M135" s="141" t="s">
        <v>1</v>
      </c>
      <c r="N135" s="142" t="s">
        <v>43</v>
      </c>
      <c r="P135" s="143">
        <f t="shared" si="1"/>
        <v>0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AR135" s="145" t="s">
        <v>153</v>
      </c>
      <c r="AT135" s="145" t="s">
        <v>135</v>
      </c>
      <c r="AU135" s="145" t="s">
        <v>86</v>
      </c>
      <c r="AY135" s="16" t="s">
        <v>132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6" t="s">
        <v>86</v>
      </c>
      <c r="BK135" s="146">
        <f t="shared" si="9"/>
        <v>0</v>
      </c>
      <c r="BL135" s="16" t="s">
        <v>153</v>
      </c>
      <c r="BM135" s="145" t="s">
        <v>383</v>
      </c>
    </row>
    <row r="136" spans="2:65" s="1" customFormat="1" ht="21.75" customHeight="1">
      <c r="B136" s="132"/>
      <c r="C136" s="133" t="s">
        <v>307</v>
      </c>
      <c r="D136" s="133" t="s">
        <v>135</v>
      </c>
      <c r="E136" s="134" t="s">
        <v>1374</v>
      </c>
      <c r="F136" s="135" t="s">
        <v>1375</v>
      </c>
      <c r="G136" s="136" t="s">
        <v>258</v>
      </c>
      <c r="H136" s="137">
        <v>38</v>
      </c>
      <c r="I136" s="138"/>
      <c r="J136" s="139">
        <f t="shared" si="0"/>
        <v>0</v>
      </c>
      <c r="K136" s="140"/>
      <c r="L136" s="31"/>
      <c r="M136" s="141" t="s">
        <v>1</v>
      </c>
      <c r="N136" s="142" t="s">
        <v>43</v>
      </c>
      <c r="P136" s="143">
        <f t="shared" si="1"/>
        <v>0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AR136" s="145" t="s">
        <v>153</v>
      </c>
      <c r="AT136" s="145" t="s">
        <v>135</v>
      </c>
      <c r="AU136" s="145" t="s">
        <v>86</v>
      </c>
      <c r="AY136" s="16" t="s">
        <v>132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6" t="s">
        <v>86</v>
      </c>
      <c r="BK136" s="146">
        <f t="shared" si="9"/>
        <v>0</v>
      </c>
      <c r="BL136" s="16" t="s">
        <v>153</v>
      </c>
      <c r="BM136" s="145" t="s">
        <v>395</v>
      </c>
    </row>
    <row r="137" spans="2:65" s="1" customFormat="1" ht="21.75" customHeight="1">
      <c r="B137" s="132"/>
      <c r="C137" s="133" t="s">
        <v>313</v>
      </c>
      <c r="D137" s="133" t="s">
        <v>135</v>
      </c>
      <c r="E137" s="134" t="s">
        <v>1376</v>
      </c>
      <c r="F137" s="135" t="s">
        <v>1377</v>
      </c>
      <c r="G137" s="136" t="s">
        <v>258</v>
      </c>
      <c r="H137" s="137">
        <v>6</v>
      </c>
      <c r="I137" s="138"/>
      <c r="J137" s="139">
        <f t="shared" si="0"/>
        <v>0</v>
      </c>
      <c r="K137" s="140"/>
      <c r="L137" s="31"/>
      <c r="M137" s="141" t="s">
        <v>1</v>
      </c>
      <c r="N137" s="142" t="s">
        <v>43</v>
      </c>
      <c r="P137" s="143">
        <f t="shared" si="1"/>
        <v>0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AR137" s="145" t="s">
        <v>153</v>
      </c>
      <c r="AT137" s="145" t="s">
        <v>135</v>
      </c>
      <c r="AU137" s="145" t="s">
        <v>86</v>
      </c>
      <c r="AY137" s="16" t="s">
        <v>132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6" t="s">
        <v>86</v>
      </c>
      <c r="BK137" s="146">
        <f t="shared" si="9"/>
        <v>0</v>
      </c>
      <c r="BL137" s="16" t="s">
        <v>153</v>
      </c>
      <c r="BM137" s="145" t="s">
        <v>408</v>
      </c>
    </row>
    <row r="138" spans="2:65" s="1" customFormat="1" ht="21.75" customHeight="1">
      <c r="B138" s="132"/>
      <c r="C138" s="133" t="s">
        <v>318</v>
      </c>
      <c r="D138" s="133" t="s">
        <v>135</v>
      </c>
      <c r="E138" s="134" t="s">
        <v>1378</v>
      </c>
      <c r="F138" s="135" t="s">
        <v>1379</v>
      </c>
      <c r="G138" s="136" t="s">
        <v>258</v>
      </c>
      <c r="H138" s="137">
        <v>3</v>
      </c>
      <c r="I138" s="138"/>
      <c r="J138" s="139">
        <f t="shared" si="0"/>
        <v>0</v>
      </c>
      <c r="K138" s="140"/>
      <c r="L138" s="31"/>
      <c r="M138" s="141" t="s">
        <v>1</v>
      </c>
      <c r="N138" s="142" t="s">
        <v>43</v>
      </c>
      <c r="P138" s="143">
        <f t="shared" si="1"/>
        <v>0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AR138" s="145" t="s">
        <v>153</v>
      </c>
      <c r="AT138" s="145" t="s">
        <v>135</v>
      </c>
      <c r="AU138" s="145" t="s">
        <v>86</v>
      </c>
      <c r="AY138" s="16" t="s">
        <v>132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6" t="s">
        <v>86</v>
      </c>
      <c r="BK138" s="146">
        <f t="shared" si="9"/>
        <v>0</v>
      </c>
      <c r="BL138" s="16" t="s">
        <v>153</v>
      </c>
      <c r="BM138" s="145" t="s">
        <v>418</v>
      </c>
    </row>
    <row r="139" spans="2:65" s="1" customFormat="1" ht="21.75" customHeight="1">
      <c r="B139" s="132"/>
      <c r="C139" s="133" t="s">
        <v>323</v>
      </c>
      <c r="D139" s="133" t="s">
        <v>135</v>
      </c>
      <c r="E139" s="134" t="s">
        <v>1380</v>
      </c>
      <c r="F139" s="135" t="s">
        <v>1381</v>
      </c>
      <c r="G139" s="136" t="s">
        <v>238</v>
      </c>
      <c r="H139" s="137">
        <v>28</v>
      </c>
      <c r="I139" s="138"/>
      <c r="J139" s="139">
        <f t="shared" si="0"/>
        <v>0</v>
      </c>
      <c r="K139" s="140"/>
      <c r="L139" s="31"/>
      <c r="M139" s="141" t="s">
        <v>1</v>
      </c>
      <c r="N139" s="142" t="s">
        <v>43</v>
      </c>
      <c r="P139" s="143">
        <f t="shared" si="1"/>
        <v>0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AR139" s="145" t="s">
        <v>153</v>
      </c>
      <c r="AT139" s="145" t="s">
        <v>135</v>
      </c>
      <c r="AU139" s="145" t="s">
        <v>86</v>
      </c>
      <c r="AY139" s="16" t="s">
        <v>132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6" t="s">
        <v>86</v>
      </c>
      <c r="BK139" s="146">
        <f t="shared" si="9"/>
        <v>0</v>
      </c>
      <c r="BL139" s="16" t="s">
        <v>153</v>
      </c>
      <c r="BM139" s="145" t="s">
        <v>429</v>
      </c>
    </row>
    <row r="140" spans="2:65" s="1" customFormat="1" ht="16.5" customHeight="1">
      <c r="B140" s="132"/>
      <c r="C140" s="133" t="s">
        <v>329</v>
      </c>
      <c r="D140" s="133" t="s">
        <v>135</v>
      </c>
      <c r="E140" s="134" t="s">
        <v>1382</v>
      </c>
      <c r="F140" s="135" t="s">
        <v>1383</v>
      </c>
      <c r="G140" s="136" t="s">
        <v>820</v>
      </c>
      <c r="H140" s="137">
        <v>2</v>
      </c>
      <c r="I140" s="138"/>
      <c r="J140" s="139">
        <f t="shared" si="0"/>
        <v>0</v>
      </c>
      <c r="K140" s="140"/>
      <c r="L140" s="31"/>
      <c r="M140" s="141" t="s">
        <v>1</v>
      </c>
      <c r="N140" s="142" t="s">
        <v>43</v>
      </c>
      <c r="P140" s="143">
        <f t="shared" si="1"/>
        <v>0</v>
      </c>
      <c r="Q140" s="143">
        <v>0</v>
      </c>
      <c r="R140" s="143">
        <f t="shared" si="2"/>
        <v>0</v>
      </c>
      <c r="S140" s="143">
        <v>0</v>
      </c>
      <c r="T140" s="144">
        <f t="shared" si="3"/>
        <v>0</v>
      </c>
      <c r="AR140" s="145" t="s">
        <v>153</v>
      </c>
      <c r="AT140" s="145" t="s">
        <v>135</v>
      </c>
      <c r="AU140" s="145" t="s">
        <v>86</v>
      </c>
      <c r="AY140" s="16" t="s">
        <v>132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6" t="s">
        <v>86</v>
      </c>
      <c r="BK140" s="146">
        <f t="shared" si="9"/>
        <v>0</v>
      </c>
      <c r="BL140" s="16" t="s">
        <v>153</v>
      </c>
      <c r="BM140" s="145" t="s">
        <v>439</v>
      </c>
    </row>
    <row r="141" spans="2:65" s="1" customFormat="1" ht="55.5" customHeight="1">
      <c r="B141" s="132"/>
      <c r="C141" s="133" t="s">
        <v>7</v>
      </c>
      <c r="D141" s="133" t="s">
        <v>135</v>
      </c>
      <c r="E141" s="134" t="s">
        <v>1384</v>
      </c>
      <c r="F141" s="135" t="s">
        <v>1385</v>
      </c>
      <c r="G141" s="136" t="s">
        <v>398</v>
      </c>
      <c r="H141" s="137">
        <v>67</v>
      </c>
      <c r="I141" s="138"/>
      <c r="J141" s="139">
        <f t="shared" si="0"/>
        <v>0</v>
      </c>
      <c r="K141" s="140"/>
      <c r="L141" s="31"/>
      <c r="M141" s="141" t="s">
        <v>1</v>
      </c>
      <c r="N141" s="142" t="s">
        <v>43</v>
      </c>
      <c r="P141" s="143">
        <f t="shared" si="1"/>
        <v>0</v>
      </c>
      <c r="Q141" s="143">
        <v>0</v>
      </c>
      <c r="R141" s="143">
        <f t="shared" si="2"/>
        <v>0</v>
      </c>
      <c r="S141" s="143">
        <v>0</v>
      </c>
      <c r="T141" s="144">
        <f t="shared" si="3"/>
        <v>0</v>
      </c>
      <c r="AR141" s="145" t="s">
        <v>153</v>
      </c>
      <c r="AT141" s="145" t="s">
        <v>135</v>
      </c>
      <c r="AU141" s="145" t="s">
        <v>86</v>
      </c>
      <c r="AY141" s="16" t="s">
        <v>132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6" t="s">
        <v>86</v>
      </c>
      <c r="BK141" s="146">
        <f t="shared" si="9"/>
        <v>0</v>
      </c>
      <c r="BL141" s="16" t="s">
        <v>153</v>
      </c>
      <c r="BM141" s="145" t="s">
        <v>447</v>
      </c>
    </row>
    <row r="142" spans="2:65" s="1" customFormat="1" ht="16.5" customHeight="1">
      <c r="B142" s="132"/>
      <c r="C142" s="133" t="s">
        <v>336</v>
      </c>
      <c r="D142" s="133" t="s">
        <v>135</v>
      </c>
      <c r="E142" s="134" t="s">
        <v>1386</v>
      </c>
      <c r="F142" s="135" t="s">
        <v>1387</v>
      </c>
      <c r="G142" s="136" t="s">
        <v>1351</v>
      </c>
      <c r="H142" s="137">
        <v>1</v>
      </c>
      <c r="I142" s="138"/>
      <c r="J142" s="139">
        <f t="shared" si="0"/>
        <v>0</v>
      </c>
      <c r="K142" s="140"/>
      <c r="L142" s="31"/>
      <c r="M142" s="141" t="s">
        <v>1</v>
      </c>
      <c r="N142" s="142" t="s">
        <v>43</v>
      </c>
      <c r="P142" s="143">
        <f t="shared" si="1"/>
        <v>0</v>
      </c>
      <c r="Q142" s="143">
        <v>0</v>
      </c>
      <c r="R142" s="143">
        <f t="shared" si="2"/>
        <v>0</v>
      </c>
      <c r="S142" s="143">
        <v>0</v>
      </c>
      <c r="T142" s="144">
        <f t="shared" si="3"/>
        <v>0</v>
      </c>
      <c r="AR142" s="145" t="s">
        <v>153</v>
      </c>
      <c r="AT142" s="145" t="s">
        <v>135</v>
      </c>
      <c r="AU142" s="145" t="s">
        <v>86</v>
      </c>
      <c r="AY142" s="16" t="s">
        <v>132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6" t="s">
        <v>86</v>
      </c>
      <c r="BK142" s="146">
        <f t="shared" si="9"/>
        <v>0</v>
      </c>
      <c r="BL142" s="16" t="s">
        <v>153</v>
      </c>
      <c r="BM142" s="145" t="s">
        <v>456</v>
      </c>
    </row>
    <row r="143" spans="2:65" s="1" customFormat="1" ht="16.5" customHeight="1">
      <c r="B143" s="132"/>
      <c r="C143" s="133" t="s">
        <v>341</v>
      </c>
      <c r="D143" s="133" t="s">
        <v>135</v>
      </c>
      <c r="E143" s="134" t="s">
        <v>1388</v>
      </c>
      <c r="F143" s="135" t="s">
        <v>1389</v>
      </c>
      <c r="G143" s="136" t="s">
        <v>1390</v>
      </c>
      <c r="H143" s="137">
        <v>12</v>
      </c>
      <c r="I143" s="138"/>
      <c r="J143" s="139">
        <f t="shared" si="0"/>
        <v>0</v>
      </c>
      <c r="K143" s="140"/>
      <c r="L143" s="31"/>
      <c r="M143" s="141" t="s">
        <v>1</v>
      </c>
      <c r="N143" s="142" t="s">
        <v>43</v>
      </c>
      <c r="P143" s="143">
        <f t="shared" si="1"/>
        <v>0</v>
      </c>
      <c r="Q143" s="143">
        <v>0</v>
      </c>
      <c r="R143" s="143">
        <f t="shared" si="2"/>
        <v>0</v>
      </c>
      <c r="S143" s="143">
        <v>0</v>
      </c>
      <c r="T143" s="144">
        <f t="shared" si="3"/>
        <v>0</v>
      </c>
      <c r="AR143" s="145" t="s">
        <v>153</v>
      </c>
      <c r="AT143" s="145" t="s">
        <v>135</v>
      </c>
      <c r="AU143" s="145" t="s">
        <v>86</v>
      </c>
      <c r="AY143" s="16" t="s">
        <v>132</v>
      </c>
      <c r="BE143" s="146">
        <f t="shared" si="4"/>
        <v>0</v>
      </c>
      <c r="BF143" s="146">
        <f t="shared" si="5"/>
        <v>0</v>
      </c>
      <c r="BG143" s="146">
        <f t="shared" si="6"/>
        <v>0</v>
      </c>
      <c r="BH143" s="146">
        <f t="shared" si="7"/>
        <v>0</v>
      </c>
      <c r="BI143" s="146">
        <f t="shared" si="8"/>
        <v>0</v>
      </c>
      <c r="BJ143" s="16" t="s">
        <v>86</v>
      </c>
      <c r="BK143" s="146">
        <f t="shared" si="9"/>
        <v>0</v>
      </c>
      <c r="BL143" s="16" t="s">
        <v>153</v>
      </c>
      <c r="BM143" s="145" t="s">
        <v>474</v>
      </c>
    </row>
    <row r="144" spans="2:65" s="1" customFormat="1" ht="21.75" customHeight="1">
      <c r="B144" s="132"/>
      <c r="C144" s="133" t="s">
        <v>346</v>
      </c>
      <c r="D144" s="133" t="s">
        <v>135</v>
      </c>
      <c r="E144" s="134" t="s">
        <v>1391</v>
      </c>
      <c r="F144" s="135" t="s">
        <v>1392</v>
      </c>
      <c r="G144" s="136" t="s">
        <v>1351</v>
      </c>
      <c r="H144" s="137">
        <v>1</v>
      </c>
      <c r="I144" s="138"/>
      <c r="J144" s="139">
        <f t="shared" si="0"/>
        <v>0</v>
      </c>
      <c r="K144" s="140"/>
      <c r="L144" s="31"/>
      <c r="M144" s="141" t="s">
        <v>1</v>
      </c>
      <c r="N144" s="142" t="s">
        <v>43</v>
      </c>
      <c r="P144" s="143">
        <f t="shared" si="1"/>
        <v>0</v>
      </c>
      <c r="Q144" s="143">
        <v>0</v>
      </c>
      <c r="R144" s="143">
        <f t="shared" si="2"/>
        <v>0</v>
      </c>
      <c r="S144" s="143">
        <v>0</v>
      </c>
      <c r="T144" s="144">
        <f t="shared" si="3"/>
        <v>0</v>
      </c>
      <c r="AR144" s="145" t="s">
        <v>153</v>
      </c>
      <c r="AT144" s="145" t="s">
        <v>135</v>
      </c>
      <c r="AU144" s="145" t="s">
        <v>86</v>
      </c>
      <c r="AY144" s="16" t="s">
        <v>132</v>
      </c>
      <c r="BE144" s="146">
        <f t="shared" si="4"/>
        <v>0</v>
      </c>
      <c r="BF144" s="146">
        <f t="shared" si="5"/>
        <v>0</v>
      </c>
      <c r="BG144" s="146">
        <f t="shared" si="6"/>
        <v>0</v>
      </c>
      <c r="BH144" s="146">
        <f t="shared" si="7"/>
        <v>0</v>
      </c>
      <c r="BI144" s="146">
        <f t="shared" si="8"/>
        <v>0</v>
      </c>
      <c r="BJ144" s="16" t="s">
        <v>86</v>
      </c>
      <c r="BK144" s="146">
        <f t="shared" si="9"/>
        <v>0</v>
      </c>
      <c r="BL144" s="16" t="s">
        <v>153</v>
      </c>
      <c r="BM144" s="145" t="s">
        <v>486</v>
      </c>
    </row>
    <row r="145" spans="2:65" s="1" customFormat="1" ht="16.5" customHeight="1">
      <c r="B145" s="132"/>
      <c r="C145" s="133" t="s">
        <v>351</v>
      </c>
      <c r="D145" s="133" t="s">
        <v>135</v>
      </c>
      <c r="E145" s="134" t="s">
        <v>1393</v>
      </c>
      <c r="F145" s="135" t="s">
        <v>1394</v>
      </c>
      <c r="G145" s="136" t="s">
        <v>1351</v>
      </c>
      <c r="H145" s="137">
        <v>1</v>
      </c>
      <c r="I145" s="138"/>
      <c r="J145" s="139">
        <f t="shared" si="0"/>
        <v>0</v>
      </c>
      <c r="K145" s="140"/>
      <c r="L145" s="31"/>
      <c r="M145" s="141" t="s">
        <v>1</v>
      </c>
      <c r="N145" s="142" t="s">
        <v>43</v>
      </c>
      <c r="P145" s="143">
        <f t="shared" si="1"/>
        <v>0</v>
      </c>
      <c r="Q145" s="143">
        <v>0</v>
      </c>
      <c r="R145" s="143">
        <f t="shared" si="2"/>
        <v>0</v>
      </c>
      <c r="S145" s="143">
        <v>0</v>
      </c>
      <c r="T145" s="144">
        <f t="shared" si="3"/>
        <v>0</v>
      </c>
      <c r="AR145" s="145" t="s">
        <v>153</v>
      </c>
      <c r="AT145" s="145" t="s">
        <v>135</v>
      </c>
      <c r="AU145" s="145" t="s">
        <v>86</v>
      </c>
      <c r="AY145" s="16" t="s">
        <v>132</v>
      </c>
      <c r="BE145" s="146">
        <f t="shared" si="4"/>
        <v>0</v>
      </c>
      <c r="BF145" s="146">
        <f t="shared" si="5"/>
        <v>0</v>
      </c>
      <c r="BG145" s="146">
        <f t="shared" si="6"/>
        <v>0</v>
      </c>
      <c r="BH145" s="146">
        <f t="shared" si="7"/>
        <v>0</v>
      </c>
      <c r="BI145" s="146">
        <f t="shared" si="8"/>
        <v>0</v>
      </c>
      <c r="BJ145" s="16" t="s">
        <v>86</v>
      </c>
      <c r="BK145" s="146">
        <f t="shared" si="9"/>
        <v>0</v>
      </c>
      <c r="BL145" s="16" t="s">
        <v>153</v>
      </c>
      <c r="BM145" s="145" t="s">
        <v>496</v>
      </c>
    </row>
    <row r="146" spans="2:65" s="1" customFormat="1" ht="16.5" customHeight="1">
      <c r="B146" s="132"/>
      <c r="C146" s="133" t="s">
        <v>357</v>
      </c>
      <c r="D146" s="133" t="s">
        <v>135</v>
      </c>
      <c r="E146" s="134" t="s">
        <v>1395</v>
      </c>
      <c r="F146" s="135" t="s">
        <v>1396</v>
      </c>
      <c r="G146" s="136" t="s">
        <v>1397</v>
      </c>
      <c r="H146" s="137">
        <v>1</v>
      </c>
      <c r="I146" s="138"/>
      <c r="J146" s="139">
        <f t="shared" si="0"/>
        <v>0</v>
      </c>
      <c r="K146" s="140"/>
      <c r="L146" s="31"/>
      <c r="M146" s="141" t="s">
        <v>1</v>
      </c>
      <c r="N146" s="142" t="s">
        <v>43</v>
      </c>
      <c r="P146" s="143">
        <f t="shared" si="1"/>
        <v>0</v>
      </c>
      <c r="Q146" s="143">
        <v>0</v>
      </c>
      <c r="R146" s="143">
        <f t="shared" si="2"/>
        <v>0</v>
      </c>
      <c r="S146" s="143">
        <v>0</v>
      </c>
      <c r="T146" s="144">
        <f t="shared" si="3"/>
        <v>0</v>
      </c>
      <c r="AR146" s="145" t="s">
        <v>153</v>
      </c>
      <c r="AT146" s="145" t="s">
        <v>135</v>
      </c>
      <c r="AU146" s="145" t="s">
        <v>86</v>
      </c>
      <c r="AY146" s="16" t="s">
        <v>132</v>
      </c>
      <c r="BE146" s="146">
        <f t="shared" si="4"/>
        <v>0</v>
      </c>
      <c r="BF146" s="146">
        <f t="shared" si="5"/>
        <v>0</v>
      </c>
      <c r="BG146" s="146">
        <f t="shared" si="6"/>
        <v>0</v>
      </c>
      <c r="BH146" s="146">
        <f t="shared" si="7"/>
        <v>0</v>
      </c>
      <c r="BI146" s="146">
        <f t="shared" si="8"/>
        <v>0</v>
      </c>
      <c r="BJ146" s="16" t="s">
        <v>86</v>
      </c>
      <c r="BK146" s="146">
        <f t="shared" si="9"/>
        <v>0</v>
      </c>
      <c r="BL146" s="16" t="s">
        <v>153</v>
      </c>
      <c r="BM146" s="145" t="s">
        <v>507</v>
      </c>
    </row>
    <row r="147" spans="2:65" s="11" customFormat="1" ht="25.9" customHeight="1">
      <c r="B147" s="120"/>
      <c r="D147" s="121" t="s">
        <v>77</v>
      </c>
      <c r="E147" s="122" t="s">
        <v>1398</v>
      </c>
      <c r="F147" s="122" t="s">
        <v>1399</v>
      </c>
      <c r="I147" s="123"/>
      <c r="J147" s="124">
        <f>BK147</f>
        <v>0</v>
      </c>
      <c r="L147" s="120"/>
      <c r="M147" s="125"/>
      <c r="P147" s="126">
        <f>SUM(P148:P152)</f>
        <v>0</v>
      </c>
      <c r="R147" s="126">
        <f>SUM(R148:R152)</f>
        <v>0</v>
      </c>
      <c r="T147" s="127">
        <f>SUM(T148:T152)</f>
        <v>0</v>
      </c>
      <c r="AR147" s="121" t="s">
        <v>86</v>
      </c>
      <c r="AT147" s="128" t="s">
        <v>77</v>
      </c>
      <c r="AU147" s="128" t="s">
        <v>78</v>
      </c>
      <c r="AY147" s="121" t="s">
        <v>132</v>
      </c>
      <c r="BK147" s="129">
        <f>SUM(BK148:BK152)</f>
        <v>0</v>
      </c>
    </row>
    <row r="148" spans="2:65" s="1" customFormat="1" ht="24.2" customHeight="1">
      <c r="B148" s="132"/>
      <c r="C148" s="133" t="s">
        <v>363</v>
      </c>
      <c r="D148" s="133" t="s">
        <v>135</v>
      </c>
      <c r="E148" s="134" t="s">
        <v>1400</v>
      </c>
      <c r="F148" s="135" t="s">
        <v>1401</v>
      </c>
      <c r="G148" s="136" t="s">
        <v>1390</v>
      </c>
      <c r="H148" s="137">
        <v>32</v>
      </c>
      <c r="I148" s="138"/>
      <c r="J148" s="139">
        <f>ROUND(I148*H148,2)</f>
        <v>0</v>
      </c>
      <c r="K148" s="140"/>
      <c r="L148" s="31"/>
      <c r="M148" s="141" t="s">
        <v>1</v>
      </c>
      <c r="N148" s="142" t="s">
        <v>43</v>
      </c>
      <c r="P148" s="143">
        <f>O148*H148</f>
        <v>0</v>
      </c>
      <c r="Q148" s="143">
        <v>0</v>
      </c>
      <c r="R148" s="143">
        <f>Q148*H148</f>
        <v>0</v>
      </c>
      <c r="S148" s="143">
        <v>0</v>
      </c>
      <c r="T148" s="144">
        <f>S148*H148</f>
        <v>0</v>
      </c>
      <c r="AR148" s="145" t="s">
        <v>153</v>
      </c>
      <c r="AT148" s="145" t="s">
        <v>135</v>
      </c>
      <c r="AU148" s="145" t="s">
        <v>86</v>
      </c>
      <c r="AY148" s="16" t="s">
        <v>132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6" t="s">
        <v>86</v>
      </c>
      <c r="BK148" s="146">
        <f>ROUND(I148*H148,2)</f>
        <v>0</v>
      </c>
      <c r="BL148" s="16" t="s">
        <v>153</v>
      </c>
      <c r="BM148" s="145" t="s">
        <v>516</v>
      </c>
    </row>
    <row r="149" spans="2:65" s="1" customFormat="1" ht="24.2" customHeight="1">
      <c r="B149" s="132"/>
      <c r="C149" s="133" t="s">
        <v>371</v>
      </c>
      <c r="D149" s="133" t="s">
        <v>135</v>
      </c>
      <c r="E149" s="134" t="s">
        <v>1402</v>
      </c>
      <c r="F149" s="135" t="s">
        <v>1403</v>
      </c>
      <c r="G149" s="136" t="s">
        <v>1351</v>
      </c>
      <c r="H149" s="137">
        <v>12</v>
      </c>
      <c r="I149" s="138"/>
      <c r="J149" s="139">
        <f>ROUND(I149*H149,2)</f>
        <v>0</v>
      </c>
      <c r="K149" s="140"/>
      <c r="L149" s="31"/>
      <c r="M149" s="141" t="s">
        <v>1</v>
      </c>
      <c r="N149" s="142" t="s">
        <v>43</v>
      </c>
      <c r="P149" s="143">
        <f>O149*H149</f>
        <v>0</v>
      </c>
      <c r="Q149" s="143">
        <v>0</v>
      </c>
      <c r="R149" s="143">
        <f>Q149*H149</f>
        <v>0</v>
      </c>
      <c r="S149" s="143">
        <v>0</v>
      </c>
      <c r="T149" s="144">
        <f>S149*H149</f>
        <v>0</v>
      </c>
      <c r="AR149" s="145" t="s">
        <v>153</v>
      </c>
      <c r="AT149" s="145" t="s">
        <v>135</v>
      </c>
      <c r="AU149" s="145" t="s">
        <v>86</v>
      </c>
      <c r="AY149" s="16" t="s">
        <v>132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6" t="s">
        <v>86</v>
      </c>
      <c r="BK149" s="146">
        <f>ROUND(I149*H149,2)</f>
        <v>0</v>
      </c>
      <c r="BL149" s="16" t="s">
        <v>153</v>
      </c>
      <c r="BM149" s="145" t="s">
        <v>527</v>
      </c>
    </row>
    <row r="150" spans="2:65" s="1" customFormat="1" ht="33" customHeight="1">
      <c r="B150" s="132"/>
      <c r="C150" s="133" t="s">
        <v>377</v>
      </c>
      <c r="D150" s="133" t="s">
        <v>135</v>
      </c>
      <c r="E150" s="134" t="s">
        <v>1404</v>
      </c>
      <c r="F150" s="135" t="s">
        <v>1405</v>
      </c>
      <c r="G150" s="136" t="s">
        <v>1351</v>
      </c>
      <c r="H150" s="137">
        <v>12</v>
      </c>
      <c r="I150" s="138"/>
      <c r="J150" s="139">
        <f>ROUND(I150*H150,2)</f>
        <v>0</v>
      </c>
      <c r="K150" s="140"/>
      <c r="L150" s="31"/>
      <c r="M150" s="141" t="s">
        <v>1</v>
      </c>
      <c r="N150" s="142" t="s">
        <v>43</v>
      </c>
      <c r="P150" s="143">
        <f>O150*H150</f>
        <v>0</v>
      </c>
      <c r="Q150" s="143">
        <v>0</v>
      </c>
      <c r="R150" s="143">
        <f>Q150*H150</f>
        <v>0</v>
      </c>
      <c r="S150" s="143">
        <v>0</v>
      </c>
      <c r="T150" s="144">
        <f>S150*H150</f>
        <v>0</v>
      </c>
      <c r="AR150" s="145" t="s">
        <v>153</v>
      </c>
      <c r="AT150" s="145" t="s">
        <v>135</v>
      </c>
      <c r="AU150" s="145" t="s">
        <v>86</v>
      </c>
      <c r="AY150" s="16" t="s">
        <v>132</v>
      </c>
      <c r="BE150" s="146">
        <f>IF(N150="základní",J150,0)</f>
        <v>0</v>
      </c>
      <c r="BF150" s="146">
        <f>IF(N150="snížená",J150,0)</f>
        <v>0</v>
      </c>
      <c r="BG150" s="146">
        <f>IF(N150="zákl. přenesená",J150,0)</f>
        <v>0</v>
      </c>
      <c r="BH150" s="146">
        <f>IF(N150="sníž. přenesená",J150,0)</f>
        <v>0</v>
      </c>
      <c r="BI150" s="146">
        <f>IF(N150="nulová",J150,0)</f>
        <v>0</v>
      </c>
      <c r="BJ150" s="16" t="s">
        <v>86</v>
      </c>
      <c r="BK150" s="146">
        <f>ROUND(I150*H150,2)</f>
        <v>0</v>
      </c>
      <c r="BL150" s="16" t="s">
        <v>153</v>
      </c>
      <c r="BM150" s="145" t="s">
        <v>539</v>
      </c>
    </row>
    <row r="151" spans="2:65" s="1" customFormat="1" ht="33" customHeight="1">
      <c r="B151" s="132"/>
      <c r="C151" s="133" t="s">
        <v>383</v>
      </c>
      <c r="D151" s="133" t="s">
        <v>135</v>
      </c>
      <c r="E151" s="134" t="s">
        <v>1406</v>
      </c>
      <c r="F151" s="135" t="s">
        <v>1407</v>
      </c>
      <c r="G151" s="136" t="s">
        <v>398</v>
      </c>
      <c r="H151" s="137">
        <v>22</v>
      </c>
      <c r="I151" s="138"/>
      <c r="J151" s="139">
        <f>ROUND(I151*H151,2)</f>
        <v>0</v>
      </c>
      <c r="K151" s="140"/>
      <c r="L151" s="31"/>
      <c r="M151" s="141" t="s">
        <v>1</v>
      </c>
      <c r="N151" s="142" t="s">
        <v>43</v>
      </c>
      <c r="P151" s="143">
        <f>O151*H151</f>
        <v>0</v>
      </c>
      <c r="Q151" s="143">
        <v>0</v>
      </c>
      <c r="R151" s="143">
        <f>Q151*H151</f>
        <v>0</v>
      </c>
      <c r="S151" s="143">
        <v>0</v>
      </c>
      <c r="T151" s="144">
        <f>S151*H151</f>
        <v>0</v>
      </c>
      <c r="AR151" s="145" t="s">
        <v>153</v>
      </c>
      <c r="AT151" s="145" t="s">
        <v>135</v>
      </c>
      <c r="AU151" s="145" t="s">
        <v>86</v>
      </c>
      <c r="AY151" s="16" t="s">
        <v>132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6" t="s">
        <v>86</v>
      </c>
      <c r="BK151" s="146">
        <f>ROUND(I151*H151,2)</f>
        <v>0</v>
      </c>
      <c r="BL151" s="16" t="s">
        <v>153</v>
      </c>
      <c r="BM151" s="145" t="s">
        <v>549</v>
      </c>
    </row>
    <row r="152" spans="2:65" s="1" customFormat="1" ht="16.5" customHeight="1">
      <c r="B152" s="132"/>
      <c r="C152" s="133" t="s">
        <v>389</v>
      </c>
      <c r="D152" s="133" t="s">
        <v>135</v>
      </c>
      <c r="E152" s="134" t="s">
        <v>1408</v>
      </c>
      <c r="F152" s="135" t="s">
        <v>1409</v>
      </c>
      <c r="G152" s="136" t="s">
        <v>1351</v>
      </c>
      <c r="H152" s="137">
        <v>1</v>
      </c>
      <c r="I152" s="138"/>
      <c r="J152" s="139">
        <f>ROUND(I152*H152,2)</f>
        <v>0</v>
      </c>
      <c r="K152" s="140"/>
      <c r="L152" s="31"/>
      <c r="M152" s="141" t="s">
        <v>1</v>
      </c>
      <c r="N152" s="142" t="s">
        <v>43</v>
      </c>
      <c r="P152" s="143">
        <f>O152*H152</f>
        <v>0</v>
      </c>
      <c r="Q152" s="143">
        <v>0</v>
      </c>
      <c r="R152" s="143">
        <f>Q152*H152</f>
        <v>0</v>
      </c>
      <c r="S152" s="143">
        <v>0</v>
      </c>
      <c r="T152" s="144">
        <f>S152*H152</f>
        <v>0</v>
      </c>
      <c r="AR152" s="145" t="s">
        <v>153</v>
      </c>
      <c r="AT152" s="145" t="s">
        <v>135</v>
      </c>
      <c r="AU152" s="145" t="s">
        <v>86</v>
      </c>
      <c r="AY152" s="16" t="s">
        <v>132</v>
      </c>
      <c r="BE152" s="146">
        <f>IF(N152="základní",J152,0)</f>
        <v>0</v>
      </c>
      <c r="BF152" s="146">
        <f>IF(N152="snížená",J152,0)</f>
        <v>0</v>
      </c>
      <c r="BG152" s="146">
        <f>IF(N152="zákl. přenesená",J152,0)</f>
        <v>0</v>
      </c>
      <c r="BH152" s="146">
        <f>IF(N152="sníž. přenesená",J152,0)</f>
        <v>0</v>
      </c>
      <c r="BI152" s="146">
        <f>IF(N152="nulová",J152,0)</f>
        <v>0</v>
      </c>
      <c r="BJ152" s="16" t="s">
        <v>86</v>
      </c>
      <c r="BK152" s="146">
        <f>ROUND(I152*H152,2)</f>
        <v>0</v>
      </c>
      <c r="BL152" s="16" t="s">
        <v>153</v>
      </c>
      <c r="BM152" s="145" t="s">
        <v>559</v>
      </c>
    </row>
    <row r="153" spans="2:65" s="11" customFormat="1" ht="25.9" customHeight="1">
      <c r="B153" s="120"/>
      <c r="D153" s="121" t="s">
        <v>77</v>
      </c>
      <c r="E153" s="122" t="s">
        <v>1410</v>
      </c>
      <c r="F153" s="122" t="s">
        <v>1411</v>
      </c>
      <c r="I153" s="123"/>
      <c r="J153" s="124">
        <f>BK153</f>
        <v>0</v>
      </c>
      <c r="L153" s="120"/>
      <c r="M153" s="125"/>
      <c r="P153" s="126">
        <f>SUM(P154:P196)</f>
        <v>0</v>
      </c>
      <c r="R153" s="126">
        <f>SUM(R154:R196)</f>
        <v>0</v>
      </c>
      <c r="T153" s="127">
        <f>SUM(T154:T196)</f>
        <v>0</v>
      </c>
      <c r="AR153" s="121" t="s">
        <v>86</v>
      </c>
      <c r="AT153" s="128" t="s">
        <v>77</v>
      </c>
      <c r="AU153" s="128" t="s">
        <v>78</v>
      </c>
      <c r="AY153" s="121" t="s">
        <v>132</v>
      </c>
      <c r="BK153" s="129">
        <f>SUM(BK154:BK196)</f>
        <v>0</v>
      </c>
    </row>
    <row r="154" spans="2:65" s="1" customFormat="1" ht="24.2" customHeight="1">
      <c r="B154" s="132"/>
      <c r="C154" s="133" t="s">
        <v>395</v>
      </c>
      <c r="D154" s="133" t="s">
        <v>135</v>
      </c>
      <c r="E154" s="134" t="s">
        <v>1412</v>
      </c>
      <c r="F154" s="135" t="s">
        <v>1413</v>
      </c>
      <c r="G154" s="136" t="s">
        <v>820</v>
      </c>
      <c r="H154" s="137">
        <v>1</v>
      </c>
      <c r="I154" s="138"/>
      <c r="J154" s="139">
        <f t="shared" ref="J154:J159" si="10">ROUND(I154*H154,2)</f>
        <v>0</v>
      </c>
      <c r="K154" s="140"/>
      <c r="L154" s="31"/>
      <c r="M154" s="141" t="s">
        <v>1</v>
      </c>
      <c r="N154" s="142" t="s">
        <v>43</v>
      </c>
      <c r="P154" s="143">
        <f t="shared" ref="P154:P159" si="11">O154*H154</f>
        <v>0</v>
      </c>
      <c r="Q154" s="143">
        <v>0</v>
      </c>
      <c r="R154" s="143">
        <f t="shared" ref="R154:R159" si="12">Q154*H154</f>
        <v>0</v>
      </c>
      <c r="S154" s="143">
        <v>0</v>
      </c>
      <c r="T154" s="144">
        <f t="shared" ref="T154:T159" si="13">S154*H154</f>
        <v>0</v>
      </c>
      <c r="AR154" s="145" t="s">
        <v>153</v>
      </c>
      <c r="AT154" s="145" t="s">
        <v>135</v>
      </c>
      <c r="AU154" s="145" t="s">
        <v>86</v>
      </c>
      <c r="AY154" s="16" t="s">
        <v>132</v>
      </c>
      <c r="BE154" s="146">
        <f t="shared" ref="BE154:BE159" si="14">IF(N154="základní",J154,0)</f>
        <v>0</v>
      </c>
      <c r="BF154" s="146">
        <f t="shared" ref="BF154:BF159" si="15">IF(N154="snížená",J154,0)</f>
        <v>0</v>
      </c>
      <c r="BG154" s="146">
        <f t="shared" ref="BG154:BG159" si="16">IF(N154="zákl. přenesená",J154,0)</f>
        <v>0</v>
      </c>
      <c r="BH154" s="146">
        <f t="shared" ref="BH154:BH159" si="17">IF(N154="sníž. přenesená",J154,0)</f>
        <v>0</v>
      </c>
      <c r="BI154" s="146">
        <f t="shared" ref="BI154:BI159" si="18">IF(N154="nulová",J154,0)</f>
        <v>0</v>
      </c>
      <c r="BJ154" s="16" t="s">
        <v>86</v>
      </c>
      <c r="BK154" s="146">
        <f t="shared" ref="BK154:BK159" si="19">ROUND(I154*H154,2)</f>
        <v>0</v>
      </c>
      <c r="BL154" s="16" t="s">
        <v>153</v>
      </c>
      <c r="BM154" s="145" t="s">
        <v>273</v>
      </c>
    </row>
    <row r="155" spans="2:65" s="1" customFormat="1" ht="16.5" customHeight="1">
      <c r="B155" s="132"/>
      <c r="C155" s="133" t="s">
        <v>403</v>
      </c>
      <c r="D155" s="133" t="s">
        <v>135</v>
      </c>
      <c r="E155" s="134" t="s">
        <v>1414</v>
      </c>
      <c r="F155" s="135" t="s">
        <v>1415</v>
      </c>
      <c r="G155" s="136" t="s">
        <v>820</v>
      </c>
      <c r="H155" s="137">
        <v>1</v>
      </c>
      <c r="I155" s="138"/>
      <c r="J155" s="139">
        <f t="shared" si="10"/>
        <v>0</v>
      </c>
      <c r="K155" s="140"/>
      <c r="L155" s="31"/>
      <c r="M155" s="141" t="s">
        <v>1</v>
      </c>
      <c r="N155" s="142" t="s">
        <v>43</v>
      </c>
      <c r="P155" s="143">
        <f t="shared" si="11"/>
        <v>0</v>
      </c>
      <c r="Q155" s="143">
        <v>0</v>
      </c>
      <c r="R155" s="143">
        <f t="shared" si="12"/>
        <v>0</v>
      </c>
      <c r="S155" s="143">
        <v>0</v>
      </c>
      <c r="T155" s="144">
        <f t="shared" si="13"/>
        <v>0</v>
      </c>
      <c r="AR155" s="145" t="s">
        <v>153</v>
      </c>
      <c r="AT155" s="145" t="s">
        <v>135</v>
      </c>
      <c r="AU155" s="145" t="s">
        <v>86</v>
      </c>
      <c r="AY155" s="16" t="s">
        <v>132</v>
      </c>
      <c r="BE155" s="146">
        <f t="shared" si="14"/>
        <v>0</v>
      </c>
      <c r="BF155" s="146">
        <f t="shared" si="15"/>
        <v>0</v>
      </c>
      <c r="BG155" s="146">
        <f t="shared" si="16"/>
        <v>0</v>
      </c>
      <c r="BH155" s="146">
        <f t="shared" si="17"/>
        <v>0</v>
      </c>
      <c r="BI155" s="146">
        <f t="shared" si="18"/>
        <v>0</v>
      </c>
      <c r="BJ155" s="16" t="s">
        <v>86</v>
      </c>
      <c r="BK155" s="146">
        <f t="shared" si="19"/>
        <v>0</v>
      </c>
      <c r="BL155" s="16" t="s">
        <v>153</v>
      </c>
      <c r="BM155" s="145" t="s">
        <v>580</v>
      </c>
    </row>
    <row r="156" spans="2:65" s="1" customFormat="1" ht="16.5" customHeight="1">
      <c r="B156" s="132"/>
      <c r="C156" s="133" t="s">
        <v>408</v>
      </c>
      <c r="D156" s="133" t="s">
        <v>135</v>
      </c>
      <c r="E156" s="134" t="s">
        <v>1416</v>
      </c>
      <c r="F156" s="135" t="s">
        <v>1417</v>
      </c>
      <c r="G156" s="136" t="s">
        <v>820</v>
      </c>
      <c r="H156" s="137">
        <v>1</v>
      </c>
      <c r="I156" s="138"/>
      <c r="J156" s="139">
        <f t="shared" si="10"/>
        <v>0</v>
      </c>
      <c r="K156" s="140"/>
      <c r="L156" s="31"/>
      <c r="M156" s="141" t="s">
        <v>1</v>
      </c>
      <c r="N156" s="142" t="s">
        <v>43</v>
      </c>
      <c r="P156" s="143">
        <f t="shared" si="11"/>
        <v>0</v>
      </c>
      <c r="Q156" s="143">
        <v>0</v>
      </c>
      <c r="R156" s="143">
        <f t="shared" si="12"/>
        <v>0</v>
      </c>
      <c r="S156" s="143">
        <v>0</v>
      </c>
      <c r="T156" s="144">
        <f t="shared" si="13"/>
        <v>0</v>
      </c>
      <c r="AR156" s="145" t="s">
        <v>153</v>
      </c>
      <c r="AT156" s="145" t="s">
        <v>135</v>
      </c>
      <c r="AU156" s="145" t="s">
        <v>86</v>
      </c>
      <c r="AY156" s="16" t="s">
        <v>132</v>
      </c>
      <c r="BE156" s="146">
        <f t="shared" si="14"/>
        <v>0</v>
      </c>
      <c r="BF156" s="146">
        <f t="shared" si="15"/>
        <v>0</v>
      </c>
      <c r="BG156" s="146">
        <f t="shared" si="16"/>
        <v>0</v>
      </c>
      <c r="BH156" s="146">
        <f t="shared" si="17"/>
        <v>0</v>
      </c>
      <c r="BI156" s="146">
        <f t="shared" si="18"/>
        <v>0</v>
      </c>
      <c r="BJ156" s="16" t="s">
        <v>86</v>
      </c>
      <c r="BK156" s="146">
        <f t="shared" si="19"/>
        <v>0</v>
      </c>
      <c r="BL156" s="16" t="s">
        <v>153</v>
      </c>
      <c r="BM156" s="145" t="s">
        <v>588</v>
      </c>
    </row>
    <row r="157" spans="2:65" s="1" customFormat="1" ht="16.5" customHeight="1">
      <c r="B157" s="132"/>
      <c r="C157" s="133" t="s">
        <v>413</v>
      </c>
      <c r="D157" s="133" t="s">
        <v>135</v>
      </c>
      <c r="E157" s="134" t="s">
        <v>1418</v>
      </c>
      <c r="F157" s="135" t="s">
        <v>1419</v>
      </c>
      <c r="G157" s="136" t="s">
        <v>1351</v>
      </c>
      <c r="H157" s="137">
        <v>2</v>
      </c>
      <c r="I157" s="138"/>
      <c r="J157" s="139">
        <f t="shared" si="10"/>
        <v>0</v>
      </c>
      <c r="K157" s="140"/>
      <c r="L157" s="31"/>
      <c r="M157" s="141" t="s">
        <v>1</v>
      </c>
      <c r="N157" s="142" t="s">
        <v>43</v>
      </c>
      <c r="P157" s="143">
        <f t="shared" si="11"/>
        <v>0</v>
      </c>
      <c r="Q157" s="143">
        <v>0</v>
      </c>
      <c r="R157" s="143">
        <f t="shared" si="12"/>
        <v>0</v>
      </c>
      <c r="S157" s="143">
        <v>0</v>
      </c>
      <c r="T157" s="144">
        <f t="shared" si="13"/>
        <v>0</v>
      </c>
      <c r="AR157" s="145" t="s">
        <v>153</v>
      </c>
      <c r="AT157" s="145" t="s">
        <v>135</v>
      </c>
      <c r="AU157" s="145" t="s">
        <v>86</v>
      </c>
      <c r="AY157" s="16" t="s">
        <v>132</v>
      </c>
      <c r="BE157" s="146">
        <f t="shared" si="14"/>
        <v>0</v>
      </c>
      <c r="BF157" s="146">
        <f t="shared" si="15"/>
        <v>0</v>
      </c>
      <c r="BG157" s="146">
        <f t="shared" si="16"/>
        <v>0</v>
      </c>
      <c r="BH157" s="146">
        <f t="shared" si="17"/>
        <v>0</v>
      </c>
      <c r="BI157" s="146">
        <f t="shared" si="18"/>
        <v>0</v>
      </c>
      <c r="BJ157" s="16" t="s">
        <v>86</v>
      </c>
      <c r="BK157" s="146">
        <f t="shared" si="19"/>
        <v>0</v>
      </c>
      <c r="BL157" s="16" t="s">
        <v>153</v>
      </c>
      <c r="BM157" s="145" t="s">
        <v>596</v>
      </c>
    </row>
    <row r="158" spans="2:65" s="1" customFormat="1" ht="16.5" customHeight="1">
      <c r="B158" s="132"/>
      <c r="C158" s="133" t="s">
        <v>418</v>
      </c>
      <c r="D158" s="133" t="s">
        <v>135</v>
      </c>
      <c r="E158" s="134" t="s">
        <v>1420</v>
      </c>
      <c r="F158" s="135" t="s">
        <v>1421</v>
      </c>
      <c r="G158" s="136" t="s">
        <v>1351</v>
      </c>
      <c r="H158" s="137">
        <v>1</v>
      </c>
      <c r="I158" s="138"/>
      <c r="J158" s="139">
        <f t="shared" si="10"/>
        <v>0</v>
      </c>
      <c r="K158" s="140"/>
      <c r="L158" s="31"/>
      <c r="M158" s="141" t="s">
        <v>1</v>
      </c>
      <c r="N158" s="142" t="s">
        <v>43</v>
      </c>
      <c r="P158" s="143">
        <f t="shared" si="11"/>
        <v>0</v>
      </c>
      <c r="Q158" s="143">
        <v>0</v>
      </c>
      <c r="R158" s="143">
        <f t="shared" si="12"/>
        <v>0</v>
      </c>
      <c r="S158" s="143">
        <v>0</v>
      </c>
      <c r="T158" s="144">
        <f t="shared" si="13"/>
        <v>0</v>
      </c>
      <c r="AR158" s="145" t="s">
        <v>153</v>
      </c>
      <c r="AT158" s="145" t="s">
        <v>135</v>
      </c>
      <c r="AU158" s="145" t="s">
        <v>86</v>
      </c>
      <c r="AY158" s="16" t="s">
        <v>132</v>
      </c>
      <c r="BE158" s="146">
        <f t="shared" si="14"/>
        <v>0</v>
      </c>
      <c r="BF158" s="146">
        <f t="shared" si="15"/>
        <v>0</v>
      </c>
      <c r="BG158" s="146">
        <f t="shared" si="16"/>
        <v>0</v>
      </c>
      <c r="BH158" s="146">
        <f t="shared" si="17"/>
        <v>0</v>
      </c>
      <c r="BI158" s="146">
        <f t="shared" si="18"/>
        <v>0</v>
      </c>
      <c r="BJ158" s="16" t="s">
        <v>86</v>
      </c>
      <c r="BK158" s="146">
        <f t="shared" si="19"/>
        <v>0</v>
      </c>
      <c r="BL158" s="16" t="s">
        <v>153</v>
      </c>
      <c r="BM158" s="145" t="s">
        <v>608</v>
      </c>
    </row>
    <row r="159" spans="2:65" s="1" customFormat="1" ht="16.5" customHeight="1">
      <c r="B159" s="132"/>
      <c r="C159" s="133" t="s">
        <v>423</v>
      </c>
      <c r="D159" s="133" t="s">
        <v>135</v>
      </c>
      <c r="E159" s="134" t="s">
        <v>1422</v>
      </c>
      <c r="F159" s="135" t="s">
        <v>1423</v>
      </c>
      <c r="G159" s="136" t="s">
        <v>1351</v>
      </c>
      <c r="H159" s="137">
        <v>1</v>
      </c>
      <c r="I159" s="138"/>
      <c r="J159" s="139">
        <f t="shared" si="10"/>
        <v>0</v>
      </c>
      <c r="K159" s="140"/>
      <c r="L159" s="31"/>
      <c r="M159" s="141" t="s">
        <v>1</v>
      </c>
      <c r="N159" s="142" t="s">
        <v>43</v>
      </c>
      <c r="P159" s="143">
        <f t="shared" si="11"/>
        <v>0</v>
      </c>
      <c r="Q159" s="143">
        <v>0</v>
      </c>
      <c r="R159" s="143">
        <f t="shared" si="12"/>
        <v>0</v>
      </c>
      <c r="S159" s="143">
        <v>0</v>
      </c>
      <c r="T159" s="144">
        <f t="shared" si="13"/>
        <v>0</v>
      </c>
      <c r="AR159" s="145" t="s">
        <v>153</v>
      </c>
      <c r="AT159" s="145" t="s">
        <v>135</v>
      </c>
      <c r="AU159" s="145" t="s">
        <v>86</v>
      </c>
      <c r="AY159" s="16" t="s">
        <v>132</v>
      </c>
      <c r="BE159" s="146">
        <f t="shared" si="14"/>
        <v>0</v>
      </c>
      <c r="BF159" s="146">
        <f t="shared" si="15"/>
        <v>0</v>
      </c>
      <c r="BG159" s="146">
        <f t="shared" si="16"/>
        <v>0</v>
      </c>
      <c r="BH159" s="146">
        <f t="shared" si="17"/>
        <v>0</v>
      </c>
      <c r="BI159" s="146">
        <f t="shared" si="18"/>
        <v>0</v>
      </c>
      <c r="BJ159" s="16" t="s">
        <v>86</v>
      </c>
      <c r="BK159" s="146">
        <f t="shared" si="19"/>
        <v>0</v>
      </c>
      <c r="BL159" s="16" t="s">
        <v>153</v>
      </c>
      <c r="BM159" s="145" t="s">
        <v>617</v>
      </c>
    </row>
    <row r="160" spans="2:65" s="1" customFormat="1" ht="19.5">
      <c r="B160" s="31"/>
      <c r="D160" s="147" t="s">
        <v>141</v>
      </c>
      <c r="F160" s="148" t="s">
        <v>311</v>
      </c>
      <c r="I160" s="149"/>
      <c r="L160" s="31"/>
      <c r="M160" s="150"/>
      <c r="T160" s="55"/>
      <c r="AT160" s="16" t="s">
        <v>141</v>
      </c>
      <c r="AU160" s="16" t="s">
        <v>86</v>
      </c>
    </row>
    <row r="161" spans="2:65" s="1" customFormat="1" ht="16.5" customHeight="1">
      <c r="B161" s="132"/>
      <c r="C161" s="133" t="s">
        <v>429</v>
      </c>
      <c r="D161" s="133" t="s">
        <v>135</v>
      </c>
      <c r="E161" s="134" t="s">
        <v>1424</v>
      </c>
      <c r="F161" s="135" t="s">
        <v>1425</v>
      </c>
      <c r="G161" s="136" t="s">
        <v>1351</v>
      </c>
      <c r="H161" s="137">
        <v>1</v>
      </c>
      <c r="I161" s="138"/>
      <c r="J161" s="139">
        <f>ROUND(I161*H161,2)</f>
        <v>0</v>
      </c>
      <c r="K161" s="140"/>
      <c r="L161" s="31"/>
      <c r="M161" s="141" t="s">
        <v>1</v>
      </c>
      <c r="N161" s="142" t="s">
        <v>43</v>
      </c>
      <c r="P161" s="143">
        <f>O161*H161</f>
        <v>0</v>
      </c>
      <c r="Q161" s="143">
        <v>0</v>
      </c>
      <c r="R161" s="143">
        <f>Q161*H161</f>
        <v>0</v>
      </c>
      <c r="S161" s="143">
        <v>0</v>
      </c>
      <c r="T161" s="144">
        <f>S161*H161</f>
        <v>0</v>
      </c>
      <c r="AR161" s="145" t="s">
        <v>153</v>
      </c>
      <c r="AT161" s="145" t="s">
        <v>135</v>
      </c>
      <c r="AU161" s="145" t="s">
        <v>86</v>
      </c>
      <c r="AY161" s="16" t="s">
        <v>132</v>
      </c>
      <c r="BE161" s="146">
        <f>IF(N161="základní",J161,0)</f>
        <v>0</v>
      </c>
      <c r="BF161" s="146">
        <f>IF(N161="snížená",J161,0)</f>
        <v>0</v>
      </c>
      <c r="BG161" s="146">
        <f>IF(N161="zákl. přenesená",J161,0)</f>
        <v>0</v>
      </c>
      <c r="BH161" s="146">
        <f>IF(N161="sníž. přenesená",J161,0)</f>
        <v>0</v>
      </c>
      <c r="BI161" s="146">
        <f>IF(N161="nulová",J161,0)</f>
        <v>0</v>
      </c>
      <c r="BJ161" s="16" t="s">
        <v>86</v>
      </c>
      <c r="BK161" s="146">
        <f>ROUND(I161*H161,2)</f>
        <v>0</v>
      </c>
      <c r="BL161" s="16" t="s">
        <v>153</v>
      </c>
      <c r="BM161" s="145" t="s">
        <v>626</v>
      </c>
    </row>
    <row r="162" spans="2:65" s="1" customFormat="1" ht="19.5">
      <c r="B162" s="31"/>
      <c r="D162" s="147" t="s">
        <v>141</v>
      </c>
      <c r="F162" s="148" t="s">
        <v>311</v>
      </c>
      <c r="I162" s="149"/>
      <c r="L162" s="31"/>
      <c r="M162" s="150"/>
      <c r="T162" s="55"/>
      <c r="AT162" s="16" t="s">
        <v>141</v>
      </c>
      <c r="AU162" s="16" t="s">
        <v>86</v>
      </c>
    </row>
    <row r="163" spans="2:65" s="1" customFormat="1" ht="24.2" customHeight="1">
      <c r="B163" s="132"/>
      <c r="C163" s="133" t="s">
        <v>434</v>
      </c>
      <c r="D163" s="133" t="s">
        <v>135</v>
      </c>
      <c r="E163" s="134" t="s">
        <v>1426</v>
      </c>
      <c r="F163" s="135" t="s">
        <v>1427</v>
      </c>
      <c r="G163" s="136" t="s">
        <v>1351</v>
      </c>
      <c r="H163" s="137">
        <v>1</v>
      </c>
      <c r="I163" s="138"/>
      <c r="J163" s="139">
        <f>ROUND(I163*H163,2)</f>
        <v>0</v>
      </c>
      <c r="K163" s="140"/>
      <c r="L163" s="31"/>
      <c r="M163" s="141" t="s">
        <v>1</v>
      </c>
      <c r="N163" s="142" t="s">
        <v>43</v>
      </c>
      <c r="P163" s="143">
        <f>O163*H163</f>
        <v>0</v>
      </c>
      <c r="Q163" s="143">
        <v>0</v>
      </c>
      <c r="R163" s="143">
        <f>Q163*H163</f>
        <v>0</v>
      </c>
      <c r="S163" s="143">
        <v>0</v>
      </c>
      <c r="T163" s="144">
        <f>S163*H163</f>
        <v>0</v>
      </c>
      <c r="AR163" s="145" t="s">
        <v>153</v>
      </c>
      <c r="AT163" s="145" t="s">
        <v>135</v>
      </c>
      <c r="AU163" s="145" t="s">
        <v>86</v>
      </c>
      <c r="AY163" s="16" t="s">
        <v>132</v>
      </c>
      <c r="BE163" s="146">
        <f>IF(N163="základní",J163,0)</f>
        <v>0</v>
      </c>
      <c r="BF163" s="146">
        <f>IF(N163="snížená",J163,0)</f>
        <v>0</v>
      </c>
      <c r="BG163" s="146">
        <f>IF(N163="zákl. přenesená",J163,0)</f>
        <v>0</v>
      </c>
      <c r="BH163" s="146">
        <f>IF(N163="sníž. přenesená",J163,0)</f>
        <v>0</v>
      </c>
      <c r="BI163" s="146">
        <f>IF(N163="nulová",J163,0)</f>
        <v>0</v>
      </c>
      <c r="BJ163" s="16" t="s">
        <v>86</v>
      </c>
      <c r="BK163" s="146">
        <f>ROUND(I163*H163,2)</f>
        <v>0</v>
      </c>
      <c r="BL163" s="16" t="s">
        <v>153</v>
      </c>
      <c r="BM163" s="145" t="s">
        <v>635</v>
      </c>
    </row>
    <row r="164" spans="2:65" s="1" customFormat="1" ht="19.5">
      <c r="B164" s="31"/>
      <c r="D164" s="147" t="s">
        <v>141</v>
      </c>
      <c r="F164" s="148" t="s">
        <v>311</v>
      </c>
      <c r="I164" s="149"/>
      <c r="L164" s="31"/>
      <c r="M164" s="150"/>
      <c r="T164" s="55"/>
      <c r="AT164" s="16" t="s">
        <v>141</v>
      </c>
      <c r="AU164" s="16" t="s">
        <v>86</v>
      </c>
    </row>
    <row r="165" spans="2:65" s="1" customFormat="1" ht="16.5" customHeight="1">
      <c r="B165" s="132"/>
      <c r="C165" s="133" t="s">
        <v>439</v>
      </c>
      <c r="D165" s="133" t="s">
        <v>135</v>
      </c>
      <c r="E165" s="134" t="s">
        <v>1428</v>
      </c>
      <c r="F165" s="135" t="s">
        <v>1429</v>
      </c>
      <c r="G165" s="136" t="s">
        <v>1351</v>
      </c>
      <c r="H165" s="137">
        <v>2</v>
      </c>
      <c r="I165" s="138"/>
      <c r="J165" s="139">
        <f>ROUND(I165*H165,2)</f>
        <v>0</v>
      </c>
      <c r="K165" s="140"/>
      <c r="L165" s="31"/>
      <c r="M165" s="141" t="s">
        <v>1</v>
      </c>
      <c r="N165" s="142" t="s">
        <v>43</v>
      </c>
      <c r="P165" s="143">
        <f>O165*H165</f>
        <v>0</v>
      </c>
      <c r="Q165" s="143">
        <v>0</v>
      </c>
      <c r="R165" s="143">
        <f>Q165*H165</f>
        <v>0</v>
      </c>
      <c r="S165" s="143">
        <v>0</v>
      </c>
      <c r="T165" s="144">
        <f>S165*H165</f>
        <v>0</v>
      </c>
      <c r="AR165" s="145" t="s">
        <v>153</v>
      </c>
      <c r="AT165" s="145" t="s">
        <v>135</v>
      </c>
      <c r="AU165" s="145" t="s">
        <v>86</v>
      </c>
      <c r="AY165" s="16" t="s">
        <v>132</v>
      </c>
      <c r="BE165" s="146">
        <f>IF(N165="základní",J165,0)</f>
        <v>0</v>
      </c>
      <c r="BF165" s="146">
        <f>IF(N165="snížená",J165,0)</f>
        <v>0</v>
      </c>
      <c r="BG165" s="146">
        <f>IF(N165="zákl. přenesená",J165,0)</f>
        <v>0</v>
      </c>
      <c r="BH165" s="146">
        <f>IF(N165="sníž. přenesená",J165,0)</f>
        <v>0</v>
      </c>
      <c r="BI165" s="146">
        <f>IF(N165="nulová",J165,0)</f>
        <v>0</v>
      </c>
      <c r="BJ165" s="16" t="s">
        <v>86</v>
      </c>
      <c r="BK165" s="146">
        <f>ROUND(I165*H165,2)</f>
        <v>0</v>
      </c>
      <c r="BL165" s="16" t="s">
        <v>153</v>
      </c>
      <c r="BM165" s="145" t="s">
        <v>646</v>
      </c>
    </row>
    <row r="166" spans="2:65" s="1" customFormat="1" ht="19.5">
      <c r="B166" s="31"/>
      <c r="D166" s="147" t="s">
        <v>141</v>
      </c>
      <c r="F166" s="148" t="s">
        <v>311</v>
      </c>
      <c r="I166" s="149"/>
      <c r="L166" s="31"/>
      <c r="M166" s="150"/>
      <c r="T166" s="55"/>
      <c r="AT166" s="16" t="s">
        <v>141</v>
      </c>
      <c r="AU166" s="16" t="s">
        <v>86</v>
      </c>
    </row>
    <row r="167" spans="2:65" s="1" customFormat="1" ht="24.2" customHeight="1">
      <c r="B167" s="132"/>
      <c r="C167" s="133" t="s">
        <v>443</v>
      </c>
      <c r="D167" s="133" t="s">
        <v>135</v>
      </c>
      <c r="E167" s="134" t="s">
        <v>1430</v>
      </c>
      <c r="F167" s="135" t="s">
        <v>1431</v>
      </c>
      <c r="G167" s="136" t="s">
        <v>138</v>
      </c>
      <c r="H167" s="137">
        <v>3</v>
      </c>
      <c r="I167" s="138"/>
      <c r="J167" s="139">
        <f>ROUND(I167*H167,2)</f>
        <v>0</v>
      </c>
      <c r="K167" s="140"/>
      <c r="L167" s="31"/>
      <c r="M167" s="141" t="s">
        <v>1</v>
      </c>
      <c r="N167" s="142" t="s">
        <v>43</v>
      </c>
      <c r="P167" s="143">
        <f>O167*H167</f>
        <v>0</v>
      </c>
      <c r="Q167" s="143">
        <v>0</v>
      </c>
      <c r="R167" s="143">
        <f>Q167*H167</f>
        <v>0</v>
      </c>
      <c r="S167" s="143">
        <v>0</v>
      </c>
      <c r="T167" s="144">
        <f>S167*H167</f>
        <v>0</v>
      </c>
      <c r="AR167" s="145" t="s">
        <v>153</v>
      </c>
      <c r="AT167" s="145" t="s">
        <v>135</v>
      </c>
      <c r="AU167" s="145" t="s">
        <v>86</v>
      </c>
      <c r="AY167" s="16" t="s">
        <v>132</v>
      </c>
      <c r="BE167" s="146">
        <f>IF(N167="základní",J167,0)</f>
        <v>0</v>
      </c>
      <c r="BF167" s="146">
        <f>IF(N167="snížená",J167,0)</f>
        <v>0</v>
      </c>
      <c r="BG167" s="146">
        <f>IF(N167="zákl. přenesená",J167,0)</f>
        <v>0</v>
      </c>
      <c r="BH167" s="146">
        <f>IF(N167="sníž. přenesená",J167,0)</f>
        <v>0</v>
      </c>
      <c r="BI167" s="146">
        <f>IF(N167="nulová",J167,0)</f>
        <v>0</v>
      </c>
      <c r="BJ167" s="16" t="s">
        <v>86</v>
      </c>
      <c r="BK167" s="146">
        <f>ROUND(I167*H167,2)</f>
        <v>0</v>
      </c>
      <c r="BL167" s="16" t="s">
        <v>153</v>
      </c>
      <c r="BM167" s="145" t="s">
        <v>1432</v>
      </c>
    </row>
    <row r="168" spans="2:65" s="1" customFormat="1" ht="39">
      <c r="B168" s="31"/>
      <c r="D168" s="147" t="s">
        <v>141</v>
      </c>
      <c r="F168" s="148" t="s">
        <v>1433</v>
      </c>
      <c r="I168" s="149"/>
      <c r="L168" s="31"/>
      <c r="M168" s="150"/>
      <c r="T168" s="55"/>
      <c r="AT168" s="16" t="s">
        <v>141</v>
      </c>
      <c r="AU168" s="16" t="s">
        <v>86</v>
      </c>
    </row>
    <row r="169" spans="2:65" s="12" customFormat="1">
      <c r="B169" s="155"/>
      <c r="D169" s="147" t="s">
        <v>240</v>
      </c>
      <c r="E169" s="156" t="s">
        <v>1</v>
      </c>
      <c r="F169" s="157" t="s">
        <v>146</v>
      </c>
      <c r="H169" s="158">
        <v>3</v>
      </c>
      <c r="I169" s="159"/>
      <c r="L169" s="155"/>
      <c r="M169" s="160"/>
      <c r="T169" s="161"/>
      <c r="AT169" s="156" t="s">
        <v>240</v>
      </c>
      <c r="AU169" s="156" t="s">
        <v>86</v>
      </c>
      <c r="AV169" s="12" t="s">
        <v>88</v>
      </c>
      <c r="AW169" s="12" t="s">
        <v>33</v>
      </c>
      <c r="AX169" s="12" t="s">
        <v>78</v>
      </c>
      <c r="AY169" s="156" t="s">
        <v>132</v>
      </c>
    </row>
    <row r="170" spans="2:65" s="13" customFormat="1">
      <c r="B170" s="162"/>
      <c r="D170" s="147" t="s">
        <v>240</v>
      </c>
      <c r="E170" s="163" t="s">
        <v>1</v>
      </c>
      <c r="F170" s="164" t="s">
        <v>244</v>
      </c>
      <c r="H170" s="165">
        <v>3</v>
      </c>
      <c r="I170" s="166"/>
      <c r="L170" s="162"/>
      <c r="M170" s="167"/>
      <c r="T170" s="168"/>
      <c r="AT170" s="163" t="s">
        <v>240</v>
      </c>
      <c r="AU170" s="163" t="s">
        <v>86</v>
      </c>
      <c r="AV170" s="13" t="s">
        <v>153</v>
      </c>
      <c r="AW170" s="13" t="s">
        <v>33</v>
      </c>
      <c r="AX170" s="13" t="s">
        <v>86</v>
      </c>
      <c r="AY170" s="163" t="s">
        <v>132</v>
      </c>
    </row>
    <row r="171" spans="2:65" s="1" customFormat="1" ht="16.5" customHeight="1">
      <c r="B171" s="132"/>
      <c r="C171" s="133" t="s">
        <v>447</v>
      </c>
      <c r="D171" s="133" t="s">
        <v>135</v>
      </c>
      <c r="E171" s="134" t="s">
        <v>1434</v>
      </c>
      <c r="F171" s="135" t="s">
        <v>1435</v>
      </c>
      <c r="G171" s="136" t="s">
        <v>258</v>
      </c>
      <c r="H171" s="137">
        <v>36</v>
      </c>
      <c r="I171" s="138"/>
      <c r="J171" s="139">
        <f>ROUND(I171*H171,2)</f>
        <v>0</v>
      </c>
      <c r="K171" s="140"/>
      <c r="L171" s="31"/>
      <c r="M171" s="141" t="s">
        <v>1</v>
      </c>
      <c r="N171" s="142" t="s">
        <v>43</v>
      </c>
      <c r="P171" s="143">
        <f>O171*H171</f>
        <v>0</v>
      </c>
      <c r="Q171" s="143">
        <v>0</v>
      </c>
      <c r="R171" s="143">
        <f>Q171*H171</f>
        <v>0</v>
      </c>
      <c r="S171" s="143">
        <v>0</v>
      </c>
      <c r="T171" s="144">
        <f>S171*H171</f>
        <v>0</v>
      </c>
      <c r="AR171" s="145" t="s">
        <v>153</v>
      </c>
      <c r="AT171" s="145" t="s">
        <v>135</v>
      </c>
      <c r="AU171" s="145" t="s">
        <v>86</v>
      </c>
      <c r="AY171" s="16" t="s">
        <v>132</v>
      </c>
      <c r="BE171" s="146">
        <f>IF(N171="základní",J171,0)</f>
        <v>0</v>
      </c>
      <c r="BF171" s="146">
        <f>IF(N171="snížená",J171,0)</f>
        <v>0</v>
      </c>
      <c r="BG171" s="146">
        <f>IF(N171="zákl. přenesená",J171,0)</f>
        <v>0</v>
      </c>
      <c r="BH171" s="146">
        <f>IF(N171="sníž. přenesená",J171,0)</f>
        <v>0</v>
      </c>
      <c r="BI171" s="146">
        <f>IF(N171="nulová",J171,0)</f>
        <v>0</v>
      </c>
      <c r="BJ171" s="16" t="s">
        <v>86</v>
      </c>
      <c r="BK171" s="146">
        <f>ROUND(I171*H171,2)</f>
        <v>0</v>
      </c>
      <c r="BL171" s="16" t="s">
        <v>153</v>
      </c>
      <c r="BM171" s="145" t="s">
        <v>1436</v>
      </c>
    </row>
    <row r="172" spans="2:65" s="1" customFormat="1" ht="19.5">
      <c r="B172" s="31"/>
      <c r="D172" s="147" t="s">
        <v>141</v>
      </c>
      <c r="F172" s="148" t="s">
        <v>311</v>
      </c>
      <c r="I172" s="149"/>
      <c r="L172" s="31"/>
      <c r="M172" s="150"/>
      <c r="T172" s="55"/>
      <c r="AT172" s="16" t="s">
        <v>141</v>
      </c>
      <c r="AU172" s="16" t="s">
        <v>86</v>
      </c>
    </row>
    <row r="173" spans="2:65" s="1" customFormat="1" ht="16.5" customHeight="1">
      <c r="B173" s="132"/>
      <c r="C173" s="133" t="s">
        <v>452</v>
      </c>
      <c r="D173" s="133" t="s">
        <v>135</v>
      </c>
      <c r="E173" s="134" t="s">
        <v>1437</v>
      </c>
      <c r="F173" s="135" t="s">
        <v>1438</v>
      </c>
      <c r="G173" s="136" t="s">
        <v>258</v>
      </c>
      <c r="H173" s="137">
        <v>36</v>
      </c>
      <c r="I173" s="138"/>
      <c r="J173" s="139">
        <f>ROUND(I173*H173,2)</f>
        <v>0</v>
      </c>
      <c r="K173" s="140"/>
      <c r="L173" s="31"/>
      <c r="M173" s="141" t="s">
        <v>1</v>
      </c>
      <c r="N173" s="142" t="s">
        <v>43</v>
      </c>
      <c r="P173" s="143">
        <f>O173*H173</f>
        <v>0</v>
      </c>
      <c r="Q173" s="143">
        <v>0</v>
      </c>
      <c r="R173" s="143">
        <f>Q173*H173</f>
        <v>0</v>
      </c>
      <c r="S173" s="143">
        <v>0</v>
      </c>
      <c r="T173" s="144">
        <f>S173*H173</f>
        <v>0</v>
      </c>
      <c r="AR173" s="145" t="s">
        <v>153</v>
      </c>
      <c r="AT173" s="145" t="s">
        <v>135</v>
      </c>
      <c r="AU173" s="145" t="s">
        <v>86</v>
      </c>
      <c r="AY173" s="16" t="s">
        <v>132</v>
      </c>
      <c r="BE173" s="146">
        <f>IF(N173="základní",J173,0)</f>
        <v>0</v>
      </c>
      <c r="BF173" s="146">
        <f>IF(N173="snížená",J173,0)</f>
        <v>0</v>
      </c>
      <c r="BG173" s="146">
        <f>IF(N173="zákl. přenesená",J173,0)</f>
        <v>0</v>
      </c>
      <c r="BH173" s="146">
        <f>IF(N173="sníž. přenesená",J173,0)</f>
        <v>0</v>
      </c>
      <c r="BI173" s="146">
        <f>IF(N173="nulová",J173,0)</f>
        <v>0</v>
      </c>
      <c r="BJ173" s="16" t="s">
        <v>86</v>
      </c>
      <c r="BK173" s="146">
        <f>ROUND(I173*H173,2)</f>
        <v>0</v>
      </c>
      <c r="BL173" s="16" t="s">
        <v>153</v>
      </c>
      <c r="BM173" s="145" t="s">
        <v>1439</v>
      </c>
    </row>
    <row r="174" spans="2:65" s="1" customFormat="1" ht="19.5">
      <c r="B174" s="31"/>
      <c r="D174" s="147" t="s">
        <v>141</v>
      </c>
      <c r="F174" s="148" t="s">
        <v>311</v>
      </c>
      <c r="I174" s="149"/>
      <c r="L174" s="31"/>
      <c r="M174" s="150"/>
      <c r="T174" s="55"/>
      <c r="AT174" s="16" t="s">
        <v>141</v>
      </c>
      <c r="AU174" s="16" t="s">
        <v>86</v>
      </c>
    </row>
    <row r="175" spans="2:65" s="1" customFormat="1" ht="16.5" customHeight="1">
      <c r="B175" s="132"/>
      <c r="C175" s="133" t="s">
        <v>456</v>
      </c>
      <c r="D175" s="133" t="s">
        <v>135</v>
      </c>
      <c r="E175" s="134" t="s">
        <v>1440</v>
      </c>
      <c r="F175" s="135" t="s">
        <v>1441</v>
      </c>
      <c r="G175" s="136" t="s">
        <v>258</v>
      </c>
      <c r="H175" s="137">
        <v>39</v>
      </c>
      <c r="I175" s="138"/>
      <c r="J175" s="139">
        <f>ROUND(I175*H175,2)</f>
        <v>0</v>
      </c>
      <c r="K175" s="140"/>
      <c r="L175" s="31"/>
      <c r="M175" s="141" t="s">
        <v>1</v>
      </c>
      <c r="N175" s="142" t="s">
        <v>43</v>
      </c>
      <c r="P175" s="143">
        <f>O175*H175</f>
        <v>0</v>
      </c>
      <c r="Q175" s="143">
        <v>0</v>
      </c>
      <c r="R175" s="143">
        <f>Q175*H175</f>
        <v>0</v>
      </c>
      <c r="S175" s="143">
        <v>0</v>
      </c>
      <c r="T175" s="144">
        <f>S175*H175</f>
        <v>0</v>
      </c>
      <c r="AR175" s="145" t="s">
        <v>153</v>
      </c>
      <c r="AT175" s="145" t="s">
        <v>135</v>
      </c>
      <c r="AU175" s="145" t="s">
        <v>86</v>
      </c>
      <c r="AY175" s="16" t="s">
        <v>132</v>
      </c>
      <c r="BE175" s="146">
        <f>IF(N175="základní",J175,0)</f>
        <v>0</v>
      </c>
      <c r="BF175" s="146">
        <f>IF(N175="snížená",J175,0)</f>
        <v>0</v>
      </c>
      <c r="BG175" s="146">
        <f>IF(N175="zákl. přenesená",J175,0)</f>
        <v>0</v>
      </c>
      <c r="BH175" s="146">
        <f>IF(N175="sníž. přenesená",J175,0)</f>
        <v>0</v>
      </c>
      <c r="BI175" s="146">
        <f>IF(N175="nulová",J175,0)</f>
        <v>0</v>
      </c>
      <c r="BJ175" s="16" t="s">
        <v>86</v>
      </c>
      <c r="BK175" s="146">
        <f>ROUND(I175*H175,2)</f>
        <v>0</v>
      </c>
      <c r="BL175" s="16" t="s">
        <v>153</v>
      </c>
      <c r="BM175" s="145" t="s">
        <v>1442</v>
      </c>
    </row>
    <row r="176" spans="2:65" s="1" customFormat="1" ht="19.5">
      <c r="B176" s="31"/>
      <c r="D176" s="147" t="s">
        <v>141</v>
      </c>
      <c r="F176" s="148" t="s">
        <v>311</v>
      </c>
      <c r="I176" s="149"/>
      <c r="L176" s="31"/>
      <c r="M176" s="150"/>
      <c r="T176" s="55"/>
      <c r="AT176" s="16" t="s">
        <v>141</v>
      </c>
      <c r="AU176" s="16" t="s">
        <v>86</v>
      </c>
    </row>
    <row r="177" spans="2:65" s="1" customFormat="1" ht="16.5" customHeight="1">
      <c r="B177" s="132"/>
      <c r="C177" s="133" t="s">
        <v>468</v>
      </c>
      <c r="D177" s="133" t="s">
        <v>135</v>
      </c>
      <c r="E177" s="134" t="s">
        <v>1443</v>
      </c>
      <c r="F177" s="135" t="s">
        <v>1444</v>
      </c>
      <c r="G177" s="136" t="s">
        <v>258</v>
      </c>
      <c r="H177" s="137">
        <v>39</v>
      </c>
      <c r="I177" s="138"/>
      <c r="J177" s="139">
        <f>ROUND(I177*H177,2)</f>
        <v>0</v>
      </c>
      <c r="K177" s="140"/>
      <c r="L177" s="31"/>
      <c r="M177" s="141" t="s">
        <v>1</v>
      </c>
      <c r="N177" s="142" t="s">
        <v>43</v>
      </c>
      <c r="P177" s="143">
        <f>O177*H177</f>
        <v>0</v>
      </c>
      <c r="Q177" s="143">
        <v>0</v>
      </c>
      <c r="R177" s="143">
        <f>Q177*H177</f>
        <v>0</v>
      </c>
      <c r="S177" s="143">
        <v>0</v>
      </c>
      <c r="T177" s="144">
        <f>S177*H177</f>
        <v>0</v>
      </c>
      <c r="AR177" s="145" t="s">
        <v>153</v>
      </c>
      <c r="AT177" s="145" t="s">
        <v>135</v>
      </c>
      <c r="AU177" s="145" t="s">
        <v>86</v>
      </c>
      <c r="AY177" s="16" t="s">
        <v>132</v>
      </c>
      <c r="BE177" s="146">
        <f>IF(N177="základní",J177,0)</f>
        <v>0</v>
      </c>
      <c r="BF177" s="146">
        <f>IF(N177="snížená",J177,0)</f>
        <v>0</v>
      </c>
      <c r="BG177" s="146">
        <f>IF(N177="zákl. přenesená",J177,0)</f>
        <v>0</v>
      </c>
      <c r="BH177" s="146">
        <f>IF(N177="sníž. přenesená",J177,0)</f>
        <v>0</v>
      </c>
      <c r="BI177" s="146">
        <f>IF(N177="nulová",J177,0)</f>
        <v>0</v>
      </c>
      <c r="BJ177" s="16" t="s">
        <v>86</v>
      </c>
      <c r="BK177" s="146">
        <f>ROUND(I177*H177,2)</f>
        <v>0</v>
      </c>
      <c r="BL177" s="16" t="s">
        <v>153</v>
      </c>
      <c r="BM177" s="145" t="s">
        <v>1445</v>
      </c>
    </row>
    <row r="178" spans="2:65" s="1" customFormat="1" ht="19.5">
      <c r="B178" s="31"/>
      <c r="D178" s="147" t="s">
        <v>141</v>
      </c>
      <c r="F178" s="148" t="s">
        <v>311</v>
      </c>
      <c r="I178" s="149"/>
      <c r="L178" s="31"/>
      <c r="M178" s="150"/>
      <c r="T178" s="55"/>
      <c r="AT178" s="16" t="s">
        <v>141</v>
      </c>
      <c r="AU178" s="16" t="s">
        <v>86</v>
      </c>
    </row>
    <row r="179" spans="2:65" s="1" customFormat="1" ht="24.2" customHeight="1">
      <c r="B179" s="132"/>
      <c r="C179" s="133" t="s">
        <v>474</v>
      </c>
      <c r="D179" s="133" t="s">
        <v>135</v>
      </c>
      <c r="E179" s="134" t="s">
        <v>1446</v>
      </c>
      <c r="F179" s="135" t="s">
        <v>1447</v>
      </c>
      <c r="G179" s="136" t="s">
        <v>258</v>
      </c>
      <c r="H179" s="137">
        <v>75</v>
      </c>
      <c r="I179" s="138"/>
      <c r="J179" s="139">
        <f>ROUND(I179*H179,2)</f>
        <v>0</v>
      </c>
      <c r="K179" s="140"/>
      <c r="L179" s="31"/>
      <c r="M179" s="141" t="s">
        <v>1</v>
      </c>
      <c r="N179" s="142" t="s">
        <v>43</v>
      </c>
      <c r="P179" s="143">
        <f>O179*H179</f>
        <v>0</v>
      </c>
      <c r="Q179" s="143">
        <v>0</v>
      </c>
      <c r="R179" s="143">
        <f>Q179*H179</f>
        <v>0</v>
      </c>
      <c r="S179" s="143">
        <v>0</v>
      </c>
      <c r="T179" s="144">
        <f>S179*H179</f>
        <v>0</v>
      </c>
      <c r="AR179" s="145" t="s">
        <v>153</v>
      </c>
      <c r="AT179" s="145" t="s">
        <v>135</v>
      </c>
      <c r="AU179" s="145" t="s">
        <v>86</v>
      </c>
      <c r="AY179" s="16" t="s">
        <v>132</v>
      </c>
      <c r="BE179" s="146">
        <f>IF(N179="základní",J179,0)</f>
        <v>0</v>
      </c>
      <c r="BF179" s="146">
        <f>IF(N179="snížená",J179,0)</f>
        <v>0</v>
      </c>
      <c r="BG179" s="146">
        <f>IF(N179="zákl. přenesená",J179,0)</f>
        <v>0</v>
      </c>
      <c r="BH179" s="146">
        <f>IF(N179="sníž. přenesená",J179,0)</f>
        <v>0</v>
      </c>
      <c r="BI179" s="146">
        <f>IF(N179="nulová",J179,0)</f>
        <v>0</v>
      </c>
      <c r="BJ179" s="16" t="s">
        <v>86</v>
      </c>
      <c r="BK179" s="146">
        <f>ROUND(I179*H179,2)</f>
        <v>0</v>
      </c>
      <c r="BL179" s="16" t="s">
        <v>153</v>
      </c>
      <c r="BM179" s="145" t="s">
        <v>1448</v>
      </c>
    </row>
    <row r="180" spans="2:65" s="1" customFormat="1" ht="19.5">
      <c r="B180" s="31"/>
      <c r="D180" s="147" t="s">
        <v>141</v>
      </c>
      <c r="F180" s="148" t="s">
        <v>311</v>
      </c>
      <c r="I180" s="149"/>
      <c r="L180" s="31"/>
      <c r="M180" s="150"/>
      <c r="T180" s="55"/>
      <c r="AT180" s="16" t="s">
        <v>141</v>
      </c>
      <c r="AU180" s="16" t="s">
        <v>86</v>
      </c>
    </row>
    <row r="181" spans="2:65" s="1" customFormat="1" ht="24.2" customHeight="1">
      <c r="B181" s="132"/>
      <c r="C181" s="133" t="s">
        <v>480</v>
      </c>
      <c r="D181" s="133" t="s">
        <v>135</v>
      </c>
      <c r="E181" s="134" t="s">
        <v>1449</v>
      </c>
      <c r="F181" s="135" t="s">
        <v>1450</v>
      </c>
      <c r="G181" s="136" t="s">
        <v>258</v>
      </c>
      <c r="H181" s="137">
        <v>75</v>
      </c>
      <c r="I181" s="138"/>
      <c r="J181" s="139">
        <f>ROUND(I181*H181,2)</f>
        <v>0</v>
      </c>
      <c r="K181" s="140"/>
      <c r="L181" s="31"/>
      <c r="M181" s="141" t="s">
        <v>1</v>
      </c>
      <c r="N181" s="142" t="s">
        <v>43</v>
      </c>
      <c r="P181" s="143">
        <f>O181*H181</f>
        <v>0</v>
      </c>
      <c r="Q181" s="143">
        <v>0</v>
      </c>
      <c r="R181" s="143">
        <f>Q181*H181</f>
        <v>0</v>
      </c>
      <c r="S181" s="143">
        <v>0</v>
      </c>
      <c r="T181" s="144">
        <f>S181*H181</f>
        <v>0</v>
      </c>
      <c r="AR181" s="145" t="s">
        <v>153</v>
      </c>
      <c r="AT181" s="145" t="s">
        <v>135</v>
      </c>
      <c r="AU181" s="145" t="s">
        <v>86</v>
      </c>
      <c r="AY181" s="16" t="s">
        <v>132</v>
      </c>
      <c r="BE181" s="146">
        <f>IF(N181="základní",J181,0)</f>
        <v>0</v>
      </c>
      <c r="BF181" s="146">
        <f>IF(N181="snížená",J181,0)</f>
        <v>0</v>
      </c>
      <c r="BG181" s="146">
        <f>IF(N181="zákl. přenesená",J181,0)</f>
        <v>0</v>
      </c>
      <c r="BH181" s="146">
        <f>IF(N181="sníž. přenesená",J181,0)</f>
        <v>0</v>
      </c>
      <c r="BI181" s="146">
        <f>IF(N181="nulová",J181,0)</f>
        <v>0</v>
      </c>
      <c r="BJ181" s="16" t="s">
        <v>86</v>
      </c>
      <c r="BK181" s="146">
        <f>ROUND(I181*H181,2)</f>
        <v>0</v>
      </c>
      <c r="BL181" s="16" t="s">
        <v>153</v>
      </c>
      <c r="BM181" s="145" t="s">
        <v>1451</v>
      </c>
    </row>
    <row r="182" spans="2:65" s="1" customFormat="1" ht="19.5">
      <c r="B182" s="31"/>
      <c r="D182" s="147" t="s">
        <v>141</v>
      </c>
      <c r="F182" s="148" t="s">
        <v>311</v>
      </c>
      <c r="I182" s="149"/>
      <c r="L182" s="31"/>
      <c r="M182" s="150"/>
      <c r="T182" s="55"/>
      <c r="AT182" s="16" t="s">
        <v>141</v>
      </c>
      <c r="AU182" s="16" t="s">
        <v>86</v>
      </c>
    </row>
    <row r="183" spans="2:65" s="1" customFormat="1" ht="16.5" customHeight="1">
      <c r="B183" s="132"/>
      <c r="C183" s="133" t="s">
        <v>486</v>
      </c>
      <c r="D183" s="133" t="s">
        <v>135</v>
      </c>
      <c r="E183" s="134" t="s">
        <v>1452</v>
      </c>
      <c r="F183" s="135" t="s">
        <v>1453</v>
      </c>
      <c r="G183" s="136" t="s">
        <v>138</v>
      </c>
      <c r="H183" s="137">
        <v>12</v>
      </c>
      <c r="I183" s="138"/>
      <c r="J183" s="139">
        <f>ROUND(I183*H183,2)</f>
        <v>0</v>
      </c>
      <c r="K183" s="140"/>
      <c r="L183" s="31"/>
      <c r="M183" s="141" t="s">
        <v>1</v>
      </c>
      <c r="N183" s="142" t="s">
        <v>43</v>
      </c>
      <c r="P183" s="143">
        <f>O183*H183</f>
        <v>0</v>
      </c>
      <c r="Q183" s="143">
        <v>0</v>
      </c>
      <c r="R183" s="143">
        <f>Q183*H183</f>
        <v>0</v>
      </c>
      <c r="S183" s="143">
        <v>0</v>
      </c>
      <c r="T183" s="144">
        <f>S183*H183</f>
        <v>0</v>
      </c>
      <c r="AR183" s="145" t="s">
        <v>153</v>
      </c>
      <c r="AT183" s="145" t="s">
        <v>135</v>
      </c>
      <c r="AU183" s="145" t="s">
        <v>86</v>
      </c>
      <c r="AY183" s="16" t="s">
        <v>132</v>
      </c>
      <c r="BE183" s="146">
        <f>IF(N183="základní",J183,0)</f>
        <v>0</v>
      </c>
      <c r="BF183" s="146">
        <f>IF(N183="snížená",J183,0)</f>
        <v>0</v>
      </c>
      <c r="BG183" s="146">
        <f>IF(N183="zákl. přenesená",J183,0)</f>
        <v>0</v>
      </c>
      <c r="BH183" s="146">
        <f>IF(N183="sníž. přenesená",J183,0)</f>
        <v>0</v>
      </c>
      <c r="BI183" s="146">
        <f>IF(N183="nulová",J183,0)</f>
        <v>0</v>
      </c>
      <c r="BJ183" s="16" t="s">
        <v>86</v>
      </c>
      <c r="BK183" s="146">
        <f>ROUND(I183*H183,2)</f>
        <v>0</v>
      </c>
      <c r="BL183" s="16" t="s">
        <v>153</v>
      </c>
      <c r="BM183" s="145" t="s">
        <v>1454</v>
      </c>
    </row>
    <row r="184" spans="2:65" s="1" customFormat="1" ht="19.5">
      <c r="B184" s="31"/>
      <c r="D184" s="147" t="s">
        <v>141</v>
      </c>
      <c r="F184" s="148" t="s">
        <v>311</v>
      </c>
      <c r="I184" s="149"/>
      <c r="L184" s="31"/>
      <c r="M184" s="150"/>
      <c r="T184" s="55"/>
      <c r="AT184" s="16" t="s">
        <v>141</v>
      </c>
      <c r="AU184" s="16" t="s">
        <v>86</v>
      </c>
    </row>
    <row r="185" spans="2:65" s="1" customFormat="1" ht="24.2" customHeight="1">
      <c r="B185" s="132"/>
      <c r="C185" s="133" t="s">
        <v>491</v>
      </c>
      <c r="D185" s="133" t="s">
        <v>135</v>
      </c>
      <c r="E185" s="134" t="s">
        <v>1455</v>
      </c>
      <c r="F185" s="135" t="s">
        <v>1456</v>
      </c>
      <c r="G185" s="136" t="s">
        <v>138</v>
      </c>
      <c r="H185" s="137">
        <v>12</v>
      </c>
      <c r="I185" s="138"/>
      <c r="J185" s="139">
        <f>ROUND(I185*H185,2)</f>
        <v>0</v>
      </c>
      <c r="K185" s="140"/>
      <c r="L185" s="31"/>
      <c r="M185" s="141" t="s">
        <v>1</v>
      </c>
      <c r="N185" s="142" t="s">
        <v>43</v>
      </c>
      <c r="P185" s="143">
        <f>O185*H185</f>
        <v>0</v>
      </c>
      <c r="Q185" s="143">
        <v>0</v>
      </c>
      <c r="R185" s="143">
        <f>Q185*H185</f>
        <v>0</v>
      </c>
      <c r="S185" s="143">
        <v>0</v>
      </c>
      <c r="T185" s="144">
        <f>S185*H185</f>
        <v>0</v>
      </c>
      <c r="AR185" s="145" t="s">
        <v>153</v>
      </c>
      <c r="AT185" s="145" t="s">
        <v>135</v>
      </c>
      <c r="AU185" s="145" t="s">
        <v>86</v>
      </c>
      <c r="AY185" s="16" t="s">
        <v>132</v>
      </c>
      <c r="BE185" s="146">
        <f>IF(N185="základní",J185,0)</f>
        <v>0</v>
      </c>
      <c r="BF185" s="146">
        <f>IF(N185="snížená",J185,0)</f>
        <v>0</v>
      </c>
      <c r="BG185" s="146">
        <f>IF(N185="zákl. přenesená",J185,0)</f>
        <v>0</v>
      </c>
      <c r="BH185" s="146">
        <f>IF(N185="sníž. přenesená",J185,0)</f>
        <v>0</v>
      </c>
      <c r="BI185" s="146">
        <f>IF(N185="nulová",J185,0)</f>
        <v>0</v>
      </c>
      <c r="BJ185" s="16" t="s">
        <v>86</v>
      </c>
      <c r="BK185" s="146">
        <f>ROUND(I185*H185,2)</f>
        <v>0</v>
      </c>
      <c r="BL185" s="16" t="s">
        <v>153</v>
      </c>
      <c r="BM185" s="145" t="s">
        <v>1457</v>
      </c>
    </row>
    <row r="186" spans="2:65" s="1" customFormat="1" ht="19.5">
      <c r="B186" s="31"/>
      <c r="D186" s="147" t="s">
        <v>141</v>
      </c>
      <c r="F186" s="148" t="s">
        <v>311</v>
      </c>
      <c r="I186" s="149"/>
      <c r="L186" s="31"/>
      <c r="M186" s="150"/>
      <c r="T186" s="55"/>
      <c r="AT186" s="16" t="s">
        <v>141</v>
      </c>
      <c r="AU186" s="16" t="s">
        <v>86</v>
      </c>
    </row>
    <row r="187" spans="2:65" s="1" customFormat="1" ht="24.2" customHeight="1">
      <c r="B187" s="132"/>
      <c r="C187" s="133" t="s">
        <v>496</v>
      </c>
      <c r="D187" s="133" t="s">
        <v>135</v>
      </c>
      <c r="E187" s="134" t="s">
        <v>1458</v>
      </c>
      <c r="F187" s="135" t="s">
        <v>1459</v>
      </c>
      <c r="G187" s="136" t="s">
        <v>258</v>
      </c>
      <c r="H187" s="137">
        <v>3.5</v>
      </c>
      <c r="I187" s="138"/>
      <c r="J187" s="139">
        <f>ROUND(I187*H187,2)</f>
        <v>0</v>
      </c>
      <c r="K187" s="140"/>
      <c r="L187" s="31"/>
      <c r="M187" s="141" t="s">
        <v>1</v>
      </c>
      <c r="N187" s="142" t="s">
        <v>43</v>
      </c>
      <c r="P187" s="143">
        <f>O187*H187</f>
        <v>0</v>
      </c>
      <c r="Q187" s="143">
        <v>0</v>
      </c>
      <c r="R187" s="143">
        <f>Q187*H187</f>
        <v>0</v>
      </c>
      <c r="S187" s="143">
        <v>0</v>
      </c>
      <c r="T187" s="144">
        <f>S187*H187</f>
        <v>0</v>
      </c>
      <c r="AR187" s="145" t="s">
        <v>153</v>
      </c>
      <c r="AT187" s="145" t="s">
        <v>135</v>
      </c>
      <c r="AU187" s="145" t="s">
        <v>86</v>
      </c>
      <c r="AY187" s="16" t="s">
        <v>132</v>
      </c>
      <c r="BE187" s="146">
        <f>IF(N187="základní",J187,0)</f>
        <v>0</v>
      </c>
      <c r="BF187" s="146">
        <f>IF(N187="snížená",J187,0)</f>
        <v>0</v>
      </c>
      <c r="BG187" s="146">
        <f>IF(N187="zákl. přenesená",J187,0)</f>
        <v>0</v>
      </c>
      <c r="BH187" s="146">
        <f>IF(N187="sníž. přenesená",J187,0)</f>
        <v>0</v>
      </c>
      <c r="BI187" s="146">
        <f>IF(N187="nulová",J187,0)</f>
        <v>0</v>
      </c>
      <c r="BJ187" s="16" t="s">
        <v>86</v>
      </c>
      <c r="BK187" s="146">
        <f>ROUND(I187*H187,2)</f>
        <v>0</v>
      </c>
      <c r="BL187" s="16" t="s">
        <v>153</v>
      </c>
      <c r="BM187" s="145" t="s">
        <v>1460</v>
      </c>
    </row>
    <row r="188" spans="2:65" s="1" customFormat="1" ht="19.5">
      <c r="B188" s="31"/>
      <c r="D188" s="147" t="s">
        <v>141</v>
      </c>
      <c r="F188" s="148" t="s">
        <v>311</v>
      </c>
      <c r="I188" s="149"/>
      <c r="L188" s="31"/>
      <c r="M188" s="150"/>
      <c r="T188" s="55"/>
      <c r="AT188" s="16" t="s">
        <v>141</v>
      </c>
      <c r="AU188" s="16" t="s">
        <v>86</v>
      </c>
    </row>
    <row r="189" spans="2:65" s="1" customFormat="1" ht="24.2" customHeight="1">
      <c r="B189" s="132"/>
      <c r="C189" s="133" t="s">
        <v>502</v>
      </c>
      <c r="D189" s="133" t="s">
        <v>135</v>
      </c>
      <c r="E189" s="134" t="s">
        <v>1461</v>
      </c>
      <c r="F189" s="135" t="s">
        <v>1462</v>
      </c>
      <c r="G189" s="136" t="s">
        <v>258</v>
      </c>
      <c r="H189" s="137">
        <v>10</v>
      </c>
      <c r="I189" s="138"/>
      <c r="J189" s="139">
        <f>ROUND(I189*H189,2)</f>
        <v>0</v>
      </c>
      <c r="K189" s="140"/>
      <c r="L189" s="31"/>
      <c r="M189" s="141" t="s">
        <v>1</v>
      </c>
      <c r="N189" s="142" t="s">
        <v>43</v>
      </c>
      <c r="P189" s="143">
        <f>O189*H189</f>
        <v>0</v>
      </c>
      <c r="Q189" s="143">
        <v>0</v>
      </c>
      <c r="R189" s="143">
        <f>Q189*H189</f>
        <v>0</v>
      </c>
      <c r="S189" s="143">
        <v>0</v>
      </c>
      <c r="T189" s="144">
        <f>S189*H189</f>
        <v>0</v>
      </c>
      <c r="AR189" s="145" t="s">
        <v>153</v>
      </c>
      <c r="AT189" s="145" t="s">
        <v>135</v>
      </c>
      <c r="AU189" s="145" t="s">
        <v>86</v>
      </c>
      <c r="AY189" s="16" t="s">
        <v>132</v>
      </c>
      <c r="BE189" s="146">
        <f>IF(N189="základní",J189,0)</f>
        <v>0</v>
      </c>
      <c r="BF189" s="146">
        <f>IF(N189="snížená",J189,0)</f>
        <v>0</v>
      </c>
      <c r="BG189" s="146">
        <f>IF(N189="zákl. přenesená",J189,0)</f>
        <v>0</v>
      </c>
      <c r="BH189" s="146">
        <f>IF(N189="sníž. přenesená",J189,0)</f>
        <v>0</v>
      </c>
      <c r="BI189" s="146">
        <f>IF(N189="nulová",J189,0)</f>
        <v>0</v>
      </c>
      <c r="BJ189" s="16" t="s">
        <v>86</v>
      </c>
      <c r="BK189" s="146">
        <f>ROUND(I189*H189,2)</f>
        <v>0</v>
      </c>
      <c r="BL189" s="16" t="s">
        <v>153</v>
      </c>
      <c r="BM189" s="145" t="s">
        <v>1463</v>
      </c>
    </row>
    <row r="190" spans="2:65" s="1" customFormat="1" ht="19.5">
      <c r="B190" s="31"/>
      <c r="D190" s="147" t="s">
        <v>141</v>
      </c>
      <c r="F190" s="148" t="s">
        <v>311</v>
      </c>
      <c r="I190" s="149"/>
      <c r="L190" s="31"/>
      <c r="M190" s="150"/>
      <c r="T190" s="55"/>
      <c r="AT190" s="16" t="s">
        <v>141</v>
      </c>
      <c r="AU190" s="16" t="s">
        <v>86</v>
      </c>
    </row>
    <row r="191" spans="2:65" s="1" customFormat="1" ht="37.9" customHeight="1">
      <c r="B191" s="132"/>
      <c r="C191" s="133" t="s">
        <v>507</v>
      </c>
      <c r="D191" s="133" t="s">
        <v>135</v>
      </c>
      <c r="E191" s="134" t="s">
        <v>1464</v>
      </c>
      <c r="F191" s="135" t="s">
        <v>1465</v>
      </c>
      <c r="G191" s="136" t="s">
        <v>138</v>
      </c>
      <c r="H191" s="137">
        <v>1</v>
      </c>
      <c r="I191" s="138"/>
      <c r="J191" s="139">
        <f>ROUND(I191*H191,2)</f>
        <v>0</v>
      </c>
      <c r="K191" s="140"/>
      <c r="L191" s="31"/>
      <c r="M191" s="141" t="s">
        <v>1</v>
      </c>
      <c r="N191" s="142" t="s">
        <v>43</v>
      </c>
      <c r="P191" s="143">
        <f>O191*H191</f>
        <v>0</v>
      </c>
      <c r="Q191" s="143">
        <v>0</v>
      </c>
      <c r="R191" s="143">
        <f>Q191*H191</f>
        <v>0</v>
      </c>
      <c r="S191" s="143">
        <v>0</v>
      </c>
      <c r="T191" s="144">
        <f>S191*H191</f>
        <v>0</v>
      </c>
      <c r="AR191" s="145" t="s">
        <v>153</v>
      </c>
      <c r="AT191" s="145" t="s">
        <v>135</v>
      </c>
      <c r="AU191" s="145" t="s">
        <v>86</v>
      </c>
      <c r="AY191" s="16" t="s">
        <v>132</v>
      </c>
      <c r="BE191" s="146">
        <f>IF(N191="základní",J191,0)</f>
        <v>0</v>
      </c>
      <c r="BF191" s="146">
        <f>IF(N191="snížená",J191,0)</f>
        <v>0</v>
      </c>
      <c r="BG191" s="146">
        <f>IF(N191="zákl. přenesená",J191,0)</f>
        <v>0</v>
      </c>
      <c r="BH191" s="146">
        <f>IF(N191="sníž. přenesená",J191,0)</f>
        <v>0</v>
      </c>
      <c r="BI191" s="146">
        <f>IF(N191="nulová",J191,0)</f>
        <v>0</v>
      </c>
      <c r="BJ191" s="16" t="s">
        <v>86</v>
      </c>
      <c r="BK191" s="146">
        <f>ROUND(I191*H191,2)</f>
        <v>0</v>
      </c>
      <c r="BL191" s="16" t="s">
        <v>153</v>
      </c>
      <c r="BM191" s="145" t="s">
        <v>1466</v>
      </c>
    </row>
    <row r="192" spans="2:65" s="1" customFormat="1" ht="19.5">
      <c r="B192" s="31"/>
      <c r="D192" s="147" t="s">
        <v>141</v>
      </c>
      <c r="F192" s="148" t="s">
        <v>311</v>
      </c>
      <c r="I192" s="149"/>
      <c r="L192" s="31"/>
      <c r="M192" s="150"/>
      <c r="T192" s="55"/>
      <c r="AT192" s="16" t="s">
        <v>141</v>
      </c>
      <c r="AU192" s="16" t="s">
        <v>86</v>
      </c>
    </row>
    <row r="193" spans="2:65" s="1" customFormat="1" ht="37.9" customHeight="1">
      <c r="B193" s="132"/>
      <c r="C193" s="133" t="s">
        <v>511</v>
      </c>
      <c r="D193" s="133" t="s">
        <v>135</v>
      </c>
      <c r="E193" s="134" t="s">
        <v>1467</v>
      </c>
      <c r="F193" s="135" t="s">
        <v>1468</v>
      </c>
      <c r="G193" s="136" t="s">
        <v>138</v>
      </c>
      <c r="H193" s="137">
        <v>1</v>
      </c>
      <c r="I193" s="138"/>
      <c r="J193" s="139">
        <f>ROUND(I193*H193,2)</f>
        <v>0</v>
      </c>
      <c r="K193" s="140"/>
      <c r="L193" s="31"/>
      <c r="M193" s="141" t="s">
        <v>1</v>
      </c>
      <c r="N193" s="142" t="s">
        <v>43</v>
      </c>
      <c r="P193" s="143">
        <f>O193*H193</f>
        <v>0</v>
      </c>
      <c r="Q193" s="143">
        <v>0</v>
      </c>
      <c r="R193" s="143">
        <f>Q193*H193</f>
        <v>0</v>
      </c>
      <c r="S193" s="143">
        <v>0</v>
      </c>
      <c r="T193" s="144">
        <f>S193*H193</f>
        <v>0</v>
      </c>
      <c r="AR193" s="145" t="s">
        <v>153</v>
      </c>
      <c r="AT193" s="145" t="s">
        <v>135</v>
      </c>
      <c r="AU193" s="145" t="s">
        <v>86</v>
      </c>
      <c r="AY193" s="16" t="s">
        <v>132</v>
      </c>
      <c r="BE193" s="146">
        <f>IF(N193="základní",J193,0)</f>
        <v>0</v>
      </c>
      <c r="BF193" s="146">
        <f>IF(N193="snížená",J193,0)</f>
        <v>0</v>
      </c>
      <c r="BG193" s="146">
        <f>IF(N193="zákl. přenesená",J193,0)</f>
        <v>0</v>
      </c>
      <c r="BH193" s="146">
        <f>IF(N193="sníž. přenesená",J193,0)</f>
        <v>0</v>
      </c>
      <c r="BI193" s="146">
        <f>IF(N193="nulová",J193,0)</f>
        <v>0</v>
      </c>
      <c r="BJ193" s="16" t="s">
        <v>86</v>
      </c>
      <c r="BK193" s="146">
        <f>ROUND(I193*H193,2)</f>
        <v>0</v>
      </c>
      <c r="BL193" s="16" t="s">
        <v>153</v>
      </c>
      <c r="BM193" s="145" t="s">
        <v>1469</v>
      </c>
    </row>
    <row r="194" spans="2:65" s="1" customFormat="1" ht="19.5">
      <c r="B194" s="31"/>
      <c r="D194" s="147" t="s">
        <v>141</v>
      </c>
      <c r="F194" s="148" t="s">
        <v>311</v>
      </c>
      <c r="I194" s="149"/>
      <c r="L194" s="31"/>
      <c r="M194" s="150"/>
      <c r="T194" s="55"/>
      <c r="AT194" s="16" t="s">
        <v>141</v>
      </c>
      <c r="AU194" s="16" t="s">
        <v>86</v>
      </c>
    </row>
    <row r="195" spans="2:65" s="1" customFormat="1" ht="24.2" customHeight="1">
      <c r="B195" s="132"/>
      <c r="C195" s="133" t="s">
        <v>516</v>
      </c>
      <c r="D195" s="133" t="s">
        <v>135</v>
      </c>
      <c r="E195" s="134" t="s">
        <v>1470</v>
      </c>
      <c r="F195" s="135" t="s">
        <v>1471</v>
      </c>
      <c r="G195" s="136" t="s">
        <v>138</v>
      </c>
      <c r="H195" s="137">
        <v>2</v>
      </c>
      <c r="I195" s="138"/>
      <c r="J195" s="139">
        <f>ROUND(I195*H195,2)</f>
        <v>0</v>
      </c>
      <c r="K195" s="140"/>
      <c r="L195" s="31"/>
      <c r="M195" s="141" t="s">
        <v>1</v>
      </c>
      <c r="N195" s="142" t="s">
        <v>43</v>
      </c>
      <c r="P195" s="143">
        <f>O195*H195</f>
        <v>0</v>
      </c>
      <c r="Q195" s="143">
        <v>0</v>
      </c>
      <c r="R195" s="143">
        <f>Q195*H195</f>
        <v>0</v>
      </c>
      <c r="S195" s="143">
        <v>0</v>
      </c>
      <c r="T195" s="144">
        <f>S195*H195</f>
        <v>0</v>
      </c>
      <c r="AR195" s="145" t="s">
        <v>153</v>
      </c>
      <c r="AT195" s="145" t="s">
        <v>135</v>
      </c>
      <c r="AU195" s="145" t="s">
        <v>86</v>
      </c>
      <c r="AY195" s="16" t="s">
        <v>132</v>
      </c>
      <c r="BE195" s="146">
        <f>IF(N195="základní",J195,0)</f>
        <v>0</v>
      </c>
      <c r="BF195" s="146">
        <f>IF(N195="snížená",J195,0)</f>
        <v>0</v>
      </c>
      <c r="BG195" s="146">
        <f>IF(N195="zákl. přenesená",J195,0)</f>
        <v>0</v>
      </c>
      <c r="BH195" s="146">
        <f>IF(N195="sníž. přenesená",J195,0)</f>
        <v>0</v>
      </c>
      <c r="BI195" s="146">
        <f>IF(N195="nulová",J195,0)</f>
        <v>0</v>
      </c>
      <c r="BJ195" s="16" t="s">
        <v>86</v>
      </c>
      <c r="BK195" s="146">
        <f>ROUND(I195*H195,2)</f>
        <v>0</v>
      </c>
      <c r="BL195" s="16" t="s">
        <v>153</v>
      </c>
      <c r="BM195" s="145" t="s">
        <v>1472</v>
      </c>
    </row>
    <row r="196" spans="2:65" s="1" customFormat="1" ht="19.5">
      <c r="B196" s="31"/>
      <c r="D196" s="147" t="s">
        <v>141</v>
      </c>
      <c r="F196" s="148" t="s">
        <v>311</v>
      </c>
      <c r="I196" s="149"/>
      <c r="L196" s="31"/>
      <c r="M196" s="152"/>
      <c r="N196" s="153"/>
      <c r="O196" s="153"/>
      <c r="P196" s="153"/>
      <c r="Q196" s="153"/>
      <c r="R196" s="153"/>
      <c r="S196" s="153"/>
      <c r="T196" s="154"/>
      <c r="AT196" s="16" t="s">
        <v>141</v>
      </c>
      <c r="AU196" s="16" t="s">
        <v>86</v>
      </c>
    </row>
    <row r="197" spans="2:65" s="1" customFormat="1" ht="6.95" customHeight="1">
      <c r="B197" s="43"/>
      <c r="C197" s="44"/>
      <c r="D197" s="44"/>
      <c r="E197" s="44"/>
      <c r="F197" s="44"/>
      <c r="G197" s="44"/>
      <c r="H197" s="44"/>
      <c r="I197" s="44"/>
      <c r="J197" s="44"/>
      <c r="K197" s="44"/>
      <c r="L197" s="31"/>
    </row>
  </sheetData>
  <autoFilter ref="C118:K196" xr:uid="{00000000-0009-0000-0000-000003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88"/>
  <sheetViews>
    <sheetView showGridLines="0" workbookViewId="0">
      <selection activeCell="I24" sqref="I2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3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6" t="s">
        <v>97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88</v>
      </c>
    </row>
    <row r="4" spans="2:46" ht="24.95" customHeight="1">
      <c r="B4" s="19"/>
      <c r="D4" s="20" t="s">
        <v>101</v>
      </c>
      <c r="L4" s="19"/>
      <c r="M4" s="87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3" t="str">
        <f>'Rekapitulace stavby'!K6</f>
        <v>Revitalizace objektu MŠ JAHŮDKA v Praze 12</v>
      </c>
      <c r="F7" s="234"/>
      <c r="G7" s="234"/>
      <c r="H7" s="234"/>
      <c r="L7" s="19"/>
    </row>
    <row r="8" spans="2:46" s="1" customFormat="1" ht="12" customHeight="1">
      <c r="B8" s="31"/>
      <c r="D8" s="26" t="s">
        <v>102</v>
      </c>
      <c r="L8" s="31"/>
    </row>
    <row r="9" spans="2:46" s="1" customFormat="1" ht="16.5" customHeight="1">
      <c r="B9" s="31"/>
      <c r="E9" s="223" t="s">
        <v>1473</v>
      </c>
      <c r="F9" s="232"/>
      <c r="G9" s="232"/>
      <c r="H9" s="23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31. 12. 2024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46" s="1" customFormat="1" ht="18" customHeight="1">
      <c r="B15" s="31"/>
      <c r="E15" s="24" t="s">
        <v>1660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5" t="str">
        <f>'Rekapitulace stavby'!E14</f>
        <v>Vyplň údaj</v>
      </c>
      <c r="F18" s="205"/>
      <c r="G18" s="205"/>
      <c r="H18" s="205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31</v>
      </c>
      <c r="L20" s="31"/>
    </row>
    <row r="21" spans="2:12" s="1" customFormat="1" ht="18" customHeight="1">
      <c r="B21" s="31"/>
      <c r="E21" s="24" t="s">
        <v>32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34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36</v>
      </c>
      <c r="L26" s="31"/>
    </row>
    <row r="27" spans="2:12" s="7" customFormat="1" ht="155.25" customHeight="1">
      <c r="B27" s="88"/>
      <c r="E27" s="209" t="s">
        <v>104</v>
      </c>
      <c r="F27" s="209"/>
      <c r="G27" s="209"/>
      <c r="H27" s="209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38</v>
      </c>
      <c r="J30" s="65">
        <f>ROUND(J118,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40</v>
      </c>
      <c r="I32" s="34" t="s">
        <v>39</v>
      </c>
      <c r="J32" s="34" t="s">
        <v>41</v>
      </c>
      <c r="L32" s="31"/>
    </row>
    <row r="33" spans="2:12" s="1" customFormat="1" ht="14.45" customHeight="1">
      <c r="B33" s="31"/>
      <c r="D33" s="54" t="s">
        <v>42</v>
      </c>
      <c r="E33" s="26" t="s">
        <v>43</v>
      </c>
      <c r="F33" s="90">
        <f>ROUND((SUM(BE118:BE187)),  2)</f>
        <v>0</v>
      </c>
      <c r="I33" s="91">
        <v>0.21</v>
      </c>
      <c r="J33" s="90">
        <f>ROUND(((SUM(BE118:BE187))*I33),  2)</f>
        <v>0</v>
      </c>
      <c r="L33" s="31"/>
    </row>
    <row r="34" spans="2:12" s="1" customFormat="1" ht="14.45" customHeight="1">
      <c r="B34" s="31"/>
      <c r="E34" s="26" t="s">
        <v>44</v>
      </c>
      <c r="F34" s="90">
        <f>ROUND((SUM(BF118:BF187)),  2)</f>
        <v>0</v>
      </c>
      <c r="I34" s="91">
        <v>0.12</v>
      </c>
      <c r="J34" s="90">
        <f>ROUND(((SUM(BF118:BF187))*I34),  2)</f>
        <v>0</v>
      </c>
      <c r="L34" s="31"/>
    </row>
    <row r="35" spans="2:12" s="1" customFormat="1" ht="14.45" hidden="1" customHeight="1">
      <c r="B35" s="31"/>
      <c r="E35" s="26" t="s">
        <v>45</v>
      </c>
      <c r="F35" s="90">
        <f>ROUND((SUM(BG118:BG187)),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46</v>
      </c>
      <c r="F36" s="90">
        <f>ROUND((SUM(BH118:BH187)),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47</v>
      </c>
      <c r="F37" s="90">
        <f>ROUND((SUM(BI118:BI187)),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48</v>
      </c>
      <c r="E39" s="56"/>
      <c r="F39" s="56"/>
      <c r="G39" s="94" t="s">
        <v>49</v>
      </c>
      <c r="H39" s="95" t="s">
        <v>50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53</v>
      </c>
      <c r="E61" s="33"/>
      <c r="F61" s="98" t="s">
        <v>54</v>
      </c>
      <c r="G61" s="42" t="s">
        <v>53</v>
      </c>
      <c r="H61" s="33"/>
      <c r="I61" s="33"/>
      <c r="J61" s="99" t="s">
        <v>54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55</v>
      </c>
      <c r="E65" s="41"/>
      <c r="F65" s="41"/>
      <c r="G65" s="40" t="s">
        <v>56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53</v>
      </c>
      <c r="E76" s="33"/>
      <c r="F76" s="98" t="s">
        <v>54</v>
      </c>
      <c r="G76" s="42" t="s">
        <v>53</v>
      </c>
      <c r="H76" s="33"/>
      <c r="I76" s="33"/>
      <c r="J76" s="99" t="s">
        <v>54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105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3" t="str">
        <f>E7</f>
        <v>Revitalizace objektu MŠ JAHŮDKA v Praze 12</v>
      </c>
      <c r="F85" s="234"/>
      <c r="G85" s="234"/>
      <c r="H85" s="234"/>
      <c r="L85" s="31"/>
    </row>
    <row r="86" spans="2:47" s="1" customFormat="1" ht="12" customHeight="1">
      <c r="B86" s="31"/>
      <c r="C86" s="26" t="s">
        <v>102</v>
      </c>
      <c r="L86" s="31"/>
    </row>
    <row r="87" spans="2:47" s="1" customFormat="1" ht="16.5" customHeight="1">
      <c r="B87" s="31"/>
      <c r="E87" s="223" t="str">
        <f>E9</f>
        <v>03 - Dendrologické řešení</v>
      </c>
      <c r="F87" s="232"/>
      <c r="G87" s="232"/>
      <c r="H87" s="23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Krouzova 10, č.p. 3036, 143 00 Praha 12</v>
      </c>
      <c r="I89" s="26" t="s">
        <v>22</v>
      </c>
      <c r="J89" s="51" t="str">
        <f>IF(J12="","",J12)</f>
        <v>31. 12. 2024</v>
      </c>
      <c r="L89" s="31"/>
    </row>
    <row r="90" spans="2:47" s="1" customFormat="1" ht="6.95" customHeight="1">
      <c r="B90" s="31"/>
      <c r="L90" s="31"/>
    </row>
    <row r="91" spans="2:47" s="1" customFormat="1" ht="40.15" customHeight="1">
      <c r="B91" s="31"/>
      <c r="C91" s="26" t="s">
        <v>24</v>
      </c>
      <c r="F91" s="24" t="str">
        <f>E15</f>
        <v>MČ Praha 12, Generála Šišky 2375/6, Praha 4,Modřany</v>
      </c>
      <c r="I91" s="26" t="s">
        <v>30</v>
      </c>
      <c r="J91" s="29" t="str">
        <f>E21</f>
        <v>Ing.arch. Jan Mudra,Holoubkov 81,338 01 Holoubkov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26" t="s">
        <v>34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106</v>
      </c>
      <c r="D94" s="92"/>
      <c r="E94" s="92"/>
      <c r="F94" s="92"/>
      <c r="G94" s="92"/>
      <c r="H94" s="92"/>
      <c r="I94" s="92"/>
      <c r="J94" s="101" t="s">
        <v>107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108</v>
      </c>
      <c r="J96" s="65">
        <f>J118</f>
        <v>0</v>
      </c>
      <c r="L96" s="31"/>
      <c r="AU96" s="16" t="s">
        <v>109</v>
      </c>
    </row>
    <row r="97" spans="2:12" s="8" customFormat="1" ht="24.95" customHeight="1">
      <c r="B97" s="103"/>
      <c r="D97" s="104" t="s">
        <v>1474</v>
      </c>
      <c r="E97" s="105"/>
      <c r="F97" s="105"/>
      <c r="G97" s="105"/>
      <c r="H97" s="105"/>
      <c r="I97" s="105"/>
      <c r="J97" s="106">
        <f>J119</f>
        <v>0</v>
      </c>
      <c r="L97" s="103"/>
    </row>
    <row r="98" spans="2:12" s="8" customFormat="1" ht="24.95" customHeight="1">
      <c r="B98" s="103"/>
      <c r="D98" s="104" t="s">
        <v>1475</v>
      </c>
      <c r="E98" s="105"/>
      <c r="F98" s="105"/>
      <c r="G98" s="105"/>
      <c r="H98" s="105"/>
      <c r="I98" s="105"/>
      <c r="J98" s="106">
        <f>J180</f>
        <v>0</v>
      </c>
      <c r="L98" s="103"/>
    </row>
    <row r="99" spans="2:12" s="1" customFormat="1" ht="21.75" customHeight="1">
      <c r="B99" s="31"/>
      <c r="L99" s="31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31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31"/>
    </row>
    <row r="105" spans="2:12" s="1" customFormat="1" ht="24.95" customHeight="1">
      <c r="B105" s="31"/>
      <c r="C105" s="20" t="s">
        <v>117</v>
      </c>
      <c r="L105" s="31"/>
    </row>
    <row r="106" spans="2:12" s="1" customFormat="1" ht="6.95" customHeight="1">
      <c r="B106" s="31"/>
      <c r="L106" s="31"/>
    </row>
    <row r="107" spans="2:12" s="1" customFormat="1" ht="12" customHeight="1">
      <c r="B107" s="31"/>
      <c r="C107" s="26" t="s">
        <v>16</v>
      </c>
      <c r="L107" s="31"/>
    </row>
    <row r="108" spans="2:12" s="1" customFormat="1" ht="16.5" customHeight="1">
      <c r="B108" s="31"/>
      <c r="E108" s="233" t="str">
        <f>E7</f>
        <v>Revitalizace objektu MŠ JAHŮDKA v Praze 12</v>
      </c>
      <c r="F108" s="234"/>
      <c r="G108" s="234"/>
      <c r="H108" s="234"/>
      <c r="L108" s="31"/>
    </row>
    <row r="109" spans="2:12" s="1" customFormat="1" ht="12" customHeight="1">
      <c r="B109" s="31"/>
      <c r="C109" s="26" t="s">
        <v>102</v>
      </c>
      <c r="L109" s="31"/>
    </row>
    <row r="110" spans="2:12" s="1" customFormat="1" ht="16.5" customHeight="1">
      <c r="B110" s="31"/>
      <c r="E110" s="223" t="str">
        <f>E9</f>
        <v>03 - Dendrologické řešení</v>
      </c>
      <c r="F110" s="232"/>
      <c r="G110" s="232"/>
      <c r="H110" s="232"/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20</v>
      </c>
      <c r="F112" s="24" t="str">
        <f>F12</f>
        <v>Krouzova 10, č.p. 3036, 143 00 Praha 12</v>
      </c>
      <c r="I112" s="26" t="s">
        <v>22</v>
      </c>
      <c r="J112" s="51" t="str">
        <f>IF(J12="","",J12)</f>
        <v>31. 12. 2024</v>
      </c>
      <c r="L112" s="31"/>
    </row>
    <row r="113" spans="2:65" s="1" customFormat="1" ht="6.95" customHeight="1">
      <c r="B113" s="31"/>
      <c r="L113" s="31"/>
    </row>
    <row r="114" spans="2:65" s="1" customFormat="1" ht="40.15" customHeight="1">
      <c r="B114" s="31"/>
      <c r="C114" s="26" t="s">
        <v>24</v>
      </c>
      <c r="F114" s="24" t="str">
        <f>E15</f>
        <v>MČ Praha 12, Generála Šišky 2375/6, Praha 4,Modřany</v>
      </c>
      <c r="I114" s="26" t="s">
        <v>30</v>
      </c>
      <c r="J114" s="29" t="str">
        <f>E21</f>
        <v>Ing.arch. Jan Mudra,Holoubkov 81,338 01 Holoubkov</v>
      </c>
      <c r="L114" s="31"/>
    </row>
    <row r="115" spans="2:65" s="1" customFormat="1" ht="15.2" customHeight="1">
      <c r="B115" s="31"/>
      <c r="C115" s="26" t="s">
        <v>28</v>
      </c>
      <c r="F115" s="24" t="str">
        <f>IF(E18="","",E18)</f>
        <v>Vyplň údaj</v>
      </c>
      <c r="I115" s="26" t="s">
        <v>34</v>
      </c>
      <c r="J115" s="29" t="str">
        <f>E24</f>
        <v xml:space="preserve"> </v>
      </c>
      <c r="L115" s="31"/>
    </row>
    <row r="116" spans="2:65" s="1" customFormat="1" ht="10.35" customHeight="1">
      <c r="B116" s="31"/>
      <c r="L116" s="31"/>
    </row>
    <row r="117" spans="2:65" s="10" customFormat="1" ht="29.25" customHeight="1">
      <c r="B117" s="111"/>
      <c r="C117" s="112" t="s">
        <v>118</v>
      </c>
      <c r="D117" s="113" t="s">
        <v>63</v>
      </c>
      <c r="E117" s="113" t="s">
        <v>59</v>
      </c>
      <c r="F117" s="113" t="s">
        <v>60</v>
      </c>
      <c r="G117" s="113" t="s">
        <v>119</v>
      </c>
      <c r="H117" s="113" t="s">
        <v>120</v>
      </c>
      <c r="I117" s="113" t="s">
        <v>121</v>
      </c>
      <c r="J117" s="114" t="s">
        <v>107</v>
      </c>
      <c r="K117" s="115" t="s">
        <v>122</v>
      </c>
      <c r="L117" s="111"/>
      <c r="M117" s="58" t="s">
        <v>1</v>
      </c>
      <c r="N117" s="59" t="s">
        <v>42</v>
      </c>
      <c r="O117" s="59" t="s">
        <v>123</v>
      </c>
      <c r="P117" s="59" t="s">
        <v>124</v>
      </c>
      <c r="Q117" s="59" t="s">
        <v>125</v>
      </c>
      <c r="R117" s="59" t="s">
        <v>126</v>
      </c>
      <c r="S117" s="59" t="s">
        <v>127</v>
      </c>
      <c r="T117" s="60" t="s">
        <v>128</v>
      </c>
    </row>
    <row r="118" spans="2:65" s="1" customFormat="1" ht="22.9" customHeight="1">
      <c r="B118" s="31"/>
      <c r="C118" s="63" t="s">
        <v>129</v>
      </c>
      <c r="J118" s="116">
        <f>BK118</f>
        <v>0</v>
      </c>
      <c r="L118" s="31"/>
      <c r="M118" s="61"/>
      <c r="N118" s="52"/>
      <c r="O118" s="52"/>
      <c r="P118" s="117">
        <f>P119+P180</f>
        <v>0</v>
      </c>
      <c r="Q118" s="52"/>
      <c r="R118" s="117">
        <f>R119+R180</f>
        <v>0</v>
      </c>
      <c r="S118" s="52"/>
      <c r="T118" s="118">
        <f>T119+T180</f>
        <v>0</v>
      </c>
      <c r="AT118" s="16" t="s">
        <v>77</v>
      </c>
      <c r="AU118" s="16" t="s">
        <v>109</v>
      </c>
      <c r="BK118" s="119">
        <f>BK119+BK180</f>
        <v>0</v>
      </c>
    </row>
    <row r="119" spans="2:65" s="11" customFormat="1" ht="25.9" customHeight="1">
      <c r="B119" s="120"/>
      <c r="D119" s="121" t="s">
        <v>77</v>
      </c>
      <c r="E119" s="122" t="s">
        <v>1476</v>
      </c>
      <c r="F119" s="122" t="s">
        <v>1477</v>
      </c>
      <c r="I119" s="123"/>
      <c r="J119" s="124">
        <f>BK119</f>
        <v>0</v>
      </c>
      <c r="L119" s="120"/>
      <c r="M119" s="125"/>
      <c r="P119" s="126">
        <f>SUM(P120:P179)</f>
        <v>0</v>
      </c>
      <c r="R119" s="126">
        <f>SUM(R120:R179)</f>
        <v>0</v>
      </c>
      <c r="T119" s="127">
        <f>SUM(T120:T179)</f>
        <v>0</v>
      </c>
      <c r="AR119" s="121" t="s">
        <v>86</v>
      </c>
      <c r="AT119" s="128" t="s">
        <v>77</v>
      </c>
      <c r="AU119" s="128" t="s">
        <v>78</v>
      </c>
      <c r="AY119" s="121" t="s">
        <v>132</v>
      </c>
      <c r="BK119" s="129">
        <f>SUM(BK120:BK179)</f>
        <v>0</v>
      </c>
    </row>
    <row r="120" spans="2:65" s="1" customFormat="1" ht="16.5" customHeight="1">
      <c r="B120" s="132"/>
      <c r="C120" s="175" t="s">
        <v>78</v>
      </c>
      <c r="D120" s="175" t="s">
        <v>324</v>
      </c>
      <c r="E120" s="176" t="s">
        <v>86</v>
      </c>
      <c r="F120" s="177" t="s">
        <v>1478</v>
      </c>
      <c r="G120" s="178" t="s">
        <v>820</v>
      </c>
      <c r="H120" s="179">
        <v>5</v>
      </c>
      <c r="I120" s="180"/>
      <c r="J120" s="181">
        <f>ROUND(I120*H120,2)</f>
        <v>0</v>
      </c>
      <c r="K120" s="182"/>
      <c r="L120" s="183"/>
      <c r="M120" s="184" t="s">
        <v>1</v>
      </c>
      <c r="N120" s="185" t="s">
        <v>43</v>
      </c>
      <c r="P120" s="143">
        <f>O120*H120</f>
        <v>0</v>
      </c>
      <c r="Q120" s="143">
        <v>0</v>
      </c>
      <c r="R120" s="143">
        <f>Q120*H120</f>
        <v>0</v>
      </c>
      <c r="S120" s="143">
        <v>0</v>
      </c>
      <c r="T120" s="144">
        <f>S120*H120</f>
        <v>0</v>
      </c>
      <c r="AR120" s="145" t="s">
        <v>172</v>
      </c>
      <c r="AT120" s="145" t="s">
        <v>324</v>
      </c>
      <c r="AU120" s="145" t="s">
        <v>86</v>
      </c>
      <c r="AY120" s="16" t="s">
        <v>132</v>
      </c>
      <c r="BE120" s="146">
        <f>IF(N120="základní",J120,0)</f>
        <v>0</v>
      </c>
      <c r="BF120" s="146">
        <f>IF(N120="snížená",J120,0)</f>
        <v>0</v>
      </c>
      <c r="BG120" s="146">
        <f>IF(N120="zákl. přenesená",J120,0)</f>
        <v>0</v>
      </c>
      <c r="BH120" s="146">
        <f>IF(N120="sníž. přenesená",J120,0)</f>
        <v>0</v>
      </c>
      <c r="BI120" s="146">
        <f>IF(N120="nulová",J120,0)</f>
        <v>0</v>
      </c>
      <c r="BJ120" s="16" t="s">
        <v>86</v>
      </c>
      <c r="BK120" s="146">
        <f>ROUND(I120*H120,2)</f>
        <v>0</v>
      </c>
      <c r="BL120" s="16" t="s">
        <v>153</v>
      </c>
      <c r="BM120" s="145" t="s">
        <v>88</v>
      </c>
    </row>
    <row r="121" spans="2:65" s="1" customFormat="1" ht="19.5">
      <c r="B121" s="31"/>
      <c r="D121" s="147" t="s">
        <v>141</v>
      </c>
      <c r="F121" s="148" t="s">
        <v>1479</v>
      </c>
      <c r="I121" s="149"/>
      <c r="L121" s="31"/>
      <c r="M121" s="150"/>
      <c r="T121" s="55"/>
      <c r="AT121" s="16" t="s">
        <v>141</v>
      </c>
      <c r="AU121" s="16" t="s">
        <v>86</v>
      </c>
    </row>
    <row r="122" spans="2:65" s="1" customFormat="1" ht="16.5" customHeight="1">
      <c r="B122" s="132"/>
      <c r="C122" s="175" t="s">
        <v>78</v>
      </c>
      <c r="D122" s="175" t="s">
        <v>324</v>
      </c>
      <c r="E122" s="176" t="s">
        <v>88</v>
      </c>
      <c r="F122" s="177" t="s">
        <v>1480</v>
      </c>
      <c r="G122" s="178" t="s">
        <v>820</v>
      </c>
      <c r="H122" s="179">
        <v>2</v>
      </c>
      <c r="I122" s="180"/>
      <c r="J122" s="181">
        <f>ROUND(I122*H122,2)</f>
        <v>0</v>
      </c>
      <c r="K122" s="182"/>
      <c r="L122" s="183"/>
      <c r="M122" s="184" t="s">
        <v>1</v>
      </c>
      <c r="N122" s="185" t="s">
        <v>43</v>
      </c>
      <c r="P122" s="143">
        <f>O122*H122</f>
        <v>0</v>
      </c>
      <c r="Q122" s="143">
        <v>0</v>
      </c>
      <c r="R122" s="143">
        <f>Q122*H122</f>
        <v>0</v>
      </c>
      <c r="S122" s="143">
        <v>0</v>
      </c>
      <c r="T122" s="144">
        <f>S122*H122</f>
        <v>0</v>
      </c>
      <c r="AR122" s="145" t="s">
        <v>172</v>
      </c>
      <c r="AT122" s="145" t="s">
        <v>324</v>
      </c>
      <c r="AU122" s="145" t="s">
        <v>86</v>
      </c>
      <c r="AY122" s="16" t="s">
        <v>132</v>
      </c>
      <c r="BE122" s="146">
        <f>IF(N122="základní",J122,0)</f>
        <v>0</v>
      </c>
      <c r="BF122" s="146">
        <f>IF(N122="snížená",J122,0)</f>
        <v>0</v>
      </c>
      <c r="BG122" s="146">
        <f>IF(N122="zákl. přenesená",J122,0)</f>
        <v>0</v>
      </c>
      <c r="BH122" s="146">
        <f>IF(N122="sníž. přenesená",J122,0)</f>
        <v>0</v>
      </c>
      <c r="BI122" s="146">
        <f>IF(N122="nulová",J122,0)</f>
        <v>0</v>
      </c>
      <c r="BJ122" s="16" t="s">
        <v>86</v>
      </c>
      <c r="BK122" s="146">
        <f>ROUND(I122*H122,2)</f>
        <v>0</v>
      </c>
      <c r="BL122" s="16" t="s">
        <v>153</v>
      </c>
      <c r="BM122" s="145" t="s">
        <v>153</v>
      </c>
    </row>
    <row r="123" spans="2:65" s="1" customFormat="1" ht="19.5">
      <c r="B123" s="31"/>
      <c r="D123" s="147" t="s">
        <v>141</v>
      </c>
      <c r="F123" s="148" t="s">
        <v>1479</v>
      </c>
      <c r="I123" s="149"/>
      <c r="L123" s="31"/>
      <c r="M123" s="150"/>
      <c r="T123" s="55"/>
      <c r="AT123" s="16" t="s">
        <v>141</v>
      </c>
      <c r="AU123" s="16" t="s">
        <v>86</v>
      </c>
    </row>
    <row r="124" spans="2:65" s="1" customFormat="1" ht="16.5" customHeight="1">
      <c r="B124" s="132"/>
      <c r="C124" s="175" t="s">
        <v>78</v>
      </c>
      <c r="D124" s="175" t="s">
        <v>324</v>
      </c>
      <c r="E124" s="176" t="s">
        <v>146</v>
      </c>
      <c r="F124" s="177" t="s">
        <v>1481</v>
      </c>
      <c r="G124" s="178" t="s">
        <v>820</v>
      </c>
      <c r="H124" s="179">
        <v>12</v>
      </c>
      <c r="I124" s="180"/>
      <c r="J124" s="181">
        <f>ROUND(I124*H124,2)</f>
        <v>0</v>
      </c>
      <c r="K124" s="182"/>
      <c r="L124" s="183"/>
      <c r="M124" s="184" t="s">
        <v>1</v>
      </c>
      <c r="N124" s="185" t="s">
        <v>43</v>
      </c>
      <c r="P124" s="143">
        <f>O124*H124</f>
        <v>0</v>
      </c>
      <c r="Q124" s="143">
        <v>0</v>
      </c>
      <c r="R124" s="143">
        <f>Q124*H124</f>
        <v>0</v>
      </c>
      <c r="S124" s="143">
        <v>0</v>
      </c>
      <c r="T124" s="144">
        <f>S124*H124</f>
        <v>0</v>
      </c>
      <c r="AR124" s="145" t="s">
        <v>172</v>
      </c>
      <c r="AT124" s="145" t="s">
        <v>324</v>
      </c>
      <c r="AU124" s="145" t="s">
        <v>86</v>
      </c>
      <c r="AY124" s="16" t="s">
        <v>132</v>
      </c>
      <c r="BE124" s="146">
        <f>IF(N124="základní",J124,0)</f>
        <v>0</v>
      </c>
      <c r="BF124" s="146">
        <f>IF(N124="snížená",J124,0)</f>
        <v>0</v>
      </c>
      <c r="BG124" s="146">
        <f>IF(N124="zákl. přenesená",J124,0)</f>
        <v>0</v>
      </c>
      <c r="BH124" s="146">
        <f>IF(N124="sníž. přenesená",J124,0)</f>
        <v>0</v>
      </c>
      <c r="BI124" s="146">
        <f>IF(N124="nulová",J124,0)</f>
        <v>0</v>
      </c>
      <c r="BJ124" s="16" t="s">
        <v>86</v>
      </c>
      <c r="BK124" s="146">
        <f>ROUND(I124*H124,2)</f>
        <v>0</v>
      </c>
      <c r="BL124" s="16" t="s">
        <v>153</v>
      </c>
      <c r="BM124" s="145" t="s">
        <v>161</v>
      </c>
    </row>
    <row r="125" spans="2:65" s="1" customFormat="1" ht="19.5">
      <c r="B125" s="31"/>
      <c r="D125" s="147" t="s">
        <v>141</v>
      </c>
      <c r="F125" s="148" t="s">
        <v>1479</v>
      </c>
      <c r="I125" s="149"/>
      <c r="L125" s="31"/>
      <c r="M125" s="150"/>
      <c r="T125" s="55"/>
      <c r="AT125" s="16" t="s">
        <v>141</v>
      </c>
      <c r="AU125" s="16" t="s">
        <v>86</v>
      </c>
    </row>
    <row r="126" spans="2:65" s="1" customFormat="1" ht="16.5" customHeight="1">
      <c r="B126" s="132"/>
      <c r="C126" s="175" t="s">
        <v>78</v>
      </c>
      <c r="D126" s="175" t="s">
        <v>324</v>
      </c>
      <c r="E126" s="176" t="s">
        <v>153</v>
      </c>
      <c r="F126" s="177" t="s">
        <v>1482</v>
      </c>
      <c r="G126" s="178" t="s">
        <v>820</v>
      </c>
      <c r="H126" s="179">
        <v>7</v>
      </c>
      <c r="I126" s="180"/>
      <c r="J126" s="181">
        <f>ROUND(I126*H126,2)</f>
        <v>0</v>
      </c>
      <c r="K126" s="182"/>
      <c r="L126" s="183"/>
      <c r="M126" s="184" t="s">
        <v>1</v>
      </c>
      <c r="N126" s="185" t="s">
        <v>43</v>
      </c>
      <c r="P126" s="143">
        <f>O126*H126</f>
        <v>0</v>
      </c>
      <c r="Q126" s="143">
        <v>0</v>
      </c>
      <c r="R126" s="143">
        <f>Q126*H126</f>
        <v>0</v>
      </c>
      <c r="S126" s="143">
        <v>0</v>
      </c>
      <c r="T126" s="144">
        <f>S126*H126</f>
        <v>0</v>
      </c>
      <c r="AR126" s="145" t="s">
        <v>172</v>
      </c>
      <c r="AT126" s="145" t="s">
        <v>324</v>
      </c>
      <c r="AU126" s="145" t="s">
        <v>86</v>
      </c>
      <c r="AY126" s="16" t="s">
        <v>132</v>
      </c>
      <c r="BE126" s="146">
        <f>IF(N126="základní",J126,0)</f>
        <v>0</v>
      </c>
      <c r="BF126" s="146">
        <f>IF(N126="snížená",J126,0)</f>
        <v>0</v>
      </c>
      <c r="BG126" s="146">
        <f>IF(N126="zákl. přenesená",J126,0)</f>
        <v>0</v>
      </c>
      <c r="BH126" s="146">
        <f>IF(N126="sníž. přenesená",J126,0)</f>
        <v>0</v>
      </c>
      <c r="BI126" s="146">
        <f>IF(N126="nulová",J126,0)</f>
        <v>0</v>
      </c>
      <c r="BJ126" s="16" t="s">
        <v>86</v>
      </c>
      <c r="BK126" s="146">
        <f>ROUND(I126*H126,2)</f>
        <v>0</v>
      </c>
      <c r="BL126" s="16" t="s">
        <v>153</v>
      </c>
      <c r="BM126" s="145" t="s">
        <v>172</v>
      </c>
    </row>
    <row r="127" spans="2:65" s="1" customFormat="1" ht="19.5">
      <c r="B127" s="31"/>
      <c r="D127" s="147" t="s">
        <v>141</v>
      </c>
      <c r="F127" s="148" t="s">
        <v>1479</v>
      </c>
      <c r="I127" s="149"/>
      <c r="L127" s="31"/>
      <c r="M127" s="150"/>
      <c r="T127" s="55"/>
      <c r="AT127" s="16" t="s">
        <v>141</v>
      </c>
      <c r="AU127" s="16" t="s">
        <v>86</v>
      </c>
    </row>
    <row r="128" spans="2:65" s="1" customFormat="1" ht="16.5" customHeight="1">
      <c r="B128" s="132"/>
      <c r="C128" s="175" t="s">
        <v>78</v>
      </c>
      <c r="D128" s="175" t="s">
        <v>324</v>
      </c>
      <c r="E128" s="176" t="s">
        <v>152</v>
      </c>
      <c r="F128" s="177" t="s">
        <v>1483</v>
      </c>
      <c r="G128" s="178" t="s">
        <v>820</v>
      </c>
      <c r="H128" s="179">
        <v>2</v>
      </c>
      <c r="I128" s="180"/>
      <c r="J128" s="181">
        <f>ROUND(I128*H128,2)</f>
        <v>0</v>
      </c>
      <c r="K128" s="182"/>
      <c r="L128" s="183"/>
      <c r="M128" s="184" t="s">
        <v>1</v>
      </c>
      <c r="N128" s="185" t="s">
        <v>43</v>
      </c>
      <c r="P128" s="143">
        <f>O128*H128</f>
        <v>0</v>
      </c>
      <c r="Q128" s="143">
        <v>0</v>
      </c>
      <c r="R128" s="143">
        <f>Q128*H128</f>
        <v>0</v>
      </c>
      <c r="S128" s="143">
        <v>0</v>
      </c>
      <c r="T128" s="144">
        <f>S128*H128</f>
        <v>0</v>
      </c>
      <c r="AR128" s="145" t="s">
        <v>172</v>
      </c>
      <c r="AT128" s="145" t="s">
        <v>324</v>
      </c>
      <c r="AU128" s="145" t="s">
        <v>86</v>
      </c>
      <c r="AY128" s="16" t="s">
        <v>132</v>
      </c>
      <c r="BE128" s="146">
        <f>IF(N128="základní",J128,0)</f>
        <v>0</v>
      </c>
      <c r="BF128" s="146">
        <f>IF(N128="snížená",J128,0)</f>
        <v>0</v>
      </c>
      <c r="BG128" s="146">
        <f>IF(N128="zákl. přenesená",J128,0)</f>
        <v>0</v>
      </c>
      <c r="BH128" s="146">
        <f>IF(N128="sníž. přenesená",J128,0)</f>
        <v>0</v>
      </c>
      <c r="BI128" s="146">
        <f>IF(N128="nulová",J128,0)</f>
        <v>0</v>
      </c>
      <c r="BJ128" s="16" t="s">
        <v>86</v>
      </c>
      <c r="BK128" s="146">
        <f>ROUND(I128*H128,2)</f>
        <v>0</v>
      </c>
      <c r="BL128" s="16" t="s">
        <v>153</v>
      </c>
      <c r="BM128" s="145" t="s">
        <v>183</v>
      </c>
    </row>
    <row r="129" spans="2:65" s="1" customFormat="1" ht="19.5">
      <c r="B129" s="31"/>
      <c r="D129" s="147" t="s">
        <v>141</v>
      </c>
      <c r="F129" s="148" t="s">
        <v>1479</v>
      </c>
      <c r="I129" s="149"/>
      <c r="L129" s="31"/>
      <c r="M129" s="150"/>
      <c r="T129" s="55"/>
      <c r="AT129" s="16" t="s">
        <v>141</v>
      </c>
      <c r="AU129" s="16" t="s">
        <v>86</v>
      </c>
    </row>
    <row r="130" spans="2:65" s="1" customFormat="1" ht="16.5" customHeight="1">
      <c r="B130" s="132"/>
      <c r="C130" s="175" t="s">
        <v>78</v>
      </c>
      <c r="D130" s="175" t="s">
        <v>324</v>
      </c>
      <c r="E130" s="176" t="s">
        <v>161</v>
      </c>
      <c r="F130" s="177" t="s">
        <v>1484</v>
      </c>
      <c r="G130" s="178" t="s">
        <v>820</v>
      </c>
      <c r="H130" s="179">
        <v>2</v>
      </c>
      <c r="I130" s="180"/>
      <c r="J130" s="181">
        <f>ROUND(I130*H130,2)</f>
        <v>0</v>
      </c>
      <c r="K130" s="182"/>
      <c r="L130" s="183"/>
      <c r="M130" s="184" t="s">
        <v>1</v>
      </c>
      <c r="N130" s="185" t="s">
        <v>43</v>
      </c>
      <c r="P130" s="143">
        <f>O130*H130</f>
        <v>0</v>
      </c>
      <c r="Q130" s="143">
        <v>0</v>
      </c>
      <c r="R130" s="143">
        <f>Q130*H130</f>
        <v>0</v>
      </c>
      <c r="S130" s="143">
        <v>0</v>
      </c>
      <c r="T130" s="144">
        <f>S130*H130</f>
        <v>0</v>
      </c>
      <c r="AR130" s="145" t="s">
        <v>172</v>
      </c>
      <c r="AT130" s="145" t="s">
        <v>324</v>
      </c>
      <c r="AU130" s="145" t="s">
        <v>86</v>
      </c>
      <c r="AY130" s="16" t="s">
        <v>132</v>
      </c>
      <c r="BE130" s="146">
        <f>IF(N130="základní",J130,0)</f>
        <v>0</v>
      </c>
      <c r="BF130" s="146">
        <f>IF(N130="snížená",J130,0)</f>
        <v>0</v>
      </c>
      <c r="BG130" s="146">
        <f>IF(N130="zákl. přenesená",J130,0)</f>
        <v>0</v>
      </c>
      <c r="BH130" s="146">
        <f>IF(N130="sníž. přenesená",J130,0)</f>
        <v>0</v>
      </c>
      <c r="BI130" s="146">
        <f>IF(N130="nulová",J130,0)</f>
        <v>0</v>
      </c>
      <c r="BJ130" s="16" t="s">
        <v>86</v>
      </c>
      <c r="BK130" s="146">
        <f>ROUND(I130*H130,2)</f>
        <v>0</v>
      </c>
      <c r="BL130" s="16" t="s">
        <v>153</v>
      </c>
      <c r="BM130" s="145" t="s">
        <v>8</v>
      </c>
    </row>
    <row r="131" spans="2:65" s="1" customFormat="1" ht="19.5">
      <c r="B131" s="31"/>
      <c r="D131" s="147" t="s">
        <v>141</v>
      </c>
      <c r="F131" s="148" t="s">
        <v>1479</v>
      </c>
      <c r="I131" s="149"/>
      <c r="L131" s="31"/>
      <c r="M131" s="150"/>
      <c r="T131" s="55"/>
      <c r="AT131" s="16" t="s">
        <v>141</v>
      </c>
      <c r="AU131" s="16" t="s">
        <v>86</v>
      </c>
    </row>
    <row r="132" spans="2:65" s="1" customFormat="1" ht="16.5" customHeight="1">
      <c r="B132" s="132"/>
      <c r="C132" s="175" t="s">
        <v>78</v>
      </c>
      <c r="D132" s="175" t="s">
        <v>324</v>
      </c>
      <c r="E132" s="176" t="s">
        <v>167</v>
      </c>
      <c r="F132" s="177" t="s">
        <v>1485</v>
      </c>
      <c r="G132" s="178" t="s">
        <v>820</v>
      </c>
      <c r="H132" s="179">
        <v>5</v>
      </c>
      <c r="I132" s="180"/>
      <c r="J132" s="181">
        <f>ROUND(I132*H132,2)</f>
        <v>0</v>
      </c>
      <c r="K132" s="182"/>
      <c r="L132" s="183"/>
      <c r="M132" s="184" t="s">
        <v>1</v>
      </c>
      <c r="N132" s="185" t="s">
        <v>43</v>
      </c>
      <c r="P132" s="143">
        <f>O132*H132</f>
        <v>0</v>
      </c>
      <c r="Q132" s="143">
        <v>0</v>
      </c>
      <c r="R132" s="143">
        <f>Q132*H132</f>
        <v>0</v>
      </c>
      <c r="S132" s="143">
        <v>0</v>
      </c>
      <c r="T132" s="144">
        <f>S132*H132</f>
        <v>0</v>
      </c>
      <c r="AR132" s="145" t="s">
        <v>172</v>
      </c>
      <c r="AT132" s="145" t="s">
        <v>324</v>
      </c>
      <c r="AU132" s="145" t="s">
        <v>86</v>
      </c>
      <c r="AY132" s="16" t="s">
        <v>132</v>
      </c>
      <c r="BE132" s="146">
        <f>IF(N132="základní",J132,0)</f>
        <v>0</v>
      </c>
      <c r="BF132" s="146">
        <f>IF(N132="snížená",J132,0)</f>
        <v>0</v>
      </c>
      <c r="BG132" s="146">
        <f>IF(N132="zákl. přenesená",J132,0)</f>
        <v>0</v>
      </c>
      <c r="BH132" s="146">
        <f>IF(N132="sníž. přenesená",J132,0)</f>
        <v>0</v>
      </c>
      <c r="BI132" s="146">
        <f>IF(N132="nulová",J132,0)</f>
        <v>0</v>
      </c>
      <c r="BJ132" s="16" t="s">
        <v>86</v>
      </c>
      <c r="BK132" s="146">
        <f>ROUND(I132*H132,2)</f>
        <v>0</v>
      </c>
      <c r="BL132" s="16" t="s">
        <v>153</v>
      </c>
      <c r="BM132" s="145" t="s">
        <v>205</v>
      </c>
    </row>
    <row r="133" spans="2:65" s="1" customFormat="1" ht="19.5">
      <c r="B133" s="31"/>
      <c r="D133" s="147" t="s">
        <v>141</v>
      </c>
      <c r="F133" s="148" t="s">
        <v>1486</v>
      </c>
      <c r="I133" s="149"/>
      <c r="L133" s="31"/>
      <c r="M133" s="150"/>
      <c r="T133" s="55"/>
      <c r="AT133" s="16" t="s">
        <v>141</v>
      </c>
      <c r="AU133" s="16" t="s">
        <v>86</v>
      </c>
    </row>
    <row r="134" spans="2:65" s="1" customFormat="1" ht="16.5" customHeight="1">
      <c r="B134" s="132"/>
      <c r="C134" s="175" t="s">
        <v>78</v>
      </c>
      <c r="D134" s="175" t="s">
        <v>324</v>
      </c>
      <c r="E134" s="176" t="s">
        <v>172</v>
      </c>
      <c r="F134" s="177" t="s">
        <v>1487</v>
      </c>
      <c r="G134" s="178" t="s">
        <v>820</v>
      </c>
      <c r="H134" s="179">
        <v>4</v>
      </c>
      <c r="I134" s="180"/>
      <c r="J134" s="181">
        <f>ROUND(I134*H134,2)</f>
        <v>0</v>
      </c>
      <c r="K134" s="182"/>
      <c r="L134" s="183"/>
      <c r="M134" s="184" t="s">
        <v>1</v>
      </c>
      <c r="N134" s="185" t="s">
        <v>43</v>
      </c>
      <c r="P134" s="143">
        <f>O134*H134</f>
        <v>0</v>
      </c>
      <c r="Q134" s="143">
        <v>0</v>
      </c>
      <c r="R134" s="143">
        <f>Q134*H134</f>
        <v>0</v>
      </c>
      <c r="S134" s="143">
        <v>0</v>
      </c>
      <c r="T134" s="144">
        <f>S134*H134</f>
        <v>0</v>
      </c>
      <c r="AR134" s="145" t="s">
        <v>172</v>
      </c>
      <c r="AT134" s="145" t="s">
        <v>324</v>
      </c>
      <c r="AU134" s="145" t="s">
        <v>86</v>
      </c>
      <c r="AY134" s="16" t="s">
        <v>132</v>
      </c>
      <c r="BE134" s="146">
        <f>IF(N134="základní",J134,0)</f>
        <v>0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6" t="s">
        <v>86</v>
      </c>
      <c r="BK134" s="146">
        <f>ROUND(I134*H134,2)</f>
        <v>0</v>
      </c>
      <c r="BL134" s="16" t="s">
        <v>153</v>
      </c>
      <c r="BM134" s="145" t="s">
        <v>307</v>
      </c>
    </row>
    <row r="135" spans="2:65" s="1" customFormat="1" ht="19.5">
      <c r="B135" s="31"/>
      <c r="D135" s="147" t="s">
        <v>141</v>
      </c>
      <c r="F135" s="148" t="s">
        <v>1486</v>
      </c>
      <c r="I135" s="149"/>
      <c r="L135" s="31"/>
      <c r="M135" s="150"/>
      <c r="T135" s="55"/>
      <c r="AT135" s="16" t="s">
        <v>141</v>
      </c>
      <c r="AU135" s="16" t="s">
        <v>86</v>
      </c>
    </row>
    <row r="136" spans="2:65" s="1" customFormat="1" ht="16.5" customHeight="1">
      <c r="B136" s="132"/>
      <c r="C136" s="175" t="s">
        <v>78</v>
      </c>
      <c r="D136" s="175" t="s">
        <v>324</v>
      </c>
      <c r="E136" s="176" t="s">
        <v>179</v>
      </c>
      <c r="F136" s="177" t="s">
        <v>1488</v>
      </c>
      <c r="G136" s="178" t="s">
        <v>820</v>
      </c>
      <c r="H136" s="179">
        <v>6</v>
      </c>
      <c r="I136" s="180"/>
      <c r="J136" s="181">
        <f>ROUND(I136*H136,2)</f>
        <v>0</v>
      </c>
      <c r="K136" s="182"/>
      <c r="L136" s="183"/>
      <c r="M136" s="184" t="s">
        <v>1</v>
      </c>
      <c r="N136" s="185" t="s">
        <v>43</v>
      </c>
      <c r="P136" s="143">
        <f>O136*H136</f>
        <v>0</v>
      </c>
      <c r="Q136" s="143">
        <v>0</v>
      </c>
      <c r="R136" s="143">
        <f>Q136*H136</f>
        <v>0</v>
      </c>
      <c r="S136" s="143">
        <v>0</v>
      </c>
      <c r="T136" s="144">
        <f>S136*H136</f>
        <v>0</v>
      </c>
      <c r="AR136" s="145" t="s">
        <v>172</v>
      </c>
      <c r="AT136" s="145" t="s">
        <v>324</v>
      </c>
      <c r="AU136" s="145" t="s">
        <v>86</v>
      </c>
      <c r="AY136" s="16" t="s">
        <v>132</v>
      </c>
      <c r="BE136" s="146">
        <f>IF(N136="základní",J136,0)</f>
        <v>0</v>
      </c>
      <c r="BF136" s="146">
        <f>IF(N136="snížená",J136,0)</f>
        <v>0</v>
      </c>
      <c r="BG136" s="146">
        <f>IF(N136="zákl. přenesená",J136,0)</f>
        <v>0</v>
      </c>
      <c r="BH136" s="146">
        <f>IF(N136="sníž. přenesená",J136,0)</f>
        <v>0</v>
      </c>
      <c r="BI136" s="146">
        <f>IF(N136="nulová",J136,0)</f>
        <v>0</v>
      </c>
      <c r="BJ136" s="16" t="s">
        <v>86</v>
      </c>
      <c r="BK136" s="146">
        <f>ROUND(I136*H136,2)</f>
        <v>0</v>
      </c>
      <c r="BL136" s="16" t="s">
        <v>153</v>
      </c>
      <c r="BM136" s="145" t="s">
        <v>318</v>
      </c>
    </row>
    <row r="137" spans="2:65" s="1" customFormat="1" ht="19.5">
      <c r="B137" s="31"/>
      <c r="D137" s="147" t="s">
        <v>141</v>
      </c>
      <c r="F137" s="148" t="s">
        <v>1486</v>
      </c>
      <c r="I137" s="149"/>
      <c r="L137" s="31"/>
      <c r="M137" s="150"/>
      <c r="T137" s="55"/>
      <c r="AT137" s="16" t="s">
        <v>141</v>
      </c>
      <c r="AU137" s="16" t="s">
        <v>86</v>
      </c>
    </row>
    <row r="138" spans="2:65" s="1" customFormat="1" ht="16.5" customHeight="1">
      <c r="B138" s="132"/>
      <c r="C138" s="175" t="s">
        <v>78</v>
      </c>
      <c r="D138" s="175" t="s">
        <v>324</v>
      </c>
      <c r="E138" s="176" t="s">
        <v>183</v>
      </c>
      <c r="F138" s="177" t="s">
        <v>1489</v>
      </c>
      <c r="G138" s="178" t="s">
        <v>820</v>
      </c>
      <c r="H138" s="179">
        <v>6</v>
      </c>
      <c r="I138" s="180"/>
      <c r="J138" s="181">
        <f>ROUND(I138*H138,2)</f>
        <v>0</v>
      </c>
      <c r="K138" s="182"/>
      <c r="L138" s="183"/>
      <c r="M138" s="184" t="s">
        <v>1</v>
      </c>
      <c r="N138" s="185" t="s">
        <v>43</v>
      </c>
      <c r="P138" s="143">
        <f>O138*H138</f>
        <v>0</v>
      </c>
      <c r="Q138" s="143">
        <v>0</v>
      </c>
      <c r="R138" s="143">
        <f>Q138*H138</f>
        <v>0</v>
      </c>
      <c r="S138" s="143">
        <v>0</v>
      </c>
      <c r="T138" s="144">
        <f>S138*H138</f>
        <v>0</v>
      </c>
      <c r="AR138" s="145" t="s">
        <v>172</v>
      </c>
      <c r="AT138" s="145" t="s">
        <v>324</v>
      </c>
      <c r="AU138" s="145" t="s">
        <v>86</v>
      </c>
      <c r="AY138" s="16" t="s">
        <v>132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6" t="s">
        <v>86</v>
      </c>
      <c r="BK138" s="146">
        <f>ROUND(I138*H138,2)</f>
        <v>0</v>
      </c>
      <c r="BL138" s="16" t="s">
        <v>153</v>
      </c>
      <c r="BM138" s="145" t="s">
        <v>329</v>
      </c>
    </row>
    <row r="139" spans="2:65" s="1" customFormat="1" ht="19.5">
      <c r="B139" s="31"/>
      <c r="D139" s="147" t="s">
        <v>141</v>
      </c>
      <c r="F139" s="148" t="s">
        <v>1486</v>
      </c>
      <c r="I139" s="149"/>
      <c r="L139" s="31"/>
      <c r="M139" s="150"/>
      <c r="T139" s="55"/>
      <c r="AT139" s="16" t="s">
        <v>141</v>
      </c>
      <c r="AU139" s="16" t="s">
        <v>86</v>
      </c>
    </row>
    <row r="140" spans="2:65" s="1" customFormat="1" ht="21.75" customHeight="1">
      <c r="B140" s="132"/>
      <c r="C140" s="175" t="s">
        <v>78</v>
      </c>
      <c r="D140" s="175" t="s">
        <v>324</v>
      </c>
      <c r="E140" s="176" t="s">
        <v>190</v>
      </c>
      <c r="F140" s="177" t="s">
        <v>1490</v>
      </c>
      <c r="G140" s="178" t="s">
        <v>820</v>
      </c>
      <c r="H140" s="179">
        <v>4</v>
      </c>
      <c r="I140" s="180"/>
      <c r="J140" s="181">
        <f>ROUND(I140*H140,2)</f>
        <v>0</v>
      </c>
      <c r="K140" s="182"/>
      <c r="L140" s="183"/>
      <c r="M140" s="184" t="s">
        <v>1</v>
      </c>
      <c r="N140" s="185" t="s">
        <v>43</v>
      </c>
      <c r="P140" s="143">
        <f>O140*H140</f>
        <v>0</v>
      </c>
      <c r="Q140" s="143">
        <v>0</v>
      </c>
      <c r="R140" s="143">
        <f>Q140*H140</f>
        <v>0</v>
      </c>
      <c r="S140" s="143">
        <v>0</v>
      </c>
      <c r="T140" s="144">
        <f>S140*H140</f>
        <v>0</v>
      </c>
      <c r="AR140" s="145" t="s">
        <v>172</v>
      </c>
      <c r="AT140" s="145" t="s">
        <v>324</v>
      </c>
      <c r="AU140" s="145" t="s">
        <v>86</v>
      </c>
      <c r="AY140" s="16" t="s">
        <v>132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6" t="s">
        <v>86</v>
      </c>
      <c r="BK140" s="146">
        <f>ROUND(I140*H140,2)</f>
        <v>0</v>
      </c>
      <c r="BL140" s="16" t="s">
        <v>153</v>
      </c>
      <c r="BM140" s="145" t="s">
        <v>336</v>
      </c>
    </row>
    <row r="141" spans="2:65" s="1" customFormat="1" ht="19.5">
      <c r="B141" s="31"/>
      <c r="D141" s="147" t="s">
        <v>141</v>
      </c>
      <c r="F141" s="148" t="s">
        <v>1491</v>
      </c>
      <c r="I141" s="149"/>
      <c r="L141" s="31"/>
      <c r="M141" s="150"/>
      <c r="T141" s="55"/>
      <c r="AT141" s="16" t="s">
        <v>141</v>
      </c>
      <c r="AU141" s="16" t="s">
        <v>86</v>
      </c>
    </row>
    <row r="142" spans="2:65" s="1" customFormat="1" ht="16.5" customHeight="1">
      <c r="B142" s="132"/>
      <c r="C142" s="175" t="s">
        <v>78</v>
      </c>
      <c r="D142" s="175" t="s">
        <v>324</v>
      </c>
      <c r="E142" s="176" t="s">
        <v>200</v>
      </c>
      <c r="F142" s="177" t="s">
        <v>1492</v>
      </c>
      <c r="G142" s="178" t="s">
        <v>820</v>
      </c>
      <c r="H142" s="179">
        <v>6</v>
      </c>
      <c r="I142" s="180"/>
      <c r="J142" s="181">
        <f>ROUND(I142*H142,2)</f>
        <v>0</v>
      </c>
      <c r="K142" s="182"/>
      <c r="L142" s="183"/>
      <c r="M142" s="184" t="s">
        <v>1</v>
      </c>
      <c r="N142" s="185" t="s">
        <v>43</v>
      </c>
      <c r="P142" s="143">
        <f>O142*H142</f>
        <v>0</v>
      </c>
      <c r="Q142" s="143">
        <v>0</v>
      </c>
      <c r="R142" s="143">
        <f>Q142*H142</f>
        <v>0</v>
      </c>
      <c r="S142" s="143">
        <v>0</v>
      </c>
      <c r="T142" s="144">
        <f>S142*H142</f>
        <v>0</v>
      </c>
      <c r="AR142" s="145" t="s">
        <v>172</v>
      </c>
      <c r="AT142" s="145" t="s">
        <v>324</v>
      </c>
      <c r="AU142" s="145" t="s">
        <v>86</v>
      </c>
      <c r="AY142" s="16" t="s">
        <v>132</v>
      </c>
      <c r="BE142" s="146">
        <f>IF(N142="základní",J142,0)</f>
        <v>0</v>
      </c>
      <c r="BF142" s="146">
        <f>IF(N142="snížená",J142,0)</f>
        <v>0</v>
      </c>
      <c r="BG142" s="146">
        <f>IF(N142="zákl. přenesená",J142,0)</f>
        <v>0</v>
      </c>
      <c r="BH142" s="146">
        <f>IF(N142="sníž. přenesená",J142,0)</f>
        <v>0</v>
      </c>
      <c r="BI142" s="146">
        <f>IF(N142="nulová",J142,0)</f>
        <v>0</v>
      </c>
      <c r="BJ142" s="16" t="s">
        <v>86</v>
      </c>
      <c r="BK142" s="146">
        <f>ROUND(I142*H142,2)</f>
        <v>0</v>
      </c>
      <c r="BL142" s="16" t="s">
        <v>153</v>
      </c>
      <c r="BM142" s="145" t="s">
        <v>346</v>
      </c>
    </row>
    <row r="143" spans="2:65" s="1" customFormat="1" ht="19.5">
      <c r="B143" s="31"/>
      <c r="D143" s="147" t="s">
        <v>141</v>
      </c>
      <c r="F143" s="148" t="s">
        <v>1491</v>
      </c>
      <c r="I143" s="149"/>
      <c r="L143" s="31"/>
      <c r="M143" s="150"/>
      <c r="T143" s="55"/>
      <c r="AT143" s="16" t="s">
        <v>141</v>
      </c>
      <c r="AU143" s="16" t="s">
        <v>86</v>
      </c>
    </row>
    <row r="144" spans="2:65" s="1" customFormat="1" ht="16.5" customHeight="1">
      <c r="B144" s="132"/>
      <c r="C144" s="175" t="s">
        <v>78</v>
      </c>
      <c r="D144" s="175" t="s">
        <v>324</v>
      </c>
      <c r="E144" s="176" t="s">
        <v>8</v>
      </c>
      <c r="F144" s="177" t="s">
        <v>1493</v>
      </c>
      <c r="G144" s="178" t="s">
        <v>820</v>
      </c>
      <c r="H144" s="179">
        <v>3</v>
      </c>
      <c r="I144" s="180"/>
      <c r="J144" s="181">
        <f>ROUND(I144*H144,2)</f>
        <v>0</v>
      </c>
      <c r="K144" s="182"/>
      <c r="L144" s="183"/>
      <c r="M144" s="184" t="s">
        <v>1</v>
      </c>
      <c r="N144" s="185" t="s">
        <v>43</v>
      </c>
      <c r="P144" s="143">
        <f>O144*H144</f>
        <v>0</v>
      </c>
      <c r="Q144" s="143">
        <v>0</v>
      </c>
      <c r="R144" s="143">
        <f>Q144*H144</f>
        <v>0</v>
      </c>
      <c r="S144" s="143">
        <v>0</v>
      </c>
      <c r="T144" s="144">
        <f>S144*H144</f>
        <v>0</v>
      </c>
      <c r="AR144" s="145" t="s">
        <v>172</v>
      </c>
      <c r="AT144" s="145" t="s">
        <v>324</v>
      </c>
      <c r="AU144" s="145" t="s">
        <v>86</v>
      </c>
      <c r="AY144" s="16" t="s">
        <v>132</v>
      </c>
      <c r="BE144" s="146">
        <f>IF(N144="základní",J144,0)</f>
        <v>0</v>
      </c>
      <c r="BF144" s="146">
        <f>IF(N144="snížená",J144,0)</f>
        <v>0</v>
      </c>
      <c r="BG144" s="146">
        <f>IF(N144="zákl. přenesená",J144,0)</f>
        <v>0</v>
      </c>
      <c r="BH144" s="146">
        <f>IF(N144="sníž. přenesená",J144,0)</f>
        <v>0</v>
      </c>
      <c r="BI144" s="146">
        <f>IF(N144="nulová",J144,0)</f>
        <v>0</v>
      </c>
      <c r="BJ144" s="16" t="s">
        <v>86</v>
      </c>
      <c r="BK144" s="146">
        <f>ROUND(I144*H144,2)</f>
        <v>0</v>
      </c>
      <c r="BL144" s="16" t="s">
        <v>153</v>
      </c>
      <c r="BM144" s="145" t="s">
        <v>357</v>
      </c>
    </row>
    <row r="145" spans="2:65" s="1" customFormat="1" ht="19.5">
      <c r="B145" s="31"/>
      <c r="D145" s="147" t="s">
        <v>141</v>
      </c>
      <c r="F145" s="148" t="s">
        <v>1491</v>
      </c>
      <c r="I145" s="149"/>
      <c r="L145" s="31"/>
      <c r="M145" s="150"/>
      <c r="T145" s="55"/>
      <c r="AT145" s="16" t="s">
        <v>141</v>
      </c>
      <c r="AU145" s="16" t="s">
        <v>86</v>
      </c>
    </row>
    <row r="146" spans="2:65" s="1" customFormat="1" ht="16.5" customHeight="1">
      <c r="B146" s="132"/>
      <c r="C146" s="175" t="s">
        <v>78</v>
      </c>
      <c r="D146" s="175" t="s">
        <v>324</v>
      </c>
      <c r="E146" s="176" t="s">
        <v>205</v>
      </c>
      <c r="F146" s="177" t="s">
        <v>1494</v>
      </c>
      <c r="G146" s="178" t="s">
        <v>820</v>
      </c>
      <c r="H146" s="179">
        <v>2</v>
      </c>
      <c r="I146" s="180"/>
      <c r="J146" s="181">
        <f>ROUND(I146*H146,2)</f>
        <v>0</v>
      </c>
      <c r="K146" s="182"/>
      <c r="L146" s="183"/>
      <c r="M146" s="184" t="s">
        <v>1</v>
      </c>
      <c r="N146" s="185" t="s">
        <v>43</v>
      </c>
      <c r="P146" s="143">
        <f>O146*H146</f>
        <v>0</v>
      </c>
      <c r="Q146" s="143">
        <v>0</v>
      </c>
      <c r="R146" s="143">
        <f>Q146*H146</f>
        <v>0</v>
      </c>
      <c r="S146" s="143">
        <v>0</v>
      </c>
      <c r="T146" s="144">
        <f>S146*H146</f>
        <v>0</v>
      </c>
      <c r="AR146" s="145" t="s">
        <v>172</v>
      </c>
      <c r="AT146" s="145" t="s">
        <v>324</v>
      </c>
      <c r="AU146" s="145" t="s">
        <v>86</v>
      </c>
      <c r="AY146" s="16" t="s">
        <v>132</v>
      </c>
      <c r="BE146" s="146">
        <f>IF(N146="základní",J146,0)</f>
        <v>0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6" t="s">
        <v>86</v>
      </c>
      <c r="BK146" s="146">
        <f>ROUND(I146*H146,2)</f>
        <v>0</v>
      </c>
      <c r="BL146" s="16" t="s">
        <v>153</v>
      </c>
      <c r="BM146" s="145" t="s">
        <v>371</v>
      </c>
    </row>
    <row r="147" spans="2:65" s="1" customFormat="1" ht="19.5">
      <c r="B147" s="31"/>
      <c r="D147" s="147" t="s">
        <v>141</v>
      </c>
      <c r="F147" s="148" t="s">
        <v>1491</v>
      </c>
      <c r="I147" s="149"/>
      <c r="L147" s="31"/>
      <c r="M147" s="150"/>
      <c r="T147" s="55"/>
      <c r="AT147" s="16" t="s">
        <v>141</v>
      </c>
      <c r="AU147" s="16" t="s">
        <v>86</v>
      </c>
    </row>
    <row r="148" spans="2:65" s="1" customFormat="1" ht="16.5" customHeight="1">
      <c r="B148" s="132"/>
      <c r="C148" s="175" t="s">
        <v>78</v>
      </c>
      <c r="D148" s="175" t="s">
        <v>324</v>
      </c>
      <c r="E148" s="176" t="s">
        <v>302</v>
      </c>
      <c r="F148" s="177" t="s">
        <v>1495</v>
      </c>
      <c r="G148" s="178" t="s">
        <v>820</v>
      </c>
      <c r="H148" s="179">
        <v>4</v>
      </c>
      <c r="I148" s="180"/>
      <c r="J148" s="181">
        <f>ROUND(I148*H148,2)</f>
        <v>0</v>
      </c>
      <c r="K148" s="182"/>
      <c r="L148" s="183"/>
      <c r="M148" s="184" t="s">
        <v>1</v>
      </c>
      <c r="N148" s="185" t="s">
        <v>43</v>
      </c>
      <c r="P148" s="143">
        <f>O148*H148</f>
        <v>0</v>
      </c>
      <c r="Q148" s="143">
        <v>0</v>
      </c>
      <c r="R148" s="143">
        <f>Q148*H148</f>
        <v>0</v>
      </c>
      <c r="S148" s="143">
        <v>0</v>
      </c>
      <c r="T148" s="144">
        <f>S148*H148</f>
        <v>0</v>
      </c>
      <c r="AR148" s="145" t="s">
        <v>172</v>
      </c>
      <c r="AT148" s="145" t="s">
        <v>324</v>
      </c>
      <c r="AU148" s="145" t="s">
        <v>86</v>
      </c>
      <c r="AY148" s="16" t="s">
        <v>132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6" t="s">
        <v>86</v>
      </c>
      <c r="BK148" s="146">
        <f>ROUND(I148*H148,2)</f>
        <v>0</v>
      </c>
      <c r="BL148" s="16" t="s">
        <v>153</v>
      </c>
      <c r="BM148" s="145" t="s">
        <v>383</v>
      </c>
    </row>
    <row r="149" spans="2:65" s="1" customFormat="1" ht="19.5">
      <c r="B149" s="31"/>
      <c r="D149" s="147" t="s">
        <v>141</v>
      </c>
      <c r="F149" s="148" t="s">
        <v>1491</v>
      </c>
      <c r="I149" s="149"/>
      <c r="L149" s="31"/>
      <c r="M149" s="150"/>
      <c r="T149" s="55"/>
      <c r="AT149" s="16" t="s">
        <v>141</v>
      </c>
      <c r="AU149" s="16" t="s">
        <v>86</v>
      </c>
    </row>
    <row r="150" spans="2:65" s="1" customFormat="1" ht="16.5" customHeight="1">
      <c r="B150" s="132"/>
      <c r="C150" s="175" t="s">
        <v>78</v>
      </c>
      <c r="D150" s="175" t="s">
        <v>324</v>
      </c>
      <c r="E150" s="176" t="s">
        <v>86</v>
      </c>
      <c r="F150" s="177" t="s">
        <v>1478</v>
      </c>
      <c r="G150" s="178" t="s">
        <v>820</v>
      </c>
      <c r="H150" s="179">
        <v>5</v>
      </c>
      <c r="I150" s="180"/>
      <c r="J150" s="181">
        <f>ROUND(I150*H150,2)</f>
        <v>0</v>
      </c>
      <c r="K150" s="182"/>
      <c r="L150" s="183"/>
      <c r="M150" s="184" t="s">
        <v>1</v>
      </c>
      <c r="N150" s="185" t="s">
        <v>43</v>
      </c>
      <c r="P150" s="143">
        <f>O150*H150</f>
        <v>0</v>
      </c>
      <c r="Q150" s="143">
        <v>0</v>
      </c>
      <c r="R150" s="143">
        <f>Q150*H150</f>
        <v>0</v>
      </c>
      <c r="S150" s="143">
        <v>0</v>
      </c>
      <c r="T150" s="144">
        <f>S150*H150</f>
        <v>0</v>
      </c>
      <c r="AR150" s="145" t="s">
        <v>172</v>
      </c>
      <c r="AT150" s="145" t="s">
        <v>324</v>
      </c>
      <c r="AU150" s="145" t="s">
        <v>86</v>
      </c>
      <c r="AY150" s="16" t="s">
        <v>132</v>
      </c>
      <c r="BE150" s="146">
        <f>IF(N150="základní",J150,0)</f>
        <v>0</v>
      </c>
      <c r="BF150" s="146">
        <f>IF(N150="snížená",J150,0)</f>
        <v>0</v>
      </c>
      <c r="BG150" s="146">
        <f>IF(N150="zákl. přenesená",J150,0)</f>
        <v>0</v>
      </c>
      <c r="BH150" s="146">
        <f>IF(N150="sníž. přenesená",J150,0)</f>
        <v>0</v>
      </c>
      <c r="BI150" s="146">
        <f>IF(N150="nulová",J150,0)</f>
        <v>0</v>
      </c>
      <c r="BJ150" s="16" t="s">
        <v>86</v>
      </c>
      <c r="BK150" s="146">
        <f>ROUND(I150*H150,2)</f>
        <v>0</v>
      </c>
      <c r="BL150" s="16" t="s">
        <v>153</v>
      </c>
      <c r="BM150" s="145" t="s">
        <v>395</v>
      </c>
    </row>
    <row r="151" spans="2:65" s="1" customFormat="1" ht="19.5">
      <c r="B151" s="31"/>
      <c r="D151" s="147" t="s">
        <v>141</v>
      </c>
      <c r="F151" s="148" t="s">
        <v>1496</v>
      </c>
      <c r="I151" s="149"/>
      <c r="L151" s="31"/>
      <c r="M151" s="150"/>
      <c r="T151" s="55"/>
      <c r="AT151" s="16" t="s">
        <v>141</v>
      </c>
      <c r="AU151" s="16" t="s">
        <v>86</v>
      </c>
    </row>
    <row r="152" spans="2:65" s="1" customFormat="1" ht="16.5" customHeight="1">
      <c r="B152" s="132"/>
      <c r="C152" s="175" t="s">
        <v>78</v>
      </c>
      <c r="D152" s="175" t="s">
        <v>324</v>
      </c>
      <c r="E152" s="176" t="s">
        <v>88</v>
      </c>
      <c r="F152" s="177" t="s">
        <v>1480</v>
      </c>
      <c r="G152" s="178" t="s">
        <v>820</v>
      </c>
      <c r="H152" s="179">
        <v>2</v>
      </c>
      <c r="I152" s="180"/>
      <c r="J152" s="181">
        <f>ROUND(I152*H152,2)</f>
        <v>0</v>
      </c>
      <c r="K152" s="182"/>
      <c r="L152" s="183"/>
      <c r="M152" s="184" t="s">
        <v>1</v>
      </c>
      <c r="N152" s="185" t="s">
        <v>43</v>
      </c>
      <c r="P152" s="143">
        <f>O152*H152</f>
        <v>0</v>
      </c>
      <c r="Q152" s="143">
        <v>0</v>
      </c>
      <c r="R152" s="143">
        <f>Q152*H152</f>
        <v>0</v>
      </c>
      <c r="S152" s="143">
        <v>0</v>
      </c>
      <c r="T152" s="144">
        <f>S152*H152</f>
        <v>0</v>
      </c>
      <c r="AR152" s="145" t="s">
        <v>172</v>
      </c>
      <c r="AT152" s="145" t="s">
        <v>324</v>
      </c>
      <c r="AU152" s="145" t="s">
        <v>86</v>
      </c>
      <c r="AY152" s="16" t="s">
        <v>132</v>
      </c>
      <c r="BE152" s="146">
        <f>IF(N152="základní",J152,0)</f>
        <v>0</v>
      </c>
      <c r="BF152" s="146">
        <f>IF(N152="snížená",J152,0)</f>
        <v>0</v>
      </c>
      <c r="BG152" s="146">
        <f>IF(N152="zákl. přenesená",J152,0)</f>
        <v>0</v>
      </c>
      <c r="BH152" s="146">
        <f>IF(N152="sníž. přenesená",J152,0)</f>
        <v>0</v>
      </c>
      <c r="BI152" s="146">
        <f>IF(N152="nulová",J152,0)</f>
        <v>0</v>
      </c>
      <c r="BJ152" s="16" t="s">
        <v>86</v>
      </c>
      <c r="BK152" s="146">
        <f>ROUND(I152*H152,2)</f>
        <v>0</v>
      </c>
      <c r="BL152" s="16" t="s">
        <v>153</v>
      </c>
      <c r="BM152" s="145" t="s">
        <v>408</v>
      </c>
    </row>
    <row r="153" spans="2:65" s="1" customFormat="1" ht="19.5">
      <c r="B153" s="31"/>
      <c r="D153" s="147" t="s">
        <v>141</v>
      </c>
      <c r="F153" s="148" t="s">
        <v>1496</v>
      </c>
      <c r="I153" s="149"/>
      <c r="L153" s="31"/>
      <c r="M153" s="150"/>
      <c r="T153" s="55"/>
      <c r="AT153" s="16" t="s">
        <v>141</v>
      </c>
      <c r="AU153" s="16" t="s">
        <v>86</v>
      </c>
    </row>
    <row r="154" spans="2:65" s="1" customFormat="1" ht="16.5" customHeight="1">
      <c r="B154" s="132"/>
      <c r="C154" s="175" t="s">
        <v>78</v>
      </c>
      <c r="D154" s="175" t="s">
        <v>324</v>
      </c>
      <c r="E154" s="176" t="s">
        <v>146</v>
      </c>
      <c r="F154" s="177" t="s">
        <v>1481</v>
      </c>
      <c r="G154" s="178" t="s">
        <v>820</v>
      </c>
      <c r="H154" s="179">
        <v>12</v>
      </c>
      <c r="I154" s="180"/>
      <c r="J154" s="181">
        <f>ROUND(I154*H154,2)</f>
        <v>0</v>
      </c>
      <c r="K154" s="182"/>
      <c r="L154" s="183"/>
      <c r="M154" s="184" t="s">
        <v>1</v>
      </c>
      <c r="N154" s="185" t="s">
        <v>43</v>
      </c>
      <c r="P154" s="143">
        <f>O154*H154</f>
        <v>0</v>
      </c>
      <c r="Q154" s="143">
        <v>0</v>
      </c>
      <c r="R154" s="143">
        <f>Q154*H154</f>
        <v>0</v>
      </c>
      <c r="S154" s="143">
        <v>0</v>
      </c>
      <c r="T154" s="144">
        <f>S154*H154</f>
        <v>0</v>
      </c>
      <c r="AR154" s="145" t="s">
        <v>172</v>
      </c>
      <c r="AT154" s="145" t="s">
        <v>324</v>
      </c>
      <c r="AU154" s="145" t="s">
        <v>86</v>
      </c>
      <c r="AY154" s="16" t="s">
        <v>132</v>
      </c>
      <c r="BE154" s="146">
        <f>IF(N154="základní",J154,0)</f>
        <v>0</v>
      </c>
      <c r="BF154" s="146">
        <f>IF(N154="snížená",J154,0)</f>
        <v>0</v>
      </c>
      <c r="BG154" s="146">
        <f>IF(N154="zákl. přenesená",J154,0)</f>
        <v>0</v>
      </c>
      <c r="BH154" s="146">
        <f>IF(N154="sníž. přenesená",J154,0)</f>
        <v>0</v>
      </c>
      <c r="BI154" s="146">
        <f>IF(N154="nulová",J154,0)</f>
        <v>0</v>
      </c>
      <c r="BJ154" s="16" t="s">
        <v>86</v>
      </c>
      <c r="BK154" s="146">
        <f>ROUND(I154*H154,2)</f>
        <v>0</v>
      </c>
      <c r="BL154" s="16" t="s">
        <v>153</v>
      </c>
      <c r="BM154" s="145" t="s">
        <v>418</v>
      </c>
    </row>
    <row r="155" spans="2:65" s="1" customFormat="1" ht="19.5">
      <c r="B155" s="31"/>
      <c r="D155" s="147" t="s">
        <v>141</v>
      </c>
      <c r="F155" s="148" t="s">
        <v>1496</v>
      </c>
      <c r="I155" s="149"/>
      <c r="L155" s="31"/>
      <c r="M155" s="150"/>
      <c r="T155" s="55"/>
      <c r="AT155" s="16" t="s">
        <v>141</v>
      </c>
      <c r="AU155" s="16" t="s">
        <v>86</v>
      </c>
    </row>
    <row r="156" spans="2:65" s="1" customFormat="1" ht="16.5" customHeight="1">
      <c r="B156" s="132"/>
      <c r="C156" s="175" t="s">
        <v>78</v>
      </c>
      <c r="D156" s="175" t="s">
        <v>324</v>
      </c>
      <c r="E156" s="176" t="s">
        <v>153</v>
      </c>
      <c r="F156" s="177" t="s">
        <v>1482</v>
      </c>
      <c r="G156" s="178" t="s">
        <v>820</v>
      </c>
      <c r="H156" s="179">
        <v>7</v>
      </c>
      <c r="I156" s="180"/>
      <c r="J156" s="181">
        <f>ROUND(I156*H156,2)</f>
        <v>0</v>
      </c>
      <c r="K156" s="182"/>
      <c r="L156" s="183"/>
      <c r="M156" s="184" t="s">
        <v>1</v>
      </c>
      <c r="N156" s="185" t="s">
        <v>43</v>
      </c>
      <c r="P156" s="143">
        <f>O156*H156</f>
        <v>0</v>
      </c>
      <c r="Q156" s="143">
        <v>0</v>
      </c>
      <c r="R156" s="143">
        <f>Q156*H156</f>
        <v>0</v>
      </c>
      <c r="S156" s="143">
        <v>0</v>
      </c>
      <c r="T156" s="144">
        <f>S156*H156</f>
        <v>0</v>
      </c>
      <c r="AR156" s="145" t="s">
        <v>172</v>
      </c>
      <c r="AT156" s="145" t="s">
        <v>324</v>
      </c>
      <c r="AU156" s="145" t="s">
        <v>86</v>
      </c>
      <c r="AY156" s="16" t="s">
        <v>132</v>
      </c>
      <c r="BE156" s="146">
        <f>IF(N156="základní",J156,0)</f>
        <v>0</v>
      </c>
      <c r="BF156" s="146">
        <f>IF(N156="snížená",J156,0)</f>
        <v>0</v>
      </c>
      <c r="BG156" s="146">
        <f>IF(N156="zákl. přenesená",J156,0)</f>
        <v>0</v>
      </c>
      <c r="BH156" s="146">
        <f>IF(N156="sníž. přenesená",J156,0)</f>
        <v>0</v>
      </c>
      <c r="BI156" s="146">
        <f>IF(N156="nulová",J156,0)</f>
        <v>0</v>
      </c>
      <c r="BJ156" s="16" t="s">
        <v>86</v>
      </c>
      <c r="BK156" s="146">
        <f>ROUND(I156*H156,2)</f>
        <v>0</v>
      </c>
      <c r="BL156" s="16" t="s">
        <v>153</v>
      </c>
      <c r="BM156" s="145" t="s">
        <v>429</v>
      </c>
    </row>
    <row r="157" spans="2:65" s="1" customFormat="1" ht="19.5">
      <c r="B157" s="31"/>
      <c r="D157" s="147" t="s">
        <v>141</v>
      </c>
      <c r="F157" s="148" t="s">
        <v>1496</v>
      </c>
      <c r="I157" s="149"/>
      <c r="L157" s="31"/>
      <c r="M157" s="150"/>
      <c r="T157" s="55"/>
      <c r="AT157" s="16" t="s">
        <v>141</v>
      </c>
      <c r="AU157" s="16" t="s">
        <v>86</v>
      </c>
    </row>
    <row r="158" spans="2:65" s="1" customFormat="1" ht="16.5" customHeight="1">
      <c r="B158" s="132"/>
      <c r="C158" s="175" t="s">
        <v>78</v>
      </c>
      <c r="D158" s="175" t="s">
        <v>324</v>
      </c>
      <c r="E158" s="176" t="s">
        <v>152</v>
      </c>
      <c r="F158" s="177" t="s">
        <v>1483</v>
      </c>
      <c r="G158" s="178" t="s">
        <v>820</v>
      </c>
      <c r="H158" s="179">
        <v>2</v>
      </c>
      <c r="I158" s="180"/>
      <c r="J158" s="181">
        <f>ROUND(I158*H158,2)</f>
        <v>0</v>
      </c>
      <c r="K158" s="182"/>
      <c r="L158" s="183"/>
      <c r="M158" s="184" t="s">
        <v>1</v>
      </c>
      <c r="N158" s="185" t="s">
        <v>43</v>
      </c>
      <c r="P158" s="143">
        <f>O158*H158</f>
        <v>0</v>
      </c>
      <c r="Q158" s="143">
        <v>0</v>
      </c>
      <c r="R158" s="143">
        <f>Q158*H158</f>
        <v>0</v>
      </c>
      <c r="S158" s="143">
        <v>0</v>
      </c>
      <c r="T158" s="144">
        <f>S158*H158</f>
        <v>0</v>
      </c>
      <c r="AR158" s="145" t="s">
        <v>172</v>
      </c>
      <c r="AT158" s="145" t="s">
        <v>324</v>
      </c>
      <c r="AU158" s="145" t="s">
        <v>86</v>
      </c>
      <c r="AY158" s="16" t="s">
        <v>132</v>
      </c>
      <c r="BE158" s="146">
        <f>IF(N158="základní",J158,0)</f>
        <v>0</v>
      </c>
      <c r="BF158" s="146">
        <f>IF(N158="snížená",J158,0)</f>
        <v>0</v>
      </c>
      <c r="BG158" s="146">
        <f>IF(N158="zákl. přenesená",J158,0)</f>
        <v>0</v>
      </c>
      <c r="BH158" s="146">
        <f>IF(N158="sníž. přenesená",J158,0)</f>
        <v>0</v>
      </c>
      <c r="BI158" s="146">
        <f>IF(N158="nulová",J158,0)</f>
        <v>0</v>
      </c>
      <c r="BJ158" s="16" t="s">
        <v>86</v>
      </c>
      <c r="BK158" s="146">
        <f>ROUND(I158*H158,2)</f>
        <v>0</v>
      </c>
      <c r="BL158" s="16" t="s">
        <v>153</v>
      </c>
      <c r="BM158" s="145" t="s">
        <v>439</v>
      </c>
    </row>
    <row r="159" spans="2:65" s="1" customFormat="1" ht="19.5">
      <c r="B159" s="31"/>
      <c r="D159" s="147" t="s">
        <v>141</v>
      </c>
      <c r="F159" s="148" t="s">
        <v>1496</v>
      </c>
      <c r="I159" s="149"/>
      <c r="L159" s="31"/>
      <c r="M159" s="150"/>
      <c r="T159" s="55"/>
      <c r="AT159" s="16" t="s">
        <v>141</v>
      </c>
      <c r="AU159" s="16" t="s">
        <v>86</v>
      </c>
    </row>
    <row r="160" spans="2:65" s="1" customFormat="1" ht="16.5" customHeight="1">
      <c r="B160" s="132"/>
      <c r="C160" s="175" t="s">
        <v>78</v>
      </c>
      <c r="D160" s="175" t="s">
        <v>324</v>
      </c>
      <c r="E160" s="176" t="s">
        <v>161</v>
      </c>
      <c r="F160" s="177" t="s">
        <v>1484</v>
      </c>
      <c r="G160" s="178" t="s">
        <v>820</v>
      </c>
      <c r="H160" s="179">
        <v>2</v>
      </c>
      <c r="I160" s="180"/>
      <c r="J160" s="181">
        <f>ROUND(I160*H160,2)</f>
        <v>0</v>
      </c>
      <c r="K160" s="182"/>
      <c r="L160" s="183"/>
      <c r="M160" s="184" t="s">
        <v>1</v>
      </c>
      <c r="N160" s="185" t="s">
        <v>43</v>
      </c>
      <c r="P160" s="143">
        <f>O160*H160</f>
        <v>0</v>
      </c>
      <c r="Q160" s="143">
        <v>0</v>
      </c>
      <c r="R160" s="143">
        <f>Q160*H160</f>
        <v>0</v>
      </c>
      <c r="S160" s="143">
        <v>0</v>
      </c>
      <c r="T160" s="144">
        <f>S160*H160</f>
        <v>0</v>
      </c>
      <c r="AR160" s="145" t="s">
        <v>172</v>
      </c>
      <c r="AT160" s="145" t="s">
        <v>324</v>
      </c>
      <c r="AU160" s="145" t="s">
        <v>86</v>
      </c>
      <c r="AY160" s="16" t="s">
        <v>132</v>
      </c>
      <c r="BE160" s="146">
        <f>IF(N160="základní",J160,0)</f>
        <v>0</v>
      </c>
      <c r="BF160" s="146">
        <f>IF(N160="snížená",J160,0)</f>
        <v>0</v>
      </c>
      <c r="BG160" s="146">
        <f>IF(N160="zákl. přenesená",J160,0)</f>
        <v>0</v>
      </c>
      <c r="BH160" s="146">
        <f>IF(N160="sníž. přenesená",J160,0)</f>
        <v>0</v>
      </c>
      <c r="BI160" s="146">
        <f>IF(N160="nulová",J160,0)</f>
        <v>0</v>
      </c>
      <c r="BJ160" s="16" t="s">
        <v>86</v>
      </c>
      <c r="BK160" s="146">
        <f>ROUND(I160*H160,2)</f>
        <v>0</v>
      </c>
      <c r="BL160" s="16" t="s">
        <v>153</v>
      </c>
      <c r="BM160" s="145" t="s">
        <v>447</v>
      </c>
    </row>
    <row r="161" spans="2:65" s="1" customFormat="1" ht="19.5">
      <c r="B161" s="31"/>
      <c r="D161" s="147" t="s">
        <v>141</v>
      </c>
      <c r="F161" s="148" t="s">
        <v>1496</v>
      </c>
      <c r="I161" s="149"/>
      <c r="L161" s="31"/>
      <c r="M161" s="150"/>
      <c r="T161" s="55"/>
      <c r="AT161" s="16" t="s">
        <v>141</v>
      </c>
      <c r="AU161" s="16" t="s">
        <v>86</v>
      </c>
    </row>
    <row r="162" spans="2:65" s="1" customFormat="1" ht="16.5" customHeight="1">
      <c r="B162" s="132"/>
      <c r="C162" s="175" t="s">
        <v>78</v>
      </c>
      <c r="D162" s="175" t="s">
        <v>324</v>
      </c>
      <c r="E162" s="176" t="s">
        <v>167</v>
      </c>
      <c r="F162" s="177" t="s">
        <v>1485</v>
      </c>
      <c r="G162" s="178" t="s">
        <v>820</v>
      </c>
      <c r="H162" s="179">
        <v>5</v>
      </c>
      <c r="I162" s="180"/>
      <c r="J162" s="181">
        <f>ROUND(I162*H162,2)</f>
        <v>0</v>
      </c>
      <c r="K162" s="182"/>
      <c r="L162" s="183"/>
      <c r="M162" s="184" t="s">
        <v>1</v>
      </c>
      <c r="N162" s="185" t="s">
        <v>43</v>
      </c>
      <c r="P162" s="143">
        <f>O162*H162</f>
        <v>0</v>
      </c>
      <c r="Q162" s="143">
        <v>0</v>
      </c>
      <c r="R162" s="143">
        <f>Q162*H162</f>
        <v>0</v>
      </c>
      <c r="S162" s="143">
        <v>0</v>
      </c>
      <c r="T162" s="144">
        <f>S162*H162</f>
        <v>0</v>
      </c>
      <c r="AR162" s="145" t="s">
        <v>172</v>
      </c>
      <c r="AT162" s="145" t="s">
        <v>324</v>
      </c>
      <c r="AU162" s="145" t="s">
        <v>86</v>
      </c>
      <c r="AY162" s="16" t="s">
        <v>132</v>
      </c>
      <c r="BE162" s="146">
        <f>IF(N162="základní",J162,0)</f>
        <v>0</v>
      </c>
      <c r="BF162" s="146">
        <f>IF(N162="snížená",J162,0)</f>
        <v>0</v>
      </c>
      <c r="BG162" s="146">
        <f>IF(N162="zákl. přenesená",J162,0)</f>
        <v>0</v>
      </c>
      <c r="BH162" s="146">
        <f>IF(N162="sníž. přenesená",J162,0)</f>
        <v>0</v>
      </c>
      <c r="BI162" s="146">
        <f>IF(N162="nulová",J162,0)</f>
        <v>0</v>
      </c>
      <c r="BJ162" s="16" t="s">
        <v>86</v>
      </c>
      <c r="BK162" s="146">
        <f>ROUND(I162*H162,2)</f>
        <v>0</v>
      </c>
      <c r="BL162" s="16" t="s">
        <v>153</v>
      </c>
      <c r="BM162" s="145" t="s">
        <v>456</v>
      </c>
    </row>
    <row r="163" spans="2:65" s="1" customFormat="1" ht="19.5">
      <c r="B163" s="31"/>
      <c r="D163" s="147" t="s">
        <v>141</v>
      </c>
      <c r="F163" s="148" t="s">
        <v>1497</v>
      </c>
      <c r="I163" s="149"/>
      <c r="L163" s="31"/>
      <c r="M163" s="150"/>
      <c r="T163" s="55"/>
      <c r="AT163" s="16" t="s">
        <v>141</v>
      </c>
      <c r="AU163" s="16" t="s">
        <v>86</v>
      </c>
    </row>
    <row r="164" spans="2:65" s="1" customFormat="1" ht="16.5" customHeight="1">
      <c r="B164" s="132"/>
      <c r="C164" s="175" t="s">
        <v>78</v>
      </c>
      <c r="D164" s="175" t="s">
        <v>324</v>
      </c>
      <c r="E164" s="176" t="s">
        <v>172</v>
      </c>
      <c r="F164" s="177" t="s">
        <v>1487</v>
      </c>
      <c r="G164" s="178" t="s">
        <v>820</v>
      </c>
      <c r="H164" s="179">
        <v>5</v>
      </c>
      <c r="I164" s="180"/>
      <c r="J164" s="181">
        <f>ROUND(I164*H164,2)</f>
        <v>0</v>
      </c>
      <c r="K164" s="182"/>
      <c r="L164" s="183"/>
      <c r="M164" s="184" t="s">
        <v>1</v>
      </c>
      <c r="N164" s="185" t="s">
        <v>43</v>
      </c>
      <c r="P164" s="143">
        <f>O164*H164</f>
        <v>0</v>
      </c>
      <c r="Q164" s="143">
        <v>0</v>
      </c>
      <c r="R164" s="143">
        <f>Q164*H164</f>
        <v>0</v>
      </c>
      <c r="S164" s="143">
        <v>0</v>
      </c>
      <c r="T164" s="144">
        <f>S164*H164</f>
        <v>0</v>
      </c>
      <c r="AR164" s="145" t="s">
        <v>172</v>
      </c>
      <c r="AT164" s="145" t="s">
        <v>324</v>
      </c>
      <c r="AU164" s="145" t="s">
        <v>86</v>
      </c>
      <c r="AY164" s="16" t="s">
        <v>132</v>
      </c>
      <c r="BE164" s="146">
        <f>IF(N164="základní",J164,0)</f>
        <v>0</v>
      </c>
      <c r="BF164" s="146">
        <f>IF(N164="snížená",J164,0)</f>
        <v>0</v>
      </c>
      <c r="BG164" s="146">
        <f>IF(N164="zákl. přenesená",J164,0)</f>
        <v>0</v>
      </c>
      <c r="BH164" s="146">
        <f>IF(N164="sníž. přenesená",J164,0)</f>
        <v>0</v>
      </c>
      <c r="BI164" s="146">
        <f>IF(N164="nulová",J164,0)</f>
        <v>0</v>
      </c>
      <c r="BJ164" s="16" t="s">
        <v>86</v>
      </c>
      <c r="BK164" s="146">
        <f>ROUND(I164*H164,2)</f>
        <v>0</v>
      </c>
      <c r="BL164" s="16" t="s">
        <v>153</v>
      </c>
      <c r="BM164" s="145" t="s">
        <v>474</v>
      </c>
    </row>
    <row r="165" spans="2:65" s="1" customFormat="1" ht="19.5">
      <c r="B165" s="31"/>
      <c r="D165" s="147" t="s">
        <v>141</v>
      </c>
      <c r="F165" s="148" t="s">
        <v>1497</v>
      </c>
      <c r="I165" s="149"/>
      <c r="L165" s="31"/>
      <c r="M165" s="150"/>
      <c r="T165" s="55"/>
      <c r="AT165" s="16" t="s">
        <v>141</v>
      </c>
      <c r="AU165" s="16" t="s">
        <v>86</v>
      </c>
    </row>
    <row r="166" spans="2:65" s="1" customFormat="1" ht="16.5" customHeight="1">
      <c r="B166" s="132"/>
      <c r="C166" s="175" t="s">
        <v>78</v>
      </c>
      <c r="D166" s="175" t="s">
        <v>324</v>
      </c>
      <c r="E166" s="176" t="s">
        <v>179</v>
      </c>
      <c r="F166" s="177" t="s">
        <v>1488</v>
      </c>
      <c r="G166" s="178" t="s">
        <v>820</v>
      </c>
      <c r="H166" s="179">
        <v>9</v>
      </c>
      <c r="I166" s="180"/>
      <c r="J166" s="181">
        <f>ROUND(I166*H166,2)</f>
        <v>0</v>
      </c>
      <c r="K166" s="182"/>
      <c r="L166" s="183"/>
      <c r="M166" s="184" t="s">
        <v>1</v>
      </c>
      <c r="N166" s="185" t="s">
        <v>43</v>
      </c>
      <c r="P166" s="143">
        <f>O166*H166</f>
        <v>0</v>
      </c>
      <c r="Q166" s="143">
        <v>0</v>
      </c>
      <c r="R166" s="143">
        <f>Q166*H166</f>
        <v>0</v>
      </c>
      <c r="S166" s="143">
        <v>0</v>
      </c>
      <c r="T166" s="144">
        <f>S166*H166</f>
        <v>0</v>
      </c>
      <c r="AR166" s="145" t="s">
        <v>172</v>
      </c>
      <c r="AT166" s="145" t="s">
        <v>324</v>
      </c>
      <c r="AU166" s="145" t="s">
        <v>86</v>
      </c>
      <c r="AY166" s="16" t="s">
        <v>132</v>
      </c>
      <c r="BE166" s="146">
        <f>IF(N166="základní",J166,0)</f>
        <v>0</v>
      </c>
      <c r="BF166" s="146">
        <f>IF(N166="snížená",J166,0)</f>
        <v>0</v>
      </c>
      <c r="BG166" s="146">
        <f>IF(N166="zákl. přenesená",J166,0)</f>
        <v>0</v>
      </c>
      <c r="BH166" s="146">
        <f>IF(N166="sníž. přenesená",J166,0)</f>
        <v>0</v>
      </c>
      <c r="BI166" s="146">
        <f>IF(N166="nulová",J166,0)</f>
        <v>0</v>
      </c>
      <c r="BJ166" s="16" t="s">
        <v>86</v>
      </c>
      <c r="BK166" s="146">
        <f>ROUND(I166*H166,2)</f>
        <v>0</v>
      </c>
      <c r="BL166" s="16" t="s">
        <v>153</v>
      </c>
      <c r="BM166" s="145" t="s">
        <v>486</v>
      </c>
    </row>
    <row r="167" spans="2:65" s="1" customFormat="1" ht="19.5">
      <c r="B167" s="31"/>
      <c r="D167" s="147" t="s">
        <v>141</v>
      </c>
      <c r="F167" s="148" t="s">
        <v>1497</v>
      </c>
      <c r="I167" s="149"/>
      <c r="L167" s="31"/>
      <c r="M167" s="150"/>
      <c r="T167" s="55"/>
      <c r="AT167" s="16" t="s">
        <v>141</v>
      </c>
      <c r="AU167" s="16" t="s">
        <v>86</v>
      </c>
    </row>
    <row r="168" spans="2:65" s="1" customFormat="1" ht="16.5" customHeight="1">
      <c r="B168" s="132"/>
      <c r="C168" s="175" t="s">
        <v>78</v>
      </c>
      <c r="D168" s="175" t="s">
        <v>324</v>
      </c>
      <c r="E168" s="176" t="s">
        <v>183</v>
      </c>
      <c r="F168" s="177" t="s">
        <v>1489</v>
      </c>
      <c r="G168" s="178" t="s">
        <v>820</v>
      </c>
      <c r="H168" s="179">
        <v>6</v>
      </c>
      <c r="I168" s="180"/>
      <c r="J168" s="181">
        <f>ROUND(I168*H168,2)</f>
        <v>0</v>
      </c>
      <c r="K168" s="182"/>
      <c r="L168" s="183"/>
      <c r="M168" s="184" t="s">
        <v>1</v>
      </c>
      <c r="N168" s="185" t="s">
        <v>43</v>
      </c>
      <c r="P168" s="143">
        <f>O168*H168</f>
        <v>0</v>
      </c>
      <c r="Q168" s="143">
        <v>0</v>
      </c>
      <c r="R168" s="143">
        <f>Q168*H168</f>
        <v>0</v>
      </c>
      <c r="S168" s="143">
        <v>0</v>
      </c>
      <c r="T168" s="144">
        <f>S168*H168</f>
        <v>0</v>
      </c>
      <c r="AR168" s="145" t="s">
        <v>172</v>
      </c>
      <c r="AT168" s="145" t="s">
        <v>324</v>
      </c>
      <c r="AU168" s="145" t="s">
        <v>86</v>
      </c>
      <c r="AY168" s="16" t="s">
        <v>132</v>
      </c>
      <c r="BE168" s="146">
        <f>IF(N168="základní",J168,0)</f>
        <v>0</v>
      </c>
      <c r="BF168" s="146">
        <f>IF(N168="snížená",J168,0)</f>
        <v>0</v>
      </c>
      <c r="BG168" s="146">
        <f>IF(N168="zákl. přenesená",J168,0)</f>
        <v>0</v>
      </c>
      <c r="BH168" s="146">
        <f>IF(N168="sníž. přenesená",J168,0)</f>
        <v>0</v>
      </c>
      <c r="BI168" s="146">
        <f>IF(N168="nulová",J168,0)</f>
        <v>0</v>
      </c>
      <c r="BJ168" s="16" t="s">
        <v>86</v>
      </c>
      <c r="BK168" s="146">
        <f>ROUND(I168*H168,2)</f>
        <v>0</v>
      </c>
      <c r="BL168" s="16" t="s">
        <v>153</v>
      </c>
      <c r="BM168" s="145" t="s">
        <v>496</v>
      </c>
    </row>
    <row r="169" spans="2:65" s="1" customFormat="1" ht="19.5">
      <c r="B169" s="31"/>
      <c r="D169" s="147" t="s">
        <v>141</v>
      </c>
      <c r="F169" s="148" t="s">
        <v>1497</v>
      </c>
      <c r="I169" s="149"/>
      <c r="L169" s="31"/>
      <c r="M169" s="150"/>
      <c r="T169" s="55"/>
      <c r="AT169" s="16" t="s">
        <v>141</v>
      </c>
      <c r="AU169" s="16" t="s">
        <v>86</v>
      </c>
    </row>
    <row r="170" spans="2:65" s="1" customFormat="1" ht="21.75" customHeight="1">
      <c r="B170" s="132"/>
      <c r="C170" s="175" t="s">
        <v>78</v>
      </c>
      <c r="D170" s="175" t="s">
        <v>324</v>
      </c>
      <c r="E170" s="176" t="s">
        <v>190</v>
      </c>
      <c r="F170" s="177" t="s">
        <v>1490</v>
      </c>
      <c r="G170" s="178" t="s">
        <v>820</v>
      </c>
      <c r="H170" s="179">
        <v>4</v>
      </c>
      <c r="I170" s="180"/>
      <c r="J170" s="181">
        <f>ROUND(I170*H170,2)</f>
        <v>0</v>
      </c>
      <c r="K170" s="182"/>
      <c r="L170" s="183"/>
      <c r="M170" s="184" t="s">
        <v>1</v>
      </c>
      <c r="N170" s="185" t="s">
        <v>43</v>
      </c>
      <c r="P170" s="143">
        <f>O170*H170</f>
        <v>0</v>
      </c>
      <c r="Q170" s="143">
        <v>0</v>
      </c>
      <c r="R170" s="143">
        <f>Q170*H170</f>
        <v>0</v>
      </c>
      <c r="S170" s="143">
        <v>0</v>
      </c>
      <c r="T170" s="144">
        <f>S170*H170</f>
        <v>0</v>
      </c>
      <c r="AR170" s="145" t="s">
        <v>172</v>
      </c>
      <c r="AT170" s="145" t="s">
        <v>324</v>
      </c>
      <c r="AU170" s="145" t="s">
        <v>86</v>
      </c>
      <c r="AY170" s="16" t="s">
        <v>132</v>
      </c>
      <c r="BE170" s="146">
        <f>IF(N170="základní",J170,0)</f>
        <v>0</v>
      </c>
      <c r="BF170" s="146">
        <f>IF(N170="snížená",J170,0)</f>
        <v>0</v>
      </c>
      <c r="BG170" s="146">
        <f>IF(N170="zákl. přenesená",J170,0)</f>
        <v>0</v>
      </c>
      <c r="BH170" s="146">
        <f>IF(N170="sníž. přenesená",J170,0)</f>
        <v>0</v>
      </c>
      <c r="BI170" s="146">
        <f>IF(N170="nulová",J170,0)</f>
        <v>0</v>
      </c>
      <c r="BJ170" s="16" t="s">
        <v>86</v>
      </c>
      <c r="BK170" s="146">
        <f>ROUND(I170*H170,2)</f>
        <v>0</v>
      </c>
      <c r="BL170" s="16" t="s">
        <v>153</v>
      </c>
      <c r="BM170" s="145" t="s">
        <v>507</v>
      </c>
    </row>
    <row r="171" spans="2:65" s="1" customFormat="1" ht="19.5">
      <c r="B171" s="31"/>
      <c r="D171" s="147" t="s">
        <v>141</v>
      </c>
      <c r="F171" s="148" t="s">
        <v>1498</v>
      </c>
      <c r="I171" s="149"/>
      <c r="L171" s="31"/>
      <c r="M171" s="150"/>
      <c r="T171" s="55"/>
      <c r="AT171" s="16" t="s">
        <v>141</v>
      </c>
      <c r="AU171" s="16" t="s">
        <v>86</v>
      </c>
    </row>
    <row r="172" spans="2:65" s="1" customFormat="1" ht="16.5" customHeight="1">
      <c r="B172" s="132"/>
      <c r="C172" s="175" t="s">
        <v>78</v>
      </c>
      <c r="D172" s="175" t="s">
        <v>324</v>
      </c>
      <c r="E172" s="176" t="s">
        <v>200</v>
      </c>
      <c r="F172" s="177" t="s">
        <v>1492</v>
      </c>
      <c r="G172" s="178" t="s">
        <v>820</v>
      </c>
      <c r="H172" s="179">
        <v>6</v>
      </c>
      <c r="I172" s="180"/>
      <c r="J172" s="181">
        <f>ROUND(I172*H172,2)</f>
        <v>0</v>
      </c>
      <c r="K172" s="182"/>
      <c r="L172" s="183"/>
      <c r="M172" s="184" t="s">
        <v>1</v>
      </c>
      <c r="N172" s="185" t="s">
        <v>43</v>
      </c>
      <c r="P172" s="143">
        <f>O172*H172</f>
        <v>0</v>
      </c>
      <c r="Q172" s="143">
        <v>0</v>
      </c>
      <c r="R172" s="143">
        <f>Q172*H172</f>
        <v>0</v>
      </c>
      <c r="S172" s="143">
        <v>0</v>
      </c>
      <c r="T172" s="144">
        <f>S172*H172</f>
        <v>0</v>
      </c>
      <c r="AR172" s="145" t="s">
        <v>172</v>
      </c>
      <c r="AT172" s="145" t="s">
        <v>324</v>
      </c>
      <c r="AU172" s="145" t="s">
        <v>86</v>
      </c>
      <c r="AY172" s="16" t="s">
        <v>132</v>
      </c>
      <c r="BE172" s="146">
        <f>IF(N172="základní",J172,0)</f>
        <v>0</v>
      </c>
      <c r="BF172" s="146">
        <f>IF(N172="snížená",J172,0)</f>
        <v>0</v>
      </c>
      <c r="BG172" s="146">
        <f>IF(N172="zákl. přenesená",J172,0)</f>
        <v>0</v>
      </c>
      <c r="BH172" s="146">
        <f>IF(N172="sníž. přenesená",J172,0)</f>
        <v>0</v>
      </c>
      <c r="BI172" s="146">
        <f>IF(N172="nulová",J172,0)</f>
        <v>0</v>
      </c>
      <c r="BJ172" s="16" t="s">
        <v>86</v>
      </c>
      <c r="BK172" s="146">
        <f>ROUND(I172*H172,2)</f>
        <v>0</v>
      </c>
      <c r="BL172" s="16" t="s">
        <v>153</v>
      </c>
      <c r="BM172" s="145" t="s">
        <v>516</v>
      </c>
    </row>
    <row r="173" spans="2:65" s="1" customFormat="1" ht="19.5">
      <c r="B173" s="31"/>
      <c r="D173" s="147" t="s">
        <v>141</v>
      </c>
      <c r="F173" s="148" t="s">
        <v>1498</v>
      </c>
      <c r="I173" s="149"/>
      <c r="L173" s="31"/>
      <c r="M173" s="150"/>
      <c r="T173" s="55"/>
      <c r="AT173" s="16" t="s">
        <v>141</v>
      </c>
      <c r="AU173" s="16" t="s">
        <v>86</v>
      </c>
    </row>
    <row r="174" spans="2:65" s="1" customFormat="1" ht="16.5" customHeight="1">
      <c r="B174" s="132"/>
      <c r="C174" s="175" t="s">
        <v>78</v>
      </c>
      <c r="D174" s="175" t="s">
        <v>324</v>
      </c>
      <c r="E174" s="176" t="s">
        <v>8</v>
      </c>
      <c r="F174" s="177" t="s">
        <v>1493</v>
      </c>
      <c r="G174" s="178" t="s">
        <v>820</v>
      </c>
      <c r="H174" s="179">
        <v>3</v>
      </c>
      <c r="I174" s="180"/>
      <c r="J174" s="181">
        <f>ROUND(I174*H174,2)</f>
        <v>0</v>
      </c>
      <c r="K174" s="182"/>
      <c r="L174" s="183"/>
      <c r="M174" s="184" t="s">
        <v>1</v>
      </c>
      <c r="N174" s="185" t="s">
        <v>43</v>
      </c>
      <c r="P174" s="143">
        <f>O174*H174</f>
        <v>0</v>
      </c>
      <c r="Q174" s="143">
        <v>0</v>
      </c>
      <c r="R174" s="143">
        <f>Q174*H174</f>
        <v>0</v>
      </c>
      <c r="S174" s="143">
        <v>0</v>
      </c>
      <c r="T174" s="144">
        <f>S174*H174</f>
        <v>0</v>
      </c>
      <c r="AR174" s="145" t="s">
        <v>172</v>
      </c>
      <c r="AT174" s="145" t="s">
        <v>324</v>
      </c>
      <c r="AU174" s="145" t="s">
        <v>86</v>
      </c>
      <c r="AY174" s="16" t="s">
        <v>132</v>
      </c>
      <c r="BE174" s="146">
        <f>IF(N174="základní",J174,0)</f>
        <v>0</v>
      </c>
      <c r="BF174" s="146">
        <f>IF(N174="snížená",J174,0)</f>
        <v>0</v>
      </c>
      <c r="BG174" s="146">
        <f>IF(N174="zákl. přenesená",J174,0)</f>
        <v>0</v>
      </c>
      <c r="BH174" s="146">
        <f>IF(N174="sníž. přenesená",J174,0)</f>
        <v>0</v>
      </c>
      <c r="BI174" s="146">
        <f>IF(N174="nulová",J174,0)</f>
        <v>0</v>
      </c>
      <c r="BJ174" s="16" t="s">
        <v>86</v>
      </c>
      <c r="BK174" s="146">
        <f>ROUND(I174*H174,2)</f>
        <v>0</v>
      </c>
      <c r="BL174" s="16" t="s">
        <v>153</v>
      </c>
      <c r="BM174" s="145" t="s">
        <v>527</v>
      </c>
    </row>
    <row r="175" spans="2:65" s="1" customFormat="1" ht="19.5">
      <c r="B175" s="31"/>
      <c r="D175" s="147" t="s">
        <v>141</v>
      </c>
      <c r="F175" s="148" t="s">
        <v>1498</v>
      </c>
      <c r="I175" s="149"/>
      <c r="L175" s="31"/>
      <c r="M175" s="150"/>
      <c r="T175" s="55"/>
      <c r="AT175" s="16" t="s">
        <v>141</v>
      </c>
      <c r="AU175" s="16" t="s">
        <v>86</v>
      </c>
    </row>
    <row r="176" spans="2:65" s="1" customFormat="1" ht="16.5" customHeight="1">
      <c r="B176" s="132"/>
      <c r="C176" s="175" t="s">
        <v>78</v>
      </c>
      <c r="D176" s="175" t="s">
        <v>324</v>
      </c>
      <c r="E176" s="176" t="s">
        <v>205</v>
      </c>
      <c r="F176" s="177" t="s">
        <v>1494</v>
      </c>
      <c r="G176" s="178" t="s">
        <v>820</v>
      </c>
      <c r="H176" s="179">
        <v>2</v>
      </c>
      <c r="I176" s="180"/>
      <c r="J176" s="181">
        <f>ROUND(I176*H176,2)</f>
        <v>0</v>
      </c>
      <c r="K176" s="182"/>
      <c r="L176" s="183"/>
      <c r="M176" s="184" t="s">
        <v>1</v>
      </c>
      <c r="N176" s="185" t="s">
        <v>43</v>
      </c>
      <c r="P176" s="143">
        <f>O176*H176</f>
        <v>0</v>
      </c>
      <c r="Q176" s="143">
        <v>0</v>
      </c>
      <c r="R176" s="143">
        <f>Q176*H176</f>
        <v>0</v>
      </c>
      <c r="S176" s="143">
        <v>0</v>
      </c>
      <c r="T176" s="144">
        <f>S176*H176</f>
        <v>0</v>
      </c>
      <c r="AR176" s="145" t="s">
        <v>172</v>
      </c>
      <c r="AT176" s="145" t="s">
        <v>324</v>
      </c>
      <c r="AU176" s="145" t="s">
        <v>86</v>
      </c>
      <c r="AY176" s="16" t="s">
        <v>132</v>
      </c>
      <c r="BE176" s="146">
        <f>IF(N176="základní",J176,0)</f>
        <v>0</v>
      </c>
      <c r="BF176" s="146">
        <f>IF(N176="snížená",J176,0)</f>
        <v>0</v>
      </c>
      <c r="BG176" s="146">
        <f>IF(N176="zákl. přenesená",J176,0)</f>
        <v>0</v>
      </c>
      <c r="BH176" s="146">
        <f>IF(N176="sníž. přenesená",J176,0)</f>
        <v>0</v>
      </c>
      <c r="BI176" s="146">
        <f>IF(N176="nulová",J176,0)</f>
        <v>0</v>
      </c>
      <c r="BJ176" s="16" t="s">
        <v>86</v>
      </c>
      <c r="BK176" s="146">
        <f>ROUND(I176*H176,2)</f>
        <v>0</v>
      </c>
      <c r="BL176" s="16" t="s">
        <v>153</v>
      </c>
      <c r="BM176" s="145" t="s">
        <v>539</v>
      </c>
    </row>
    <row r="177" spans="2:65" s="1" customFormat="1" ht="19.5">
      <c r="B177" s="31"/>
      <c r="D177" s="147" t="s">
        <v>141</v>
      </c>
      <c r="F177" s="148" t="s">
        <v>1498</v>
      </c>
      <c r="I177" s="149"/>
      <c r="L177" s="31"/>
      <c r="M177" s="150"/>
      <c r="T177" s="55"/>
      <c r="AT177" s="16" t="s">
        <v>141</v>
      </c>
      <c r="AU177" s="16" t="s">
        <v>86</v>
      </c>
    </row>
    <row r="178" spans="2:65" s="1" customFormat="1" ht="16.5" customHeight="1">
      <c r="B178" s="132"/>
      <c r="C178" s="175" t="s">
        <v>78</v>
      </c>
      <c r="D178" s="175" t="s">
        <v>324</v>
      </c>
      <c r="E178" s="176" t="s">
        <v>302</v>
      </c>
      <c r="F178" s="177" t="s">
        <v>1495</v>
      </c>
      <c r="G178" s="178" t="s">
        <v>820</v>
      </c>
      <c r="H178" s="179">
        <v>4</v>
      </c>
      <c r="I178" s="180"/>
      <c r="J178" s="181">
        <f>ROUND(I178*H178,2)</f>
        <v>0</v>
      </c>
      <c r="K178" s="182"/>
      <c r="L178" s="183"/>
      <c r="M178" s="184" t="s">
        <v>1</v>
      </c>
      <c r="N178" s="185" t="s">
        <v>43</v>
      </c>
      <c r="P178" s="143">
        <f>O178*H178</f>
        <v>0</v>
      </c>
      <c r="Q178" s="143">
        <v>0</v>
      </c>
      <c r="R178" s="143">
        <f>Q178*H178</f>
        <v>0</v>
      </c>
      <c r="S178" s="143">
        <v>0</v>
      </c>
      <c r="T178" s="144">
        <f>S178*H178</f>
        <v>0</v>
      </c>
      <c r="AR178" s="145" t="s">
        <v>172</v>
      </c>
      <c r="AT178" s="145" t="s">
        <v>324</v>
      </c>
      <c r="AU178" s="145" t="s">
        <v>86</v>
      </c>
      <c r="AY178" s="16" t="s">
        <v>132</v>
      </c>
      <c r="BE178" s="146">
        <f>IF(N178="základní",J178,0)</f>
        <v>0</v>
      </c>
      <c r="BF178" s="146">
        <f>IF(N178="snížená",J178,0)</f>
        <v>0</v>
      </c>
      <c r="BG178" s="146">
        <f>IF(N178="zákl. přenesená",J178,0)</f>
        <v>0</v>
      </c>
      <c r="BH178" s="146">
        <f>IF(N178="sníž. přenesená",J178,0)</f>
        <v>0</v>
      </c>
      <c r="BI178" s="146">
        <f>IF(N178="nulová",J178,0)</f>
        <v>0</v>
      </c>
      <c r="BJ178" s="16" t="s">
        <v>86</v>
      </c>
      <c r="BK178" s="146">
        <f>ROUND(I178*H178,2)</f>
        <v>0</v>
      </c>
      <c r="BL178" s="16" t="s">
        <v>153</v>
      </c>
      <c r="BM178" s="145" t="s">
        <v>549</v>
      </c>
    </row>
    <row r="179" spans="2:65" s="1" customFormat="1" ht="19.5">
      <c r="B179" s="31"/>
      <c r="D179" s="147" t="s">
        <v>141</v>
      </c>
      <c r="F179" s="148" t="s">
        <v>1498</v>
      </c>
      <c r="I179" s="149"/>
      <c r="L179" s="31"/>
      <c r="M179" s="150"/>
      <c r="T179" s="55"/>
      <c r="AT179" s="16" t="s">
        <v>141</v>
      </c>
      <c r="AU179" s="16" t="s">
        <v>86</v>
      </c>
    </row>
    <row r="180" spans="2:65" s="11" customFormat="1" ht="25.9" customHeight="1">
      <c r="B180" s="120"/>
      <c r="D180" s="121" t="s">
        <v>77</v>
      </c>
      <c r="E180" s="122" t="s">
        <v>1499</v>
      </c>
      <c r="F180" s="122" t="s">
        <v>1500</v>
      </c>
      <c r="I180" s="123"/>
      <c r="J180" s="124">
        <f>BK180</f>
        <v>0</v>
      </c>
      <c r="L180" s="120"/>
      <c r="M180" s="125"/>
      <c r="P180" s="126">
        <f>SUM(P181:P187)</f>
        <v>0</v>
      </c>
      <c r="R180" s="126">
        <f>SUM(R181:R187)</f>
        <v>0</v>
      </c>
      <c r="T180" s="127">
        <f>SUM(T181:T187)</f>
        <v>0</v>
      </c>
      <c r="AR180" s="121" t="s">
        <v>86</v>
      </c>
      <c r="AT180" s="128" t="s">
        <v>77</v>
      </c>
      <c r="AU180" s="128" t="s">
        <v>78</v>
      </c>
      <c r="AY180" s="121" t="s">
        <v>132</v>
      </c>
      <c r="BK180" s="129">
        <f>SUM(BK181:BK187)</f>
        <v>0</v>
      </c>
    </row>
    <row r="181" spans="2:65" s="1" customFormat="1" ht="16.5" customHeight="1">
      <c r="B181" s="132"/>
      <c r="C181" s="133" t="s">
        <v>78</v>
      </c>
      <c r="D181" s="133" t="s">
        <v>135</v>
      </c>
      <c r="E181" s="134" t="s">
        <v>1501</v>
      </c>
      <c r="F181" s="135" t="s">
        <v>1502</v>
      </c>
      <c r="G181" s="136" t="s">
        <v>820</v>
      </c>
      <c r="H181" s="137">
        <v>21</v>
      </c>
      <c r="I181" s="138"/>
      <c r="J181" s="139">
        <f t="shared" ref="J181:J187" si="0">ROUND(I181*H181,2)</f>
        <v>0</v>
      </c>
      <c r="K181" s="140"/>
      <c r="L181" s="31"/>
      <c r="M181" s="141" t="s">
        <v>1</v>
      </c>
      <c r="N181" s="142" t="s">
        <v>43</v>
      </c>
      <c r="P181" s="143">
        <f t="shared" ref="P181:P187" si="1">O181*H181</f>
        <v>0</v>
      </c>
      <c r="Q181" s="143">
        <v>0</v>
      </c>
      <c r="R181" s="143">
        <f t="shared" ref="R181:R187" si="2">Q181*H181</f>
        <v>0</v>
      </c>
      <c r="S181" s="143">
        <v>0</v>
      </c>
      <c r="T181" s="144">
        <f t="shared" ref="T181:T187" si="3">S181*H181</f>
        <v>0</v>
      </c>
      <c r="AR181" s="145" t="s">
        <v>153</v>
      </c>
      <c r="AT181" s="145" t="s">
        <v>135</v>
      </c>
      <c r="AU181" s="145" t="s">
        <v>86</v>
      </c>
      <c r="AY181" s="16" t="s">
        <v>132</v>
      </c>
      <c r="BE181" s="146">
        <f t="shared" ref="BE181:BE187" si="4">IF(N181="základní",J181,0)</f>
        <v>0</v>
      </c>
      <c r="BF181" s="146">
        <f t="shared" ref="BF181:BF187" si="5">IF(N181="snížená",J181,0)</f>
        <v>0</v>
      </c>
      <c r="BG181" s="146">
        <f t="shared" ref="BG181:BG187" si="6">IF(N181="zákl. přenesená",J181,0)</f>
        <v>0</v>
      </c>
      <c r="BH181" s="146">
        <f t="shared" ref="BH181:BH187" si="7">IF(N181="sníž. přenesená",J181,0)</f>
        <v>0</v>
      </c>
      <c r="BI181" s="146">
        <f t="shared" ref="BI181:BI187" si="8">IF(N181="nulová",J181,0)</f>
        <v>0</v>
      </c>
      <c r="BJ181" s="16" t="s">
        <v>86</v>
      </c>
      <c r="BK181" s="146">
        <f t="shared" ref="BK181:BK187" si="9">ROUND(I181*H181,2)</f>
        <v>0</v>
      </c>
      <c r="BL181" s="16" t="s">
        <v>153</v>
      </c>
      <c r="BM181" s="145" t="s">
        <v>559</v>
      </c>
    </row>
    <row r="182" spans="2:65" s="1" customFormat="1" ht="16.5" customHeight="1">
      <c r="B182" s="132"/>
      <c r="C182" s="133" t="s">
        <v>78</v>
      </c>
      <c r="D182" s="133" t="s">
        <v>135</v>
      </c>
      <c r="E182" s="134" t="s">
        <v>1503</v>
      </c>
      <c r="F182" s="135" t="s">
        <v>1504</v>
      </c>
      <c r="G182" s="136" t="s">
        <v>820</v>
      </c>
      <c r="H182" s="137">
        <v>30</v>
      </c>
      <c r="I182" s="138"/>
      <c r="J182" s="139">
        <f t="shared" si="0"/>
        <v>0</v>
      </c>
      <c r="K182" s="140"/>
      <c r="L182" s="31"/>
      <c r="M182" s="141" t="s">
        <v>1</v>
      </c>
      <c r="N182" s="142" t="s">
        <v>43</v>
      </c>
      <c r="P182" s="143">
        <f t="shared" si="1"/>
        <v>0</v>
      </c>
      <c r="Q182" s="143">
        <v>0</v>
      </c>
      <c r="R182" s="143">
        <f t="shared" si="2"/>
        <v>0</v>
      </c>
      <c r="S182" s="143">
        <v>0</v>
      </c>
      <c r="T182" s="144">
        <f t="shared" si="3"/>
        <v>0</v>
      </c>
      <c r="AR182" s="145" t="s">
        <v>153</v>
      </c>
      <c r="AT182" s="145" t="s">
        <v>135</v>
      </c>
      <c r="AU182" s="145" t="s">
        <v>86</v>
      </c>
      <c r="AY182" s="16" t="s">
        <v>132</v>
      </c>
      <c r="BE182" s="146">
        <f t="shared" si="4"/>
        <v>0</v>
      </c>
      <c r="BF182" s="146">
        <f t="shared" si="5"/>
        <v>0</v>
      </c>
      <c r="BG182" s="146">
        <f t="shared" si="6"/>
        <v>0</v>
      </c>
      <c r="BH182" s="146">
        <f t="shared" si="7"/>
        <v>0</v>
      </c>
      <c r="BI182" s="146">
        <f t="shared" si="8"/>
        <v>0</v>
      </c>
      <c r="BJ182" s="16" t="s">
        <v>86</v>
      </c>
      <c r="BK182" s="146">
        <f t="shared" si="9"/>
        <v>0</v>
      </c>
      <c r="BL182" s="16" t="s">
        <v>153</v>
      </c>
      <c r="BM182" s="145" t="s">
        <v>273</v>
      </c>
    </row>
    <row r="183" spans="2:65" s="1" customFormat="1" ht="16.5" customHeight="1">
      <c r="B183" s="132"/>
      <c r="C183" s="133" t="s">
        <v>78</v>
      </c>
      <c r="D183" s="133" t="s">
        <v>135</v>
      </c>
      <c r="E183" s="134" t="s">
        <v>1505</v>
      </c>
      <c r="F183" s="135" t="s">
        <v>1506</v>
      </c>
      <c r="G183" s="136" t="s">
        <v>820</v>
      </c>
      <c r="H183" s="137">
        <v>19</v>
      </c>
      <c r="I183" s="138"/>
      <c r="J183" s="139">
        <f t="shared" si="0"/>
        <v>0</v>
      </c>
      <c r="K183" s="140"/>
      <c r="L183" s="31"/>
      <c r="M183" s="141" t="s">
        <v>1</v>
      </c>
      <c r="N183" s="142" t="s">
        <v>43</v>
      </c>
      <c r="P183" s="143">
        <f t="shared" si="1"/>
        <v>0</v>
      </c>
      <c r="Q183" s="143">
        <v>0</v>
      </c>
      <c r="R183" s="143">
        <f t="shared" si="2"/>
        <v>0</v>
      </c>
      <c r="S183" s="143">
        <v>0</v>
      </c>
      <c r="T183" s="144">
        <f t="shared" si="3"/>
        <v>0</v>
      </c>
      <c r="AR183" s="145" t="s">
        <v>153</v>
      </c>
      <c r="AT183" s="145" t="s">
        <v>135</v>
      </c>
      <c r="AU183" s="145" t="s">
        <v>86</v>
      </c>
      <c r="AY183" s="16" t="s">
        <v>132</v>
      </c>
      <c r="BE183" s="146">
        <f t="shared" si="4"/>
        <v>0</v>
      </c>
      <c r="BF183" s="146">
        <f t="shared" si="5"/>
        <v>0</v>
      </c>
      <c r="BG183" s="146">
        <f t="shared" si="6"/>
        <v>0</v>
      </c>
      <c r="BH183" s="146">
        <f t="shared" si="7"/>
        <v>0</v>
      </c>
      <c r="BI183" s="146">
        <f t="shared" si="8"/>
        <v>0</v>
      </c>
      <c r="BJ183" s="16" t="s">
        <v>86</v>
      </c>
      <c r="BK183" s="146">
        <f t="shared" si="9"/>
        <v>0</v>
      </c>
      <c r="BL183" s="16" t="s">
        <v>153</v>
      </c>
      <c r="BM183" s="145" t="s">
        <v>580</v>
      </c>
    </row>
    <row r="184" spans="2:65" s="1" customFormat="1" ht="16.5" customHeight="1">
      <c r="B184" s="132"/>
      <c r="C184" s="133" t="s">
        <v>78</v>
      </c>
      <c r="D184" s="133" t="s">
        <v>135</v>
      </c>
      <c r="E184" s="134" t="s">
        <v>1507</v>
      </c>
      <c r="F184" s="135" t="s">
        <v>1508</v>
      </c>
      <c r="G184" s="136" t="s">
        <v>820</v>
      </c>
      <c r="H184" s="137">
        <v>25</v>
      </c>
      <c r="I184" s="138"/>
      <c r="J184" s="139">
        <f t="shared" si="0"/>
        <v>0</v>
      </c>
      <c r="K184" s="140"/>
      <c r="L184" s="31"/>
      <c r="M184" s="141" t="s">
        <v>1</v>
      </c>
      <c r="N184" s="142" t="s">
        <v>43</v>
      </c>
      <c r="P184" s="143">
        <f t="shared" si="1"/>
        <v>0</v>
      </c>
      <c r="Q184" s="143">
        <v>0</v>
      </c>
      <c r="R184" s="143">
        <f t="shared" si="2"/>
        <v>0</v>
      </c>
      <c r="S184" s="143">
        <v>0</v>
      </c>
      <c r="T184" s="144">
        <f t="shared" si="3"/>
        <v>0</v>
      </c>
      <c r="AR184" s="145" t="s">
        <v>153</v>
      </c>
      <c r="AT184" s="145" t="s">
        <v>135</v>
      </c>
      <c r="AU184" s="145" t="s">
        <v>86</v>
      </c>
      <c r="AY184" s="16" t="s">
        <v>132</v>
      </c>
      <c r="BE184" s="146">
        <f t="shared" si="4"/>
        <v>0</v>
      </c>
      <c r="BF184" s="146">
        <f t="shared" si="5"/>
        <v>0</v>
      </c>
      <c r="BG184" s="146">
        <f t="shared" si="6"/>
        <v>0</v>
      </c>
      <c r="BH184" s="146">
        <f t="shared" si="7"/>
        <v>0</v>
      </c>
      <c r="BI184" s="146">
        <f t="shared" si="8"/>
        <v>0</v>
      </c>
      <c r="BJ184" s="16" t="s">
        <v>86</v>
      </c>
      <c r="BK184" s="146">
        <f t="shared" si="9"/>
        <v>0</v>
      </c>
      <c r="BL184" s="16" t="s">
        <v>153</v>
      </c>
      <c r="BM184" s="145" t="s">
        <v>588</v>
      </c>
    </row>
    <row r="185" spans="2:65" s="1" customFormat="1" ht="16.5" customHeight="1">
      <c r="B185" s="132"/>
      <c r="C185" s="133" t="s">
        <v>78</v>
      </c>
      <c r="D185" s="133" t="s">
        <v>135</v>
      </c>
      <c r="E185" s="134" t="s">
        <v>1509</v>
      </c>
      <c r="F185" s="135" t="s">
        <v>1510</v>
      </c>
      <c r="G185" s="136" t="s">
        <v>820</v>
      </c>
      <c r="H185" s="137">
        <v>30</v>
      </c>
      <c r="I185" s="138"/>
      <c r="J185" s="139">
        <f t="shared" si="0"/>
        <v>0</v>
      </c>
      <c r="K185" s="140"/>
      <c r="L185" s="31"/>
      <c r="M185" s="141" t="s">
        <v>1</v>
      </c>
      <c r="N185" s="142" t="s">
        <v>43</v>
      </c>
      <c r="P185" s="143">
        <f t="shared" si="1"/>
        <v>0</v>
      </c>
      <c r="Q185" s="143">
        <v>0</v>
      </c>
      <c r="R185" s="143">
        <f t="shared" si="2"/>
        <v>0</v>
      </c>
      <c r="S185" s="143">
        <v>0</v>
      </c>
      <c r="T185" s="144">
        <f t="shared" si="3"/>
        <v>0</v>
      </c>
      <c r="AR185" s="145" t="s">
        <v>153</v>
      </c>
      <c r="AT185" s="145" t="s">
        <v>135</v>
      </c>
      <c r="AU185" s="145" t="s">
        <v>86</v>
      </c>
      <c r="AY185" s="16" t="s">
        <v>132</v>
      </c>
      <c r="BE185" s="146">
        <f t="shared" si="4"/>
        <v>0</v>
      </c>
      <c r="BF185" s="146">
        <f t="shared" si="5"/>
        <v>0</v>
      </c>
      <c r="BG185" s="146">
        <f t="shared" si="6"/>
        <v>0</v>
      </c>
      <c r="BH185" s="146">
        <f t="shared" si="7"/>
        <v>0</v>
      </c>
      <c r="BI185" s="146">
        <f t="shared" si="8"/>
        <v>0</v>
      </c>
      <c r="BJ185" s="16" t="s">
        <v>86</v>
      </c>
      <c r="BK185" s="146">
        <f t="shared" si="9"/>
        <v>0</v>
      </c>
      <c r="BL185" s="16" t="s">
        <v>153</v>
      </c>
      <c r="BM185" s="145" t="s">
        <v>596</v>
      </c>
    </row>
    <row r="186" spans="2:65" s="1" customFormat="1" ht="16.5" customHeight="1">
      <c r="B186" s="132"/>
      <c r="C186" s="133" t="s">
        <v>78</v>
      </c>
      <c r="D186" s="133" t="s">
        <v>135</v>
      </c>
      <c r="E186" s="134" t="s">
        <v>1511</v>
      </c>
      <c r="F186" s="135" t="s">
        <v>1512</v>
      </c>
      <c r="G186" s="136" t="s">
        <v>820</v>
      </c>
      <c r="H186" s="137">
        <v>19</v>
      </c>
      <c r="I186" s="138"/>
      <c r="J186" s="139">
        <f t="shared" si="0"/>
        <v>0</v>
      </c>
      <c r="K186" s="140"/>
      <c r="L186" s="31"/>
      <c r="M186" s="141" t="s">
        <v>1</v>
      </c>
      <c r="N186" s="142" t="s">
        <v>43</v>
      </c>
      <c r="P186" s="143">
        <f t="shared" si="1"/>
        <v>0</v>
      </c>
      <c r="Q186" s="143">
        <v>0</v>
      </c>
      <c r="R186" s="143">
        <f t="shared" si="2"/>
        <v>0</v>
      </c>
      <c r="S186" s="143">
        <v>0</v>
      </c>
      <c r="T186" s="144">
        <f t="shared" si="3"/>
        <v>0</v>
      </c>
      <c r="AR186" s="145" t="s">
        <v>153</v>
      </c>
      <c r="AT186" s="145" t="s">
        <v>135</v>
      </c>
      <c r="AU186" s="145" t="s">
        <v>86</v>
      </c>
      <c r="AY186" s="16" t="s">
        <v>132</v>
      </c>
      <c r="BE186" s="146">
        <f t="shared" si="4"/>
        <v>0</v>
      </c>
      <c r="BF186" s="146">
        <f t="shared" si="5"/>
        <v>0</v>
      </c>
      <c r="BG186" s="146">
        <f t="shared" si="6"/>
        <v>0</v>
      </c>
      <c r="BH186" s="146">
        <f t="shared" si="7"/>
        <v>0</v>
      </c>
      <c r="BI186" s="146">
        <f t="shared" si="8"/>
        <v>0</v>
      </c>
      <c r="BJ186" s="16" t="s">
        <v>86</v>
      </c>
      <c r="BK186" s="146">
        <f t="shared" si="9"/>
        <v>0</v>
      </c>
      <c r="BL186" s="16" t="s">
        <v>153</v>
      </c>
      <c r="BM186" s="145" t="s">
        <v>608</v>
      </c>
    </row>
    <row r="187" spans="2:65" s="1" customFormat="1" ht="21.75" customHeight="1">
      <c r="B187" s="132"/>
      <c r="C187" s="133" t="s">
        <v>78</v>
      </c>
      <c r="D187" s="133" t="s">
        <v>135</v>
      </c>
      <c r="E187" s="134" t="s">
        <v>1513</v>
      </c>
      <c r="F187" s="135" t="s">
        <v>1514</v>
      </c>
      <c r="G187" s="136" t="s">
        <v>155</v>
      </c>
      <c r="H187" s="151"/>
      <c r="I187" s="138"/>
      <c r="J187" s="139">
        <f t="shared" si="0"/>
        <v>0</v>
      </c>
      <c r="K187" s="140"/>
      <c r="L187" s="31"/>
      <c r="M187" s="189" t="s">
        <v>1</v>
      </c>
      <c r="N187" s="190" t="s">
        <v>43</v>
      </c>
      <c r="O187" s="153"/>
      <c r="P187" s="191">
        <f t="shared" si="1"/>
        <v>0</v>
      </c>
      <c r="Q187" s="191">
        <v>0</v>
      </c>
      <c r="R187" s="191">
        <f t="shared" si="2"/>
        <v>0</v>
      </c>
      <c r="S187" s="191">
        <v>0</v>
      </c>
      <c r="T187" s="192">
        <f t="shared" si="3"/>
        <v>0</v>
      </c>
      <c r="AR187" s="145" t="s">
        <v>153</v>
      </c>
      <c r="AT187" s="145" t="s">
        <v>135</v>
      </c>
      <c r="AU187" s="145" t="s">
        <v>86</v>
      </c>
      <c r="AY187" s="16" t="s">
        <v>132</v>
      </c>
      <c r="BE187" s="146">
        <f t="shared" si="4"/>
        <v>0</v>
      </c>
      <c r="BF187" s="146">
        <f t="shared" si="5"/>
        <v>0</v>
      </c>
      <c r="BG187" s="146">
        <f t="shared" si="6"/>
        <v>0</v>
      </c>
      <c r="BH187" s="146">
        <f t="shared" si="7"/>
        <v>0</v>
      </c>
      <c r="BI187" s="146">
        <f t="shared" si="8"/>
        <v>0</v>
      </c>
      <c r="BJ187" s="16" t="s">
        <v>86</v>
      </c>
      <c r="BK187" s="146">
        <f t="shared" si="9"/>
        <v>0</v>
      </c>
      <c r="BL187" s="16" t="s">
        <v>153</v>
      </c>
      <c r="BM187" s="145" t="s">
        <v>617</v>
      </c>
    </row>
    <row r="188" spans="2:65" s="1" customFormat="1" ht="6.95" customHeight="1">
      <c r="B188" s="43"/>
      <c r="C188" s="44"/>
      <c r="D188" s="44"/>
      <c r="E188" s="44"/>
      <c r="F188" s="44"/>
      <c r="G188" s="44"/>
      <c r="H188" s="44"/>
      <c r="I188" s="44"/>
      <c r="J188" s="44"/>
      <c r="K188" s="44"/>
      <c r="L188" s="31"/>
    </row>
  </sheetData>
  <autoFilter ref="C117:K187" xr:uid="{00000000-0009-0000-0000-000004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331"/>
  <sheetViews>
    <sheetView showGridLines="0" tabSelected="1" topLeftCell="A235" workbookViewId="0">
      <selection activeCell="F238" sqref="F23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3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6" t="s">
        <v>100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88</v>
      </c>
    </row>
    <row r="4" spans="2:46" ht="24.95" customHeight="1">
      <c r="B4" s="19"/>
      <c r="D4" s="20" t="s">
        <v>101</v>
      </c>
      <c r="L4" s="19"/>
      <c r="M4" s="87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3" t="str">
        <f>'Rekapitulace stavby'!K6</f>
        <v>Revitalizace objektu MŠ JAHŮDKA v Praze 12</v>
      </c>
      <c r="F7" s="234"/>
      <c r="G7" s="234"/>
      <c r="H7" s="234"/>
      <c r="L7" s="19"/>
    </row>
    <row r="8" spans="2:46" s="1" customFormat="1" ht="12" customHeight="1">
      <c r="B8" s="31"/>
      <c r="D8" s="26" t="s">
        <v>102</v>
      </c>
      <c r="L8" s="31"/>
    </row>
    <row r="9" spans="2:46" s="1" customFormat="1" ht="16.5" customHeight="1">
      <c r="B9" s="31"/>
      <c r="E9" s="223" t="s">
        <v>1515</v>
      </c>
      <c r="F9" s="232"/>
      <c r="G9" s="232"/>
      <c r="H9" s="23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31. 12. 2024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46" s="1" customFormat="1" ht="18" customHeight="1">
      <c r="B15" s="31"/>
      <c r="E15" s="24" t="s">
        <v>1660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5" t="str">
        <f>'Rekapitulace stavby'!E14</f>
        <v>Vyplň údaj</v>
      </c>
      <c r="F18" s="205"/>
      <c r="G18" s="205"/>
      <c r="H18" s="205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31</v>
      </c>
      <c r="L20" s="31"/>
    </row>
    <row r="21" spans="2:12" s="1" customFormat="1" ht="18" customHeight="1">
      <c r="B21" s="31"/>
      <c r="E21" s="24" t="s">
        <v>32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34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36</v>
      </c>
      <c r="L26" s="31"/>
    </row>
    <row r="27" spans="2:12" s="7" customFormat="1" ht="155.25" customHeight="1">
      <c r="B27" s="88"/>
      <c r="E27" s="209" t="s">
        <v>104</v>
      </c>
      <c r="F27" s="209"/>
      <c r="G27" s="209"/>
      <c r="H27" s="209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38</v>
      </c>
      <c r="J30" s="65">
        <f>ROUND(J123,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40</v>
      </c>
      <c r="I32" s="34" t="s">
        <v>39</v>
      </c>
      <c r="J32" s="34" t="s">
        <v>41</v>
      </c>
      <c r="L32" s="31"/>
    </row>
    <row r="33" spans="2:12" s="1" customFormat="1" ht="14.45" customHeight="1">
      <c r="B33" s="31"/>
      <c r="D33" s="54" t="s">
        <v>42</v>
      </c>
      <c r="E33" s="26" t="s">
        <v>43</v>
      </c>
      <c r="F33" s="90">
        <f>ROUND((SUM(BE123:BE330)),  2)</f>
        <v>0</v>
      </c>
      <c r="I33" s="91">
        <v>0.21</v>
      </c>
      <c r="J33" s="90">
        <f>ROUND(((SUM(BE123:BE330))*I33),  2)</f>
        <v>0</v>
      </c>
      <c r="L33" s="31"/>
    </row>
    <row r="34" spans="2:12" s="1" customFormat="1" ht="14.45" customHeight="1">
      <c r="B34" s="31"/>
      <c r="E34" s="26" t="s">
        <v>44</v>
      </c>
      <c r="F34" s="90">
        <f>ROUND((SUM(BF123:BF330)),  2)</f>
        <v>0</v>
      </c>
      <c r="I34" s="91">
        <v>0.12</v>
      </c>
      <c r="J34" s="90">
        <f>ROUND(((SUM(BF123:BF330))*I34),  2)</f>
        <v>0</v>
      </c>
      <c r="L34" s="31"/>
    </row>
    <row r="35" spans="2:12" s="1" customFormat="1" ht="14.45" hidden="1" customHeight="1">
      <c r="B35" s="31"/>
      <c r="E35" s="26" t="s">
        <v>45</v>
      </c>
      <c r="F35" s="90">
        <f>ROUND((SUM(BG123:BG330)),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46</v>
      </c>
      <c r="F36" s="90">
        <f>ROUND((SUM(BH123:BH330)),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47</v>
      </c>
      <c r="F37" s="90">
        <f>ROUND((SUM(BI123:BI330)),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48</v>
      </c>
      <c r="E39" s="56"/>
      <c r="F39" s="56"/>
      <c r="G39" s="94" t="s">
        <v>49</v>
      </c>
      <c r="H39" s="95" t="s">
        <v>50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53</v>
      </c>
      <c r="E61" s="33"/>
      <c r="F61" s="98" t="s">
        <v>54</v>
      </c>
      <c r="G61" s="42" t="s">
        <v>53</v>
      </c>
      <c r="H61" s="33"/>
      <c r="I61" s="33"/>
      <c r="J61" s="99" t="s">
        <v>54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55</v>
      </c>
      <c r="E65" s="41"/>
      <c r="F65" s="41"/>
      <c r="G65" s="40" t="s">
        <v>56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53</v>
      </c>
      <c r="E76" s="33"/>
      <c r="F76" s="98" t="s">
        <v>54</v>
      </c>
      <c r="G76" s="42" t="s">
        <v>53</v>
      </c>
      <c r="H76" s="33"/>
      <c r="I76" s="33"/>
      <c r="J76" s="99" t="s">
        <v>54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105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3" t="str">
        <f>E7</f>
        <v>Revitalizace objektu MŠ JAHŮDKA v Praze 12</v>
      </c>
      <c r="F85" s="234"/>
      <c r="G85" s="234"/>
      <c r="H85" s="234"/>
      <c r="L85" s="31"/>
    </row>
    <row r="86" spans="2:47" s="1" customFormat="1" ht="12" customHeight="1">
      <c r="B86" s="31"/>
      <c r="C86" s="26" t="s">
        <v>102</v>
      </c>
      <c r="L86" s="31"/>
    </row>
    <row r="87" spans="2:47" s="1" customFormat="1" ht="16.5" customHeight="1">
      <c r="B87" s="31"/>
      <c r="E87" s="223" t="str">
        <f>E9</f>
        <v>04 - Zavlažovací systém</v>
      </c>
      <c r="F87" s="232"/>
      <c r="G87" s="232"/>
      <c r="H87" s="23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Krouzova 10, č.p. 3036, 143 00 Praha 12</v>
      </c>
      <c r="I89" s="26" t="s">
        <v>22</v>
      </c>
      <c r="J89" s="51" t="str">
        <f>IF(J12="","",J12)</f>
        <v>31. 12. 2024</v>
      </c>
      <c r="L89" s="31"/>
    </row>
    <row r="90" spans="2:47" s="1" customFormat="1" ht="6.95" customHeight="1">
      <c r="B90" s="31"/>
      <c r="L90" s="31"/>
    </row>
    <row r="91" spans="2:47" s="1" customFormat="1" ht="40.15" customHeight="1">
      <c r="B91" s="31"/>
      <c r="C91" s="26" t="s">
        <v>24</v>
      </c>
      <c r="F91" s="24" t="str">
        <f>E15</f>
        <v>MČ Praha 12, Generála Šišky 2375/6, Praha 4,Modřany</v>
      </c>
      <c r="I91" s="26" t="s">
        <v>30</v>
      </c>
      <c r="J91" s="29" t="str">
        <f>E21</f>
        <v>Ing.arch. Jan Mudra,Holoubkov 81,338 01 Holoubkov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26" t="s">
        <v>34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106</v>
      </c>
      <c r="D94" s="92"/>
      <c r="E94" s="92"/>
      <c r="F94" s="92"/>
      <c r="G94" s="92"/>
      <c r="H94" s="92"/>
      <c r="I94" s="92"/>
      <c r="J94" s="101" t="s">
        <v>107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108</v>
      </c>
      <c r="J96" s="65">
        <f>J123</f>
        <v>0</v>
      </c>
      <c r="L96" s="31"/>
      <c r="AU96" s="16" t="s">
        <v>109</v>
      </c>
    </row>
    <row r="97" spans="2:12" s="8" customFormat="1" ht="24.95" customHeight="1">
      <c r="B97" s="103"/>
      <c r="D97" s="104" t="s">
        <v>1516</v>
      </c>
      <c r="E97" s="105"/>
      <c r="F97" s="105"/>
      <c r="G97" s="105"/>
      <c r="H97" s="105"/>
      <c r="I97" s="105"/>
      <c r="J97" s="106">
        <f>J124</f>
        <v>0</v>
      </c>
      <c r="L97" s="103"/>
    </row>
    <row r="98" spans="2:12" s="8" customFormat="1" ht="24.95" customHeight="1">
      <c r="B98" s="103"/>
      <c r="D98" s="104" t="s">
        <v>1517</v>
      </c>
      <c r="E98" s="105"/>
      <c r="F98" s="105"/>
      <c r="G98" s="105"/>
      <c r="H98" s="105"/>
      <c r="I98" s="105"/>
      <c r="J98" s="106">
        <f>J149</f>
        <v>0</v>
      </c>
      <c r="L98" s="103"/>
    </row>
    <row r="99" spans="2:12" s="8" customFormat="1" ht="24.95" customHeight="1">
      <c r="B99" s="103"/>
      <c r="D99" s="104" t="s">
        <v>1518</v>
      </c>
      <c r="E99" s="105"/>
      <c r="F99" s="105"/>
      <c r="G99" s="105"/>
      <c r="H99" s="105"/>
      <c r="I99" s="105"/>
      <c r="J99" s="106">
        <f>J186</f>
        <v>0</v>
      </c>
      <c r="L99" s="103"/>
    </row>
    <row r="100" spans="2:12" s="8" customFormat="1" ht="24.95" customHeight="1">
      <c r="B100" s="103"/>
      <c r="D100" s="104" t="s">
        <v>1519</v>
      </c>
      <c r="E100" s="105"/>
      <c r="F100" s="105"/>
      <c r="G100" s="105"/>
      <c r="H100" s="105"/>
      <c r="I100" s="105"/>
      <c r="J100" s="106">
        <f>J239</f>
        <v>0</v>
      </c>
      <c r="L100" s="103"/>
    </row>
    <row r="101" spans="2:12" s="8" customFormat="1" ht="24.95" customHeight="1">
      <c r="B101" s="103"/>
      <c r="D101" s="104" t="s">
        <v>1520</v>
      </c>
      <c r="E101" s="105"/>
      <c r="F101" s="105"/>
      <c r="G101" s="105"/>
      <c r="H101" s="105"/>
      <c r="I101" s="105"/>
      <c r="J101" s="106">
        <f>J248</f>
        <v>0</v>
      </c>
      <c r="L101" s="103"/>
    </row>
    <row r="102" spans="2:12" s="8" customFormat="1" ht="24.95" customHeight="1">
      <c r="B102" s="103"/>
      <c r="D102" s="104" t="s">
        <v>1521</v>
      </c>
      <c r="E102" s="105"/>
      <c r="F102" s="105"/>
      <c r="G102" s="105"/>
      <c r="H102" s="105"/>
      <c r="I102" s="105"/>
      <c r="J102" s="106">
        <f>J261</f>
        <v>0</v>
      </c>
      <c r="L102" s="103"/>
    </row>
    <row r="103" spans="2:12" s="8" customFormat="1" ht="24.95" customHeight="1">
      <c r="B103" s="103"/>
      <c r="D103" s="104" t="s">
        <v>1522</v>
      </c>
      <c r="E103" s="105"/>
      <c r="F103" s="105"/>
      <c r="G103" s="105"/>
      <c r="H103" s="105"/>
      <c r="I103" s="105"/>
      <c r="J103" s="106">
        <f>J290</f>
        <v>0</v>
      </c>
      <c r="L103" s="103"/>
    </row>
    <row r="104" spans="2:12" s="1" customFormat="1" ht="21.75" customHeight="1">
      <c r="B104" s="31"/>
      <c r="L104" s="31"/>
    </row>
    <row r="105" spans="2:12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1"/>
    </row>
    <row r="109" spans="2:12" s="1" customFormat="1" ht="6.95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31"/>
    </row>
    <row r="110" spans="2:12" s="1" customFormat="1" ht="24.95" customHeight="1">
      <c r="B110" s="31"/>
      <c r="C110" s="20" t="s">
        <v>117</v>
      </c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16</v>
      </c>
      <c r="L112" s="31"/>
    </row>
    <row r="113" spans="2:65" s="1" customFormat="1" ht="16.5" customHeight="1">
      <c r="B113" s="31"/>
      <c r="E113" s="233" t="str">
        <f>E7</f>
        <v>Revitalizace objektu MŠ JAHŮDKA v Praze 12</v>
      </c>
      <c r="F113" s="234"/>
      <c r="G113" s="234"/>
      <c r="H113" s="234"/>
      <c r="L113" s="31"/>
    </row>
    <row r="114" spans="2:65" s="1" customFormat="1" ht="12" customHeight="1">
      <c r="B114" s="31"/>
      <c r="C114" s="26" t="s">
        <v>102</v>
      </c>
      <c r="L114" s="31"/>
    </row>
    <row r="115" spans="2:65" s="1" customFormat="1" ht="16.5" customHeight="1">
      <c r="B115" s="31"/>
      <c r="E115" s="223" t="str">
        <f>E9</f>
        <v>04 - Zavlažovací systém</v>
      </c>
      <c r="F115" s="232"/>
      <c r="G115" s="232"/>
      <c r="H115" s="232"/>
      <c r="L115" s="31"/>
    </row>
    <row r="116" spans="2:65" s="1" customFormat="1" ht="6.95" customHeight="1">
      <c r="B116" s="31"/>
      <c r="L116" s="31"/>
    </row>
    <row r="117" spans="2:65" s="1" customFormat="1" ht="12" customHeight="1">
      <c r="B117" s="31"/>
      <c r="C117" s="26" t="s">
        <v>20</v>
      </c>
      <c r="F117" s="24" t="str">
        <f>F12</f>
        <v>Krouzova 10, č.p. 3036, 143 00 Praha 12</v>
      </c>
      <c r="I117" s="26" t="s">
        <v>22</v>
      </c>
      <c r="J117" s="51" t="str">
        <f>IF(J12="","",J12)</f>
        <v>31. 12. 2024</v>
      </c>
      <c r="L117" s="31"/>
    </row>
    <row r="118" spans="2:65" s="1" customFormat="1" ht="6.95" customHeight="1">
      <c r="B118" s="31"/>
      <c r="L118" s="31"/>
    </row>
    <row r="119" spans="2:65" s="1" customFormat="1" ht="40.15" customHeight="1">
      <c r="B119" s="31"/>
      <c r="C119" s="26" t="s">
        <v>24</v>
      </c>
      <c r="F119" s="24" t="str">
        <f>E15</f>
        <v>MČ Praha 12, Generála Šišky 2375/6, Praha 4,Modřany</v>
      </c>
      <c r="I119" s="26" t="s">
        <v>30</v>
      </c>
      <c r="J119" s="29" t="str">
        <f>E21</f>
        <v>Ing.arch. Jan Mudra,Holoubkov 81,338 01 Holoubkov</v>
      </c>
      <c r="L119" s="31"/>
    </row>
    <row r="120" spans="2:65" s="1" customFormat="1" ht="15.2" customHeight="1">
      <c r="B120" s="31"/>
      <c r="C120" s="26" t="s">
        <v>28</v>
      </c>
      <c r="F120" s="24" t="str">
        <f>IF(E18="","",E18)</f>
        <v>Vyplň údaj</v>
      </c>
      <c r="I120" s="26" t="s">
        <v>34</v>
      </c>
      <c r="J120" s="29" t="str">
        <f>E24</f>
        <v xml:space="preserve"> </v>
      </c>
      <c r="L120" s="31"/>
    </row>
    <row r="121" spans="2:65" s="1" customFormat="1" ht="10.35" customHeight="1">
      <c r="B121" s="31"/>
      <c r="L121" s="31"/>
    </row>
    <row r="122" spans="2:65" s="10" customFormat="1" ht="29.25" customHeight="1">
      <c r="B122" s="111"/>
      <c r="C122" s="112" t="s">
        <v>118</v>
      </c>
      <c r="D122" s="113" t="s">
        <v>63</v>
      </c>
      <c r="E122" s="113" t="s">
        <v>59</v>
      </c>
      <c r="F122" s="113" t="s">
        <v>60</v>
      </c>
      <c r="G122" s="113" t="s">
        <v>119</v>
      </c>
      <c r="H122" s="113" t="s">
        <v>120</v>
      </c>
      <c r="I122" s="113" t="s">
        <v>121</v>
      </c>
      <c r="J122" s="114" t="s">
        <v>107</v>
      </c>
      <c r="K122" s="115" t="s">
        <v>122</v>
      </c>
      <c r="L122" s="111"/>
      <c r="M122" s="58" t="s">
        <v>1</v>
      </c>
      <c r="N122" s="59" t="s">
        <v>42</v>
      </c>
      <c r="O122" s="59" t="s">
        <v>123</v>
      </c>
      <c r="P122" s="59" t="s">
        <v>124</v>
      </c>
      <c r="Q122" s="59" t="s">
        <v>125</v>
      </c>
      <c r="R122" s="59" t="s">
        <v>126</v>
      </c>
      <c r="S122" s="59" t="s">
        <v>127</v>
      </c>
      <c r="T122" s="60" t="s">
        <v>128</v>
      </c>
    </row>
    <row r="123" spans="2:65" s="1" customFormat="1" ht="22.9" customHeight="1">
      <c r="B123" s="31"/>
      <c r="C123" s="63" t="s">
        <v>129</v>
      </c>
      <c r="J123" s="116">
        <f>BK123</f>
        <v>0</v>
      </c>
      <c r="L123" s="31"/>
      <c r="M123" s="61"/>
      <c r="N123" s="52"/>
      <c r="O123" s="52"/>
      <c r="P123" s="117">
        <f>P124+P149+P186+P239+P248+P261+P290</f>
        <v>0</v>
      </c>
      <c r="Q123" s="52"/>
      <c r="R123" s="117">
        <f>R124+R149+R186+R239+R248+R261+R290</f>
        <v>0</v>
      </c>
      <c r="S123" s="52"/>
      <c r="T123" s="118">
        <f>T124+T149+T186+T239+T248+T261+T290</f>
        <v>0</v>
      </c>
      <c r="AT123" s="16" t="s">
        <v>77</v>
      </c>
      <c r="AU123" s="16" t="s">
        <v>109</v>
      </c>
      <c r="BK123" s="119">
        <f>BK124+BK149+BK186+BK239+BK248+BK261+BK290</f>
        <v>0</v>
      </c>
    </row>
    <row r="124" spans="2:65" s="11" customFormat="1" ht="25.9" customHeight="1">
      <c r="B124" s="120"/>
      <c r="D124" s="121" t="s">
        <v>77</v>
      </c>
      <c r="E124" s="122" t="s">
        <v>1476</v>
      </c>
      <c r="F124" s="122" t="s">
        <v>1523</v>
      </c>
      <c r="I124" s="123"/>
      <c r="J124" s="124">
        <f>BK124</f>
        <v>0</v>
      </c>
      <c r="L124" s="120"/>
      <c r="M124" s="125"/>
      <c r="P124" s="126">
        <f>SUM(P125:P148)</f>
        <v>0</v>
      </c>
      <c r="R124" s="126">
        <f>SUM(R125:R148)</f>
        <v>0</v>
      </c>
      <c r="T124" s="127">
        <f>SUM(T125:T148)</f>
        <v>0</v>
      </c>
      <c r="AR124" s="121" t="s">
        <v>86</v>
      </c>
      <c r="AT124" s="128" t="s">
        <v>77</v>
      </c>
      <c r="AU124" s="128" t="s">
        <v>78</v>
      </c>
      <c r="AY124" s="121" t="s">
        <v>132</v>
      </c>
      <c r="BK124" s="129">
        <f>SUM(BK125:BK148)</f>
        <v>0</v>
      </c>
    </row>
    <row r="125" spans="2:65" s="1" customFormat="1" ht="66.75" customHeight="1">
      <c r="B125" s="132"/>
      <c r="C125" s="133" t="s">
        <v>86</v>
      </c>
      <c r="D125" s="133" t="s">
        <v>135</v>
      </c>
      <c r="E125" s="134" t="s">
        <v>1524</v>
      </c>
      <c r="F125" s="135" t="s">
        <v>1661</v>
      </c>
      <c r="G125" s="136" t="s">
        <v>820</v>
      </c>
      <c r="H125" s="137">
        <v>2</v>
      </c>
      <c r="I125" s="138"/>
      <c r="J125" s="139">
        <f>ROUND(I125*H125,2)</f>
        <v>0</v>
      </c>
      <c r="K125" s="140"/>
      <c r="L125" s="31"/>
      <c r="M125" s="141" t="s">
        <v>1</v>
      </c>
      <c r="N125" s="142" t="s">
        <v>43</v>
      </c>
      <c r="P125" s="143">
        <f>O125*H125</f>
        <v>0</v>
      </c>
      <c r="Q125" s="143">
        <v>0</v>
      </c>
      <c r="R125" s="143">
        <f>Q125*H125</f>
        <v>0</v>
      </c>
      <c r="S125" s="143">
        <v>0</v>
      </c>
      <c r="T125" s="144">
        <f>S125*H125</f>
        <v>0</v>
      </c>
      <c r="AR125" s="145" t="s">
        <v>153</v>
      </c>
      <c r="AT125" s="145" t="s">
        <v>135</v>
      </c>
      <c r="AU125" s="145" t="s">
        <v>86</v>
      </c>
      <c r="AY125" s="16" t="s">
        <v>132</v>
      </c>
      <c r="BE125" s="146">
        <f>IF(N125="základní",J125,0)</f>
        <v>0</v>
      </c>
      <c r="BF125" s="146">
        <f>IF(N125="snížená",J125,0)</f>
        <v>0</v>
      </c>
      <c r="BG125" s="146">
        <f>IF(N125="zákl. přenesená",J125,0)</f>
        <v>0</v>
      </c>
      <c r="BH125" s="146">
        <f>IF(N125="sníž. přenesená",J125,0)</f>
        <v>0</v>
      </c>
      <c r="BI125" s="146">
        <f>IF(N125="nulová",J125,0)</f>
        <v>0</v>
      </c>
      <c r="BJ125" s="16" t="s">
        <v>86</v>
      </c>
      <c r="BK125" s="146">
        <f>ROUND(I125*H125,2)</f>
        <v>0</v>
      </c>
      <c r="BL125" s="16" t="s">
        <v>153</v>
      </c>
      <c r="BM125" s="145" t="s">
        <v>88</v>
      </c>
    </row>
    <row r="126" spans="2:65" s="12" customFormat="1">
      <c r="B126" s="155"/>
      <c r="D126" s="147" t="s">
        <v>240</v>
      </c>
      <c r="E126" s="156" t="s">
        <v>1</v>
      </c>
      <c r="F126" s="157" t="s">
        <v>1525</v>
      </c>
      <c r="H126" s="158">
        <v>1</v>
      </c>
      <c r="I126" s="159"/>
      <c r="L126" s="155"/>
      <c r="M126" s="160"/>
      <c r="T126" s="161"/>
      <c r="AT126" s="156" t="s">
        <v>240</v>
      </c>
      <c r="AU126" s="156" t="s">
        <v>86</v>
      </c>
      <c r="AV126" s="12" t="s">
        <v>88</v>
      </c>
      <c r="AW126" s="12" t="s">
        <v>33</v>
      </c>
      <c r="AX126" s="12" t="s">
        <v>78</v>
      </c>
      <c r="AY126" s="156" t="s">
        <v>132</v>
      </c>
    </row>
    <row r="127" spans="2:65" s="12" customFormat="1">
      <c r="B127" s="155"/>
      <c r="D127" s="147" t="s">
        <v>240</v>
      </c>
      <c r="E127" s="156" t="s">
        <v>1</v>
      </c>
      <c r="F127" s="157" t="s">
        <v>1526</v>
      </c>
      <c r="H127" s="158">
        <v>1</v>
      </c>
      <c r="I127" s="159"/>
      <c r="L127" s="155"/>
      <c r="M127" s="160"/>
      <c r="T127" s="161"/>
      <c r="AT127" s="156" t="s">
        <v>240</v>
      </c>
      <c r="AU127" s="156" t="s">
        <v>86</v>
      </c>
      <c r="AV127" s="12" t="s">
        <v>88</v>
      </c>
      <c r="AW127" s="12" t="s">
        <v>33</v>
      </c>
      <c r="AX127" s="12" t="s">
        <v>78</v>
      </c>
      <c r="AY127" s="156" t="s">
        <v>132</v>
      </c>
    </row>
    <row r="128" spans="2:65" s="13" customFormat="1">
      <c r="B128" s="162"/>
      <c r="D128" s="147" t="s">
        <v>240</v>
      </c>
      <c r="E128" s="163" t="s">
        <v>1</v>
      </c>
      <c r="F128" s="164" t="s">
        <v>244</v>
      </c>
      <c r="H128" s="165">
        <v>2</v>
      </c>
      <c r="I128" s="166"/>
      <c r="L128" s="162"/>
      <c r="M128" s="167"/>
      <c r="T128" s="168"/>
      <c r="AT128" s="163" t="s">
        <v>240</v>
      </c>
      <c r="AU128" s="163" t="s">
        <v>86</v>
      </c>
      <c r="AV128" s="13" t="s">
        <v>153</v>
      </c>
      <c r="AW128" s="13" t="s">
        <v>33</v>
      </c>
      <c r="AX128" s="13" t="s">
        <v>86</v>
      </c>
      <c r="AY128" s="163" t="s">
        <v>132</v>
      </c>
    </row>
    <row r="129" spans="2:65" s="1" customFormat="1" ht="55.5" customHeight="1">
      <c r="B129" s="132"/>
      <c r="C129" s="133" t="s">
        <v>88</v>
      </c>
      <c r="D129" s="133" t="s">
        <v>135</v>
      </c>
      <c r="E129" s="134" t="s">
        <v>1527</v>
      </c>
      <c r="F129" s="135" t="s">
        <v>1662</v>
      </c>
      <c r="G129" s="136" t="s">
        <v>820</v>
      </c>
      <c r="H129" s="137">
        <v>2</v>
      </c>
      <c r="I129" s="138"/>
      <c r="J129" s="139">
        <f>ROUND(I129*H129,2)</f>
        <v>0</v>
      </c>
      <c r="K129" s="140"/>
      <c r="L129" s="31"/>
      <c r="M129" s="141" t="s">
        <v>1</v>
      </c>
      <c r="N129" s="142" t="s">
        <v>43</v>
      </c>
      <c r="P129" s="143">
        <f>O129*H129</f>
        <v>0</v>
      </c>
      <c r="Q129" s="143">
        <v>0</v>
      </c>
      <c r="R129" s="143">
        <f>Q129*H129</f>
        <v>0</v>
      </c>
      <c r="S129" s="143">
        <v>0</v>
      </c>
      <c r="T129" s="144">
        <f>S129*H129</f>
        <v>0</v>
      </c>
      <c r="AR129" s="145" t="s">
        <v>153</v>
      </c>
      <c r="AT129" s="145" t="s">
        <v>135</v>
      </c>
      <c r="AU129" s="145" t="s">
        <v>86</v>
      </c>
      <c r="AY129" s="16" t="s">
        <v>132</v>
      </c>
      <c r="BE129" s="146">
        <f>IF(N129="základní",J129,0)</f>
        <v>0</v>
      </c>
      <c r="BF129" s="146">
        <f>IF(N129="snížená",J129,0)</f>
        <v>0</v>
      </c>
      <c r="BG129" s="146">
        <f>IF(N129="zákl. přenesená",J129,0)</f>
        <v>0</v>
      </c>
      <c r="BH129" s="146">
        <f>IF(N129="sníž. přenesená",J129,0)</f>
        <v>0</v>
      </c>
      <c r="BI129" s="146">
        <f>IF(N129="nulová",J129,0)</f>
        <v>0</v>
      </c>
      <c r="BJ129" s="16" t="s">
        <v>86</v>
      </c>
      <c r="BK129" s="146">
        <f>ROUND(I129*H129,2)</f>
        <v>0</v>
      </c>
      <c r="BL129" s="16" t="s">
        <v>153</v>
      </c>
      <c r="BM129" s="145" t="s">
        <v>153</v>
      </c>
    </row>
    <row r="130" spans="2:65" s="12" customFormat="1">
      <c r="B130" s="155"/>
      <c r="D130" s="147" t="s">
        <v>240</v>
      </c>
      <c r="E130" s="156" t="s">
        <v>1</v>
      </c>
      <c r="F130" s="157" t="s">
        <v>1525</v>
      </c>
      <c r="H130" s="158">
        <v>1</v>
      </c>
      <c r="I130" s="159"/>
      <c r="L130" s="155"/>
      <c r="M130" s="160"/>
      <c r="T130" s="161"/>
      <c r="AT130" s="156" t="s">
        <v>240</v>
      </c>
      <c r="AU130" s="156" t="s">
        <v>86</v>
      </c>
      <c r="AV130" s="12" t="s">
        <v>88</v>
      </c>
      <c r="AW130" s="12" t="s">
        <v>33</v>
      </c>
      <c r="AX130" s="12" t="s">
        <v>78</v>
      </c>
      <c r="AY130" s="156" t="s">
        <v>132</v>
      </c>
    </row>
    <row r="131" spans="2:65" s="12" customFormat="1">
      <c r="B131" s="155"/>
      <c r="D131" s="147" t="s">
        <v>240</v>
      </c>
      <c r="E131" s="156" t="s">
        <v>1</v>
      </c>
      <c r="F131" s="157" t="s">
        <v>1526</v>
      </c>
      <c r="H131" s="158">
        <v>1</v>
      </c>
      <c r="I131" s="159"/>
      <c r="L131" s="155"/>
      <c r="M131" s="160"/>
      <c r="T131" s="161"/>
      <c r="AT131" s="156" t="s">
        <v>240</v>
      </c>
      <c r="AU131" s="156" t="s">
        <v>86</v>
      </c>
      <c r="AV131" s="12" t="s">
        <v>88</v>
      </c>
      <c r="AW131" s="12" t="s">
        <v>33</v>
      </c>
      <c r="AX131" s="12" t="s">
        <v>78</v>
      </c>
      <c r="AY131" s="156" t="s">
        <v>132</v>
      </c>
    </row>
    <row r="132" spans="2:65" s="13" customFormat="1">
      <c r="B132" s="162"/>
      <c r="D132" s="147" t="s">
        <v>240</v>
      </c>
      <c r="E132" s="163" t="s">
        <v>1</v>
      </c>
      <c r="F132" s="164" t="s">
        <v>244</v>
      </c>
      <c r="H132" s="165">
        <v>2</v>
      </c>
      <c r="I132" s="166"/>
      <c r="L132" s="162"/>
      <c r="M132" s="167"/>
      <c r="T132" s="168"/>
      <c r="AT132" s="163" t="s">
        <v>240</v>
      </c>
      <c r="AU132" s="163" t="s">
        <v>86</v>
      </c>
      <c r="AV132" s="13" t="s">
        <v>153</v>
      </c>
      <c r="AW132" s="13" t="s">
        <v>33</v>
      </c>
      <c r="AX132" s="13" t="s">
        <v>86</v>
      </c>
      <c r="AY132" s="163" t="s">
        <v>132</v>
      </c>
    </row>
    <row r="133" spans="2:65" s="1" customFormat="1" ht="49.15" customHeight="1">
      <c r="B133" s="132"/>
      <c r="C133" s="133" t="s">
        <v>146</v>
      </c>
      <c r="D133" s="133" t="s">
        <v>135</v>
      </c>
      <c r="E133" s="134" t="s">
        <v>1528</v>
      </c>
      <c r="F133" s="135" t="s">
        <v>1529</v>
      </c>
      <c r="G133" s="136" t="s">
        <v>820</v>
      </c>
      <c r="H133" s="137">
        <v>4</v>
      </c>
      <c r="I133" s="138"/>
      <c r="J133" s="139">
        <f>ROUND(I133*H133,2)</f>
        <v>0</v>
      </c>
      <c r="K133" s="140"/>
      <c r="L133" s="31"/>
      <c r="M133" s="141" t="s">
        <v>1</v>
      </c>
      <c r="N133" s="142" t="s">
        <v>43</v>
      </c>
      <c r="P133" s="143">
        <f>O133*H133</f>
        <v>0</v>
      </c>
      <c r="Q133" s="143">
        <v>0</v>
      </c>
      <c r="R133" s="143">
        <f>Q133*H133</f>
        <v>0</v>
      </c>
      <c r="S133" s="143">
        <v>0</v>
      </c>
      <c r="T133" s="144">
        <f>S133*H133</f>
        <v>0</v>
      </c>
      <c r="AR133" s="145" t="s">
        <v>153</v>
      </c>
      <c r="AT133" s="145" t="s">
        <v>135</v>
      </c>
      <c r="AU133" s="145" t="s">
        <v>86</v>
      </c>
      <c r="AY133" s="16" t="s">
        <v>132</v>
      </c>
      <c r="BE133" s="146">
        <f>IF(N133="základní",J133,0)</f>
        <v>0</v>
      </c>
      <c r="BF133" s="146">
        <f>IF(N133="snížená",J133,0)</f>
        <v>0</v>
      </c>
      <c r="BG133" s="146">
        <f>IF(N133="zákl. přenesená",J133,0)</f>
        <v>0</v>
      </c>
      <c r="BH133" s="146">
        <f>IF(N133="sníž. přenesená",J133,0)</f>
        <v>0</v>
      </c>
      <c r="BI133" s="146">
        <f>IF(N133="nulová",J133,0)</f>
        <v>0</v>
      </c>
      <c r="BJ133" s="16" t="s">
        <v>86</v>
      </c>
      <c r="BK133" s="146">
        <f>ROUND(I133*H133,2)</f>
        <v>0</v>
      </c>
      <c r="BL133" s="16" t="s">
        <v>153</v>
      </c>
      <c r="BM133" s="145" t="s">
        <v>161</v>
      </c>
    </row>
    <row r="134" spans="2:65" s="12" customFormat="1">
      <c r="B134" s="155"/>
      <c r="D134" s="147" t="s">
        <v>240</v>
      </c>
      <c r="E134" s="156" t="s">
        <v>1</v>
      </c>
      <c r="F134" s="157" t="s">
        <v>1530</v>
      </c>
      <c r="H134" s="158">
        <v>2</v>
      </c>
      <c r="I134" s="159"/>
      <c r="L134" s="155"/>
      <c r="M134" s="160"/>
      <c r="T134" s="161"/>
      <c r="AT134" s="156" t="s">
        <v>240</v>
      </c>
      <c r="AU134" s="156" t="s">
        <v>86</v>
      </c>
      <c r="AV134" s="12" t="s">
        <v>88</v>
      </c>
      <c r="AW134" s="12" t="s">
        <v>33</v>
      </c>
      <c r="AX134" s="12" t="s">
        <v>78</v>
      </c>
      <c r="AY134" s="156" t="s">
        <v>132</v>
      </c>
    </row>
    <row r="135" spans="2:65" s="12" customFormat="1">
      <c r="B135" s="155"/>
      <c r="D135" s="147" t="s">
        <v>240</v>
      </c>
      <c r="E135" s="156" t="s">
        <v>1</v>
      </c>
      <c r="F135" s="157" t="s">
        <v>1531</v>
      </c>
      <c r="H135" s="158">
        <v>2</v>
      </c>
      <c r="I135" s="159"/>
      <c r="L135" s="155"/>
      <c r="M135" s="160"/>
      <c r="T135" s="161"/>
      <c r="AT135" s="156" t="s">
        <v>240</v>
      </c>
      <c r="AU135" s="156" t="s">
        <v>86</v>
      </c>
      <c r="AV135" s="12" t="s">
        <v>88</v>
      </c>
      <c r="AW135" s="12" t="s">
        <v>33</v>
      </c>
      <c r="AX135" s="12" t="s">
        <v>78</v>
      </c>
      <c r="AY135" s="156" t="s">
        <v>132</v>
      </c>
    </row>
    <row r="136" spans="2:65" s="13" customFormat="1">
      <c r="B136" s="162"/>
      <c r="D136" s="147" t="s">
        <v>240</v>
      </c>
      <c r="E136" s="163" t="s">
        <v>1</v>
      </c>
      <c r="F136" s="164" t="s">
        <v>244</v>
      </c>
      <c r="H136" s="165">
        <v>4</v>
      </c>
      <c r="I136" s="166"/>
      <c r="L136" s="162"/>
      <c r="M136" s="167"/>
      <c r="T136" s="168"/>
      <c r="AT136" s="163" t="s">
        <v>240</v>
      </c>
      <c r="AU136" s="163" t="s">
        <v>86</v>
      </c>
      <c r="AV136" s="13" t="s">
        <v>153</v>
      </c>
      <c r="AW136" s="13" t="s">
        <v>33</v>
      </c>
      <c r="AX136" s="13" t="s">
        <v>86</v>
      </c>
      <c r="AY136" s="163" t="s">
        <v>132</v>
      </c>
    </row>
    <row r="137" spans="2:65" s="1" customFormat="1" ht="44.25" customHeight="1">
      <c r="B137" s="132"/>
      <c r="C137" s="133" t="s">
        <v>153</v>
      </c>
      <c r="D137" s="133" t="s">
        <v>135</v>
      </c>
      <c r="E137" s="134" t="s">
        <v>1532</v>
      </c>
      <c r="F137" s="135" t="s">
        <v>1533</v>
      </c>
      <c r="G137" s="136" t="s">
        <v>258</v>
      </c>
      <c r="H137" s="137">
        <v>10</v>
      </c>
      <c r="I137" s="138"/>
      <c r="J137" s="139">
        <f>ROUND(I137*H137,2)</f>
        <v>0</v>
      </c>
      <c r="K137" s="140"/>
      <c r="L137" s="31"/>
      <c r="M137" s="141" t="s">
        <v>1</v>
      </c>
      <c r="N137" s="142" t="s">
        <v>43</v>
      </c>
      <c r="P137" s="143">
        <f>O137*H137</f>
        <v>0</v>
      </c>
      <c r="Q137" s="143">
        <v>0</v>
      </c>
      <c r="R137" s="143">
        <f>Q137*H137</f>
        <v>0</v>
      </c>
      <c r="S137" s="143">
        <v>0</v>
      </c>
      <c r="T137" s="144">
        <f>S137*H137</f>
        <v>0</v>
      </c>
      <c r="AR137" s="145" t="s">
        <v>153</v>
      </c>
      <c r="AT137" s="145" t="s">
        <v>135</v>
      </c>
      <c r="AU137" s="145" t="s">
        <v>86</v>
      </c>
      <c r="AY137" s="16" t="s">
        <v>132</v>
      </c>
      <c r="BE137" s="146">
        <f>IF(N137="základní",J137,0)</f>
        <v>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6" t="s">
        <v>86</v>
      </c>
      <c r="BK137" s="146">
        <f>ROUND(I137*H137,2)</f>
        <v>0</v>
      </c>
      <c r="BL137" s="16" t="s">
        <v>153</v>
      </c>
      <c r="BM137" s="145" t="s">
        <v>172</v>
      </c>
    </row>
    <row r="138" spans="2:65" s="12" customFormat="1">
      <c r="B138" s="155"/>
      <c r="D138" s="147" t="s">
        <v>240</v>
      </c>
      <c r="E138" s="156" t="s">
        <v>1</v>
      </c>
      <c r="F138" s="157" t="s">
        <v>1534</v>
      </c>
      <c r="H138" s="158">
        <v>5</v>
      </c>
      <c r="I138" s="159"/>
      <c r="L138" s="155"/>
      <c r="M138" s="160"/>
      <c r="T138" s="161"/>
      <c r="AT138" s="156" t="s">
        <v>240</v>
      </c>
      <c r="AU138" s="156" t="s">
        <v>86</v>
      </c>
      <c r="AV138" s="12" t="s">
        <v>88</v>
      </c>
      <c r="AW138" s="12" t="s">
        <v>33</v>
      </c>
      <c r="AX138" s="12" t="s">
        <v>78</v>
      </c>
      <c r="AY138" s="156" t="s">
        <v>132</v>
      </c>
    </row>
    <row r="139" spans="2:65" s="12" customFormat="1">
      <c r="B139" s="155"/>
      <c r="D139" s="147" t="s">
        <v>240</v>
      </c>
      <c r="E139" s="156" t="s">
        <v>1</v>
      </c>
      <c r="F139" s="157" t="s">
        <v>1535</v>
      </c>
      <c r="H139" s="158">
        <v>5</v>
      </c>
      <c r="I139" s="159"/>
      <c r="L139" s="155"/>
      <c r="M139" s="160"/>
      <c r="T139" s="161"/>
      <c r="AT139" s="156" t="s">
        <v>240</v>
      </c>
      <c r="AU139" s="156" t="s">
        <v>86</v>
      </c>
      <c r="AV139" s="12" t="s">
        <v>88</v>
      </c>
      <c r="AW139" s="12" t="s">
        <v>33</v>
      </c>
      <c r="AX139" s="12" t="s">
        <v>78</v>
      </c>
      <c r="AY139" s="156" t="s">
        <v>132</v>
      </c>
    </row>
    <row r="140" spans="2:65" s="13" customFormat="1">
      <c r="B140" s="162"/>
      <c r="D140" s="147" t="s">
        <v>240</v>
      </c>
      <c r="E140" s="163" t="s">
        <v>1</v>
      </c>
      <c r="F140" s="164" t="s">
        <v>244</v>
      </c>
      <c r="H140" s="165">
        <v>10</v>
      </c>
      <c r="I140" s="166"/>
      <c r="L140" s="162"/>
      <c r="M140" s="167"/>
      <c r="T140" s="168"/>
      <c r="AT140" s="163" t="s">
        <v>240</v>
      </c>
      <c r="AU140" s="163" t="s">
        <v>86</v>
      </c>
      <c r="AV140" s="13" t="s">
        <v>153</v>
      </c>
      <c r="AW140" s="13" t="s">
        <v>33</v>
      </c>
      <c r="AX140" s="13" t="s">
        <v>86</v>
      </c>
      <c r="AY140" s="163" t="s">
        <v>132</v>
      </c>
    </row>
    <row r="141" spans="2:65" s="1" customFormat="1" ht="37.9" customHeight="1">
      <c r="B141" s="132"/>
      <c r="C141" s="133" t="s">
        <v>152</v>
      </c>
      <c r="D141" s="133" t="s">
        <v>135</v>
      </c>
      <c r="E141" s="134" t="s">
        <v>1536</v>
      </c>
      <c r="F141" s="135" t="s">
        <v>1537</v>
      </c>
      <c r="G141" s="136" t="s">
        <v>1538</v>
      </c>
      <c r="H141" s="137">
        <v>10</v>
      </c>
      <c r="I141" s="138"/>
      <c r="J141" s="139">
        <f>ROUND(I141*H141,2)</f>
        <v>0</v>
      </c>
      <c r="K141" s="140"/>
      <c r="L141" s="31"/>
      <c r="M141" s="141" t="s">
        <v>1</v>
      </c>
      <c r="N141" s="142" t="s">
        <v>43</v>
      </c>
      <c r="P141" s="143">
        <f>O141*H141</f>
        <v>0</v>
      </c>
      <c r="Q141" s="143">
        <v>0</v>
      </c>
      <c r="R141" s="143">
        <f>Q141*H141</f>
        <v>0</v>
      </c>
      <c r="S141" s="143">
        <v>0</v>
      </c>
      <c r="T141" s="144">
        <f>S141*H141</f>
        <v>0</v>
      </c>
      <c r="AR141" s="145" t="s">
        <v>153</v>
      </c>
      <c r="AT141" s="145" t="s">
        <v>135</v>
      </c>
      <c r="AU141" s="145" t="s">
        <v>86</v>
      </c>
      <c r="AY141" s="16" t="s">
        <v>132</v>
      </c>
      <c r="BE141" s="146">
        <f>IF(N141="základní",J141,0)</f>
        <v>0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6" t="s">
        <v>86</v>
      </c>
      <c r="BK141" s="146">
        <f>ROUND(I141*H141,2)</f>
        <v>0</v>
      </c>
      <c r="BL141" s="16" t="s">
        <v>153</v>
      </c>
      <c r="BM141" s="145" t="s">
        <v>183</v>
      </c>
    </row>
    <row r="142" spans="2:65" s="12" customFormat="1">
      <c r="B142" s="155"/>
      <c r="D142" s="147" t="s">
        <v>240</v>
      </c>
      <c r="E142" s="156" t="s">
        <v>1</v>
      </c>
      <c r="F142" s="157" t="s">
        <v>1534</v>
      </c>
      <c r="H142" s="158">
        <v>5</v>
      </c>
      <c r="I142" s="159"/>
      <c r="L142" s="155"/>
      <c r="M142" s="160"/>
      <c r="T142" s="161"/>
      <c r="AT142" s="156" t="s">
        <v>240</v>
      </c>
      <c r="AU142" s="156" t="s">
        <v>86</v>
      </c>
      <c r="AV142" s="12" t="s">
        <v>88</v>
      </c>
      <c r="AW142" s="12" t="s">
        <v>33</v>
      </c>
      <c r="AX142" s="12" t="s">
        <v>78</v>
      </c>
      <c r="AY142" s="156" t="s">
        <v>132</v>
      </c>
    </row>
    <row r="143" spans="2:65" s="12" customFormat="1">
      <c r="B143" s="155"/>
      <c r="D143" s="147" t="s">
        <v>240</v>
      </c>
      <c r="E143" s="156" t="s">
        <v>1</v>
      </c>
      <c r="F143" s="157" t="s">
        <v>1535</v>
      </c>
      <c r="H143" s="158">
        <v>5</v>
      </c>
      <c r="I143" s="159"/>
      <c r="L143" s="155"/>
      <c r="M143" s="160"/>
      <c r="T143" s="161"/>
      <c r="AT143" s="156" t="s">
        <v>240</v>
      </c>
      <c r="AU143" s="156" t="s">
        <v>86</v>
      </c>
      <c r="AV143" s="12" t="s">
        <v>88</v>
      </c>
      <c r="AW143" s="12" t="s">
        <v>33</v>
      </c>
      <c r="AX143" s="12" t="s">
        <v>78</v>
      </c>
      <c r="AY143" s="156" t="s">
        <v>132</v>
      </c>
    </row>
    <row r="144" spans="2:65" s="13" customFormat="1">
      <c r="B144" s="162"/>
      <c r="D144" s="147" t="s">
        <v>240</v>
      </c>
      <c r="E144" s="163" t="s">
        <v>1</v>
      </c>
      <c r="F144" s="164" t="s">
        <v>244</v>
      </c>
      <c r="H144" s="165">
        <v>10</v>
      </c>
      <c r="I144" s="166"/>
      <c r="L144" s="162"/>
      <c r="M144" s="167"/>
      <c r="T144" s="168"/>
      <c r="AT144" s="163" t="s">
        <v>240</v>
      </c>
      <c r="AU144" s="163" t="s">
        <v>86</v>
      </c>
      <c r="AV144" s="13" t="s">
        <v>153</v>
      </c>
      <c r="AW144" s="13" t="s">
        <v>33</v>
      </c>
      <c r="AX144" s="13" t="s">
        <v>86</v>
      </c>
      <c r="AY144" s="163" t="s">
        <v>132</v>
      </c>
    </row>
    <row r="145" spans="2:65" s="1" customFormat="1" ht="16.5" customHeight="1">
      <c r="B145" s="132"/>
      <c r="C145" s="133" t="s">
        <v>161</v>
      </c>
      <c r="D145" s="133" t="s">
        <v>135</v>
      </c>
      <c r="E145" s="134" t="s">
        <v>1539</v>
      </c>
      <c r="F145" s="135" t="s">
        <v>1540</v>
      </c>
      <c r="G145" s="136" t="s">
        <v>1541</v>
      </c>
      <c r="H145" s="137">
        <v>2</v>
      </c>
      <c r="I145" s="138"/>
      <c r="J145" s="139">
        <f>ROUND(I145*H145,2)</f>
        <v>0</v>
      </c>
      <c r="K145" s="140"/>
      <c r="L145" s="31"/>
      <c r="M145" s="141" t="s">
        <v>1</v>
      </c>
      <c r="N145" s="142" t="s">
        <v>43</v>
      </c>
      <c r="P145" s="143">
        <f>O145*H145</f>
        <v>0</v>
      </c>
      <c r="Q145" s="143">
        <v>0</v>
      </c>
      <c r="R145" s="143">
        <f>Q145*H145</f>
        <v>0</v>
      </c>
      <c r="S145" s="143">
        <v>0</v>
      </c>
      <c r="T145" s="144">
        <f>S145*H145</f>
        <v>0</v>
      </c>
      <c r="AR145" s="145" t="s">
        <v>153</v>
      </c>
      <c r="AT145" s="145" t="s">
        <v>135</v>
      </c>
      <c r="AU145" s="145" t="s">
        <v>86</v>
      </c>
      <c r="AY145" s="16" t="s">
        <v>132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6" t="s">
        <v>86</v>
      </c>
      <c r="BK145" s="146">
        <f>ROUND(I145*H145,2)</f>
        <v>0</v>
      </c>
      <c r="BL145" s="16" t="s">
        <v>153</v>
      </c>
      <c r="BM145" s="145" t="s">
        <v>8</v>
      </c>
    </row>
    <row r="146" spans="2:65" s="12" customFormat="1">
      <c r="B146" s="155"/>
      <c r="D146" s="147" t="s">
        <v>240</v>
      </c>
      <c r="E146" s="156" t="s">
        <v>1</v>
      </c>
      <c r="F146" s="157" t="s">
        <v>1525</v>
      </c>
      <c r="H146" s="158">
        <v>1</v>
      </c>
      <c r="I146" s="159"/>
      <c r="L146" s="155"/>
      <c r="M146" s="160"/>
      <c r="T146" s="161"/>
      <c r="AT146" s="156" t="s">
        <v>240</v>
      </c>
      <c r="AU146" s="156" t="s">
        <v>86</v>
      </c>
      <c r="AV146" s="12" t="s">
        <v>88</v>
      </c>
      <c r="AW146" s="12" t="s">
        <v>33</v>
      </c>
      <c r="AX146" s="12" t="s">
        <v>78</v>
      </c>
      <c r="AY146" s="156" t="s">
        <v>132</v>
      </c>
    </row>
    <row r="147" spans="2:65" s="12" customFormat="1">
      <c r="B147" s="155"/>
      <c r="D147" s="147" t="s">
        <v>240</v>
      </c>
      <c r="E147" s="156" t="s">
        <v>1</v>
      </c>
      <c r="F147" s="157" t="s">
        <v>1526</v>
      </c>
      <c r="H147" s="158">
        <v>1</v>
      </c>
      <c r="I147" s="159"/>
      <c r="L147" s="155"/>
      <c r="M147" s="160"/>
      <c r="T147" s="161"/>
      <c r="AT147" s="156" t="s">
        <v>240</v>
      </c>
      <c r="AU147" s="156" t="s">
        <v>86</v>
      </c>
      <c r="AV147" s="12" t="s">
        <v>88</v>
      </c>
      <c r="AW147" s="12" t="s">
        <v>33</v>
      </c>
      <c r="AX147" s="12" t="s">
        <v>78</v>
      </c>
      <c r="AY147" s="156" t="s">
        <v>132</v>
      </c>
    </row>
    <row r="148" spans="2:65" s="13" customFormat="1">
      <c r="B148" s="162"/>
      <c r="D148" s="147" t="s">
        <v>240</v>
      </c>
      <c r="E148" s="163" t="s">
        <v>1</v>
      </c>
      <c r="F148" s="164" t="s">
        <v>244</v>
      </c>
      <c r="H148" s="165">
        <v>2</v>
      </c>
      <c r="I148" s="166"/>
      <c r="L148" s="162"/>
      <c r="M148" s="167"/>
      <c r="T148" s="168"/>
      <c r="AT148" s="163" t="s">
        <v>240</v>
      </c>
      <c r="AU148" s="163" t="s">
        <v>86</v>
      </c>
      <c r="AV148" s="13" t="s">
        <v>153</v>
      </c>
      <c r="AW148" s="13" t="s">
        <v>33</v>
      </c>
      <c r="AX148" s="13" t="s">
        <v>86</v>
      </c>
      <c r="AY148" s="163" t="s">
        <v>132</v>
      </c>
    </row>
    <row r="149" spans="2:65" s="11" customFormat="1" ht="25.9" customHeight="1">
      <c r="B149" s="120"/>
      <c r="D149" s="121" t="s">
        <v>77</v>
      </c>
      <c r="E149" s="122" t="s">
        <v>1499</v>
      </c>
      <c r="F149" s="122" t="s">
        <v>1542</v>
      </c>
      <c r="I149" s="123"/>
      <c r="J149" s="124">
        <f>BK149</f>
        <v>0</v>
      </c>
      <c r="L149" s="120"/>
      <c r="M149" s="125"/>
      <c r="P149" s="126">
        <f>SUM(P150:P185)</f>
        <v>0</v>
      </c>
      <c r="R149" s="126">
        <f>SUM(R150:R185)</f>
        <v>0</v>
      </c>
      <c r="T149" s="127">
        <f>SUM(T150:T185)</f>
        <v>0</v>
      </c>
      <c r="AR149" s="121" t="s">
        <v>86</v>
      </c>
      <c r="AT149" s="128" t="s">
        <v>77</v>
      </c>
      <c r="AU149" s="128" t="s">
        <v>78</v>
      </c>
      <c r="AY149" s="121" t="s">
        <v>132</v>
      </c>
      <c r="BK149" s="129">
        <f>SUM(BK150:BK185)</f>
        <v>0</v>
      </c>
    </row>
    <row r="150" spans="2:65" s="1" customFormat="1" ht="62.65" customHeight="1">
      <c r="B150" s="132"/>
      <c r="C150" s="133" t="s">
        <v>167</v>
      </c>
      <c r="D150" s="133" t="s">
        <v>135</v>
      </c>
      <c r="E150" s="134" t="s">
        <v>1543</v>
      </c>
      <c r="F150" s="135" t="s">
        <v>1663</v>
      </c>
      <c r="G150" s="136" t="s">
        <v>258</v>
      </c>
      <c r="H150" s="137">
        <v>300</v>
      </c>
      <c r="I150" s="138"/>
      <c r="J150" s="139">
        <f>ROUND(I150*H150,2)</f>
        <v>0</v>
      </c>
      <c r="K150" s="140"/>
      <c r="L150" s="31"/>
      <c r="M150" s="141" t="s">
        <v>1</v>
      </c>
      <c r="N150" s="142" t="s">
        <v>43</v>
      </c>
      <c r="P150" s="143">
        <f>O150*H150</f>
        <v>0</v>
      </c>
      <c r="Q150" s="143">
        <v>0</v>
      </c>
      <c r="R150" s="143">
        <f>Q150*H150</f>
        <v>0</v>
      </c>
      <c r="S150" s="143">
        <v>0</v>
      </c>
      <c r="T150" s="144">
        <f>S150*H150</f>
        <v>0</v>
      </c>
      <c r="AR150" s="145" t="s">
        <v>153</v>
      </c>
      <c r="AT150" s="145" t="s">
        <v>135</v>
      </c>
      <c r="AU150" s="145" t="s">
        <v>86</v>
      </c>
      <c r="AY150" s="16" t="s">
        <v>132</v>
      </c>
      <c r="BE150" s="146">
        <f>IF(N150="základní",J150,0)</f>
        <v>0</v>
      </c>
      <c r="BF150" s="146">
        <f>IF(N150="snížená",J150,0)</f>
        <v>0</v>
      </c>
      <c r="BG150" s="146">
        <f>IF(N150="zákl. přenesená",J150,0)</f>
        <v>0</v>
      </c>
      <c r="BH150" s="146">
        <f>IF(N150="sníž. přenesená",J150,0)</f>
        <v>0</v>
      </c>
      <c r="BI150" s="146">
        <f>IF(N150="nulová",J150,0)</f>
        <v>0</v>
      </c>
      <c r="BJ150" s="16" t="s">
        <v>86</v>
      </c>
      <c r="BK150" s="146">
        <f>ROUND(I150*H150,2)</f>
        <v>0</v>
      </c>
      <c r="BL150" s="16" t="s">
        <v>153</v>
      </c>
      <c r="BM150" s="145" t="s">
        <v>205</v>
      </c>
    </row>
    <row r="151" spans="2:65" s="12" customFormat="1">
      <c r="B151" s="155"/>
      <c r="D151" s="147" t="s">
        <v>240</v>
      </c>
      <c r="E151" s="156" t="s">
        <v>1</v>
      </c>
      <c r="F151" s="157" t="s">
        <v>1544</v>
      </c>
      <c r="H151" s="158">
        <v>150</v>
      </c>
      <c r="I151" s="159"/>
      <c r="L151" s="155"/>
      <c r="M151" s="160"/>
      <c r="T151" s="161"/>
      <c r="AT151" s="156" t="s">
        <v>240</v>
      </c>
      <c r="AU151" s="156" t="s">
        <v>86</v>
      </c>
      <c r="AV151" s="12" t="s">
        <v>88</v>
      </c>
      <c r="AW151" s="12" t="s">
        <v>33</v>
      </c>
      <c r="AX151" s="12" t="s">
        <v>78</v>
      </c>
      <c r="AY151" s="156" t="s">
        <v>132</v>
      </c>
    </row>
    <row r="152" spans="2:65" s="12" customFormat="1">
      <c r="B152" s="155"/>
      <c r="D152" s="147" t="s">
        <v>240</v>
      </c>
      <c r="E152" s="156" t="s">
        <v>1</v>
      </c>
      <c r="F152" s="157" t="s">
        <v>1545</v>
      </c>
      <c r="H152" s="158">
        <v>150</v>
      </c>
      <c r="I152" s="159"/>
      <c r="L152" s="155"/>
      <c r="M152" s="160"/>
      <c r="T152" s="161"/>
      <c r="AT152" s="156" t="s">
        <v>240</v>
      </c>
      <c r="AU152" s="156" t="s">
        <v>86</v>
      </c>
      <c r="AV152" s="12" t="s">
        <v>88</v>
      </c>
      <c r="AW152" s="12" t="s">
        <v>33</v>
      </c>
      <c r="AX152" s="12" t="s">
        <v>78</v>
      </c>
      <c r="AY152" s="156" t="s">
        <v>132</v>
      </c>
    </row>
    <row r="153" spans="2:65" s="13" customFormat="1">
      <c r="B153" s="162"/>
      <c r="D153" s="147" t="s">
        <v>240</v>
      </c>
      <c r="E153" s="163" t="s">
        <v>1</v>
      </c>
      <c r="F153" s="164" t="s">
        <v>244</v>
      </c>
      <c r="H153" s="165">
        <v>300</v>
      </c>
      <c r="I153" s="166"/>
      <c r="L153" s="162"/>
      <c r="M153" s="167"/>
      <c r="T153" s="168"/>
      <c r="AT153" s="163" t="s">
        <v>240</v>
      </c>
      <c r="AU153" s="163" t="s">
        <v>86</v>
      </c>
      <c r="AV153" s="13" t="s">
        <v>153</v>
      </c>
      <c r="AW153" s="13" t="s">
        <v>33</v>
      </c>
      <c r="AX153" s="13" t="s">
        <v>86</v>
      </c>
      <c r="AY153" s="163" t="s">
        <v>132</v>
      </c>
    </row>
    <row r="154" spans="2:65" s="1" customFormat="1" ht="62.65" customHeight="1">
      <c r="B154" s="132"/>
      <c r="C154" s="133" t="s">
        <v>172</v>
      </c>
      <c r="D154" s="133" t="s">
        <v>135</v>
      </c>
      <c r="E154" s="134" t="s">
        <v>1546</v>
      </c>
      <c r="F154" s="135" t="s">
        <v>1664</v>
      </c>
      <c r="G154" s="136" t="s">
        <v>820</v>
      </c>
      <c r="H154" s="137">
        <v>6</v>
      </c>
      <c r="I154" s="138"/>
      <c r="J154" s="139">
        <f>ROUND(I154*H154,2)</f>
        <v>0</v>
      </c>
      <c r="K154" s="140"/>
      <c r="L154" s="31"/>
      <c r="M154" s="141" t="s">
        <v>1</v>
      </c>
      <c r="N154" s="142" t="s">
        <v>43</v>
      </c>
      <c r="P154" s="143">
        <f>O154*H154</f>
        <v>0</v>
      </c>
      <c r="Q154" s="143">
        <v>0</v>
      </c>
      <c r="R154" s="143">
        <f>Q154*H154</f>
        <v>0</v>
      </c>
      <c r="S154" s="143">
        <v>0</v>
      </c>
      <c r="T154" s="144">
        <f>S154*H154</f>
        <v>0</v>
      </c>
      <c r="AR154" s="145" t="s">
        <v>153</v>
      </c>
      <c r="AT154" s="145" t="s">
        <v>135</v>
      </c>
      <c r="AU154" s="145" t="s">
        <v>86</v>
      </c>
      <c r="AY154" s="16" t="s">
        <v>132</v>
      </c>
      <c r="BE154" s="146">
        <f>IF(N154="základní",J154,0)</f>
        <v>0</v>
      </c>
      <c r="BF154" s="146">
        <f>IF(N154="snížená",J154,0)</f>
        <v>0</v>
      </c>
      <c r="BG154" s="146">
        <f>IF(N154="zákl. přenesená",J154,0)</f>
        <v>0</v>
      </c>
      <c r="BH154" s="146">
        <f>IF(N154="sníž. přenesená",J154,0)</f>
        <v>0</v>
      </c>
      <c r="BI154" s="146">
        <f>IF(N154="nulová",J154,0)</f>
        <v>0</v>
      </c>
      <c r="BJ154" s="16" t="s">
        <v>86</v>
      </c>
      <c r="BK154" s="146">
        <f>ROUND(I154*H154,2)</f>
        <v>0</v>
      </c>
      <c r="BL154" s="16" t="s">
        <v>153</v>
      </c>
      <c r="BM154" s="145" t="s">
        <v>307</v>
      </c>
    </row>
    <row r="155" spans="2:65" s="12" customFormat="1">
      <c r="B155" s="155"/>
      <c r="D155" s="147" t="s">
        <v>240</v>
      </c>
      <c r="E155" s="156" t="s">
        <v>1</v>
      </c>
      <c r="F155" s="157" t="s">
        <v>1547</v>
      </c>
      <c r="H155" s="158">
        <v>3</v>
      </c>
      <c r="I155" s="159"/>
      <c r="L155" s="155"/>
      <c r="M155" s="160"/>
      <c r="T155" s="161"/>
      <c r="AT155" s="156" t="s">
        <v>240</v>
      </c>
      <c r="AU155" s="156" t="s">
        <v>86</v>
      </c>
      <c r="AV155" s="12" t="s">
        <v>88</v>
      </c>
      <c r="AW155" s="12" t="s">
        <v>33</v>
      </c>
      <c r="AX155" s="12" t="s">
        <v>78</v>
      </c>
      <c r="AY155" s="156" t="s">
        <v>132</v>
      </c>
    </row>
    <row r="156" spans="2:65" s="12" customFormat="1">
      <c r="B156" s="155"/>
      <c r="D156" s="147" t="s">
        <v>240</v>
      </c>
      <c r="E156" s="156" t="s">
        <v>1</v>
      </c>
      <c r="F156" s="157" t="s">
        <v>1548</v>
      </c>
      <c r="H156" s="158">
        <v>3</v>
      </c>
      <c r="I156" s="159"/>
      <c r="L156" s="155"/>
      <c r="M156" s="160"/>
      <c r="T156" s="161"/>
      <c r="AT156" s="156" t="s">
        <v>240</v>
      </c>
      <c r="AU156" s="156" t="s">
        <v>86</v>
      </c>
      <c r="AV156" s="12" t="s">
        <v>88</v>
      </c>
      <c r="AW156" s="12" t="s">
        <v>33</v>
      </c>
      <c r="AX156" s="12" t="s">
        <v>78</v>
      </c>
      <c r="AY156" s="156" t="s">
        <v>132</v>
      </c>
    </row>
    <row r="157" spans="2:65" s="13" customFormat="1">
      <c r="B157" s="162"/>
      <c r="D157" s="147" t="s">
        <v>240</v>
      </c>
      <c r="E157" s="163" t="s">
        <v>1</v>
      </c>
      <c r="F157" s="164" t="s">
        <v>244</v>
      </c>
      <c r="H157" s="165">
        <v>6</v>
      </c>
      <c r="I157" s="166"/>
      <c r="L157" s="162"/>
      <c r="M157" s="167"/>
      <c r="T157" s="168"/>
      <c r="AT157" s="163" t="s">
        <v>240</v>
      </c>
      <c r="AU157" s="163" t="s">
        <v>86</v>
      </c>
      <c r="AV157" s="13" t="s">
        <v>153</v>
      </c>
      <c r="AW157" s="13" t="s">
        <v>33</v>
      </c>
      <c r="AX157" s="13" t="s">
        <v>86</v>
      </c>
      <c r="AY157" s="163" t="s">
        <v>132</v>
      </c>
    </row>
    <row r="158" spans="2:65" s="1" customFormat="1" ht="55.5" customHeight="1">
      <c r="B158" s="132"/>
      <c r="C158" s="133" t="s">
        <v>179</v>
      </c>
      <c r="D158" s="133" t="s">
        <v>135</v>
      </c>
      <c r="E158" s="134" t="s">
        <v>1549</v>
      </c>
      <c r="F158" s="135" t="s">
        <v>1665</v>
      </c>
      <c r="G158" s="136" t="s">
        <v>820</v>
      </c>
      <c r="H158" s="137">
        <v>6</v>
      </c>
      <c r="I158" s="138"/>
      <c r="J158" s="139">
        <f>ROUND(I158*H158,2)</f>
        <v>0</v>
      </c>
      <c r="K158" s="140"/>
      <c r="L158" s="31"/>
      <c r="M158" s="141" t="s">
        <v>1</v>
      </c>
      <c r="N158" s="142" t="s">
        <v>43</v>
      </c>
      <c r="P158" s="143">
        <f>O158*H158</f>
        <v>0</v>
      </c>
      <c r="Q158" s="143">
        <v>0</v>
      </c>
      <c r="R158" s="143">
        <f>Q158*H158</f>
        <v>0</v>
      </c>
      <c r="S158" s="143">
        <v>0</v>
      </c>
      <c r="T158" s="144">
        <f>S158*H158</f>
        <v>0</v>
      </c>
      <c r="AR158" s="145" t="s">
        <v>153</v>
      </c>
      <c r="AT158" s="145" t="s">
        <v>135</v>
      </c>
      <c r="AU158" s="145" t="s">
        <v>86</v>
      </c>
      <c r="AY158" s="16" t="s">
        <v>132</v>
      </c>
      <c r="BE158" s="146">
        <f>IF(N158="základní",J158,0)</f>
        <v>0</v>
      </c>
      <c r="BF158" s="146">
        <f>IF(N158="snížená",J158,0)</f>
        <v>0</v>
      </c>
      <c r="BG158" s="146">
        <f>IF(N158="zákl. přenesená",J158,0)</f>
        <v>0</v>
      </c>
      <c r="BH158" s="146">
        <f>IF(N158="sníž. přenesená",J158,0)</f>
        <v>0</v>
      </c>
      <c r="BI158" s="146">
        <f>IF(N158="nulová",J158,0)</f>
        <v>0</v>
      </c>
      <c r="BJ158" s="16" t="s">
        <v>86</v>
      </c>
      <c r="BK158" s="146">
        <f>ROUND(I158*H158,2)</f>
        <v>0</v>
      </c>
      <c r="BL158" s="16" t="s">
        <v>153</v>
      </c>
      <c r="BM158" s="145" t="s">
        <v>318</v>
      </c>
    </row>
    <row r="159" spans="2:65" s="12" customFormat="1">
      <c r="B159" s="155"/>
      <c r="D159" s="147" t="s">
        <v>240</v>
      </c>
      <c r="E159" s="156" t="s">
        <v>1</v>
      </c>
      <c r="F159" s="157" t="s">
        <v>1547</v>
      </c>
      <c r="H159" s="158">
        <v>3</v>
      </c>
      <c r="I159" s="159"/>
      <c r="L159" s="155"/>
      <c r="M159" s="160"/>
      <c r="T159" s="161"/>
      <c r="AT159" s="156" t="s">
        <v>240</v>
      </c>
      <c r="AU159" s="156" t="s">
        <v>86</v>
      </c>
      <c r="AV159" s="12" t="s">
        <v>88</v>
      </c>
      <c r="AW159" s="12" t="s">
        <v>33</v>
      </c>
      <c r="AX159" s="12" t="s">
        <v>78</v>
      </c>
      <c r="AY159" s="156" t="s">
        <v>132</v>
      </c>
    </row>
    <row r="160" spans="2:65" s="12" customFormat="1">
      <c r="B160" s="155"/>
      <c r="D160" s="147" t="s">
        <v>240</v>
      </c>
      <c r="E160" s="156" t="s">
        <v>1</v>
      </c>
      <c r="F160" s="157" t="s">
        <v>1548</v>
      </c>
      <c r="H160" s="158">
        <v>3</v>
      </c>
      <c r="I160" s="159"/>
      <c r="L160" s="155"/>
      <c r="M160" s="160"/>
      <c r="T160" s="161"/>
      <c r="AT160" s="156" t="s">
        <v>240</v>
      </c>
      <c r="AU160" s="156" t="s">
        <v>86</v>
      </c>
      <c r="AV160" s="12" t="s">
        <v>88</v>
      </c>
      <c r="AW160" s="12" t="s">
        <v>33</v>
      </c>
      <c r="AX160" s="12" t="s">
        <v>78</v>
      </c>
      <c r="AY160" s="156" t="s">
        <v>132</v>
      </c>
    </row>
    <row r="161" spans="2:65" s="13" customFormat="1">
      <c r="B161" s="162"/>
      <c r="D161" s="147" t="s">
        <v>240</v>
      </c>
      <c r="E161" s="163" t="s">
        <v>1</v>
      </c>
      <c r="F161" s="164" t="s">
        <v>244</v>
      </c>
      <c r="H161" s="165">
        <v>6</v>
      </c>
      <c r="I161" s="166"/>
      <c r="L161" s="162"/>
      <c r="M161" s="167"/>
      <c r="T161" s="168"/>
      <c r="AT161" s="163" t="s">
        <v>240</v>
      </c>
      <c r="AU161" s="163" t="s">
        <v>86</v>
      </c>
      <c r="AV161" s="13" t="s">
        <v>153</v>
      </c>
      <c r="AW161" s="13" t="s">
        <v>33</v>
      </c>
      <c r="AX161" s="13" t="s">
        <v>86</v>
      </c>
      <c r="AY161" s="163" t="s">
        <v>132</v>
      </c>
    </row>
    <row r="162" spans="2:65" s="1" customFormat="1" ht="55.5" customHeight="1">
      <c r="B162" s="132"/>
      <c r="C162" s="133" t="s">
        <v>183</v>
      </c>
      <c r="D162" s="133" t="s">
        <v>135</v>
      </c>
      <c r="E162" s="134" t="s">
        <v>1550</v>
      </c>
      <c r="F162" s="135" t="s">
        <v>1551</v>
      </c>
      <c r="G162" s="136" t="s">
        <v>820</v>
      </c>
      <c r="H162" s="137">
        <v>200</v>
      </c>
      <c r="I162" s="138"/>
      <c r="J162" s="139">
        <f>ROUND(I162*H162,2)</f>
        <v>0</v>
      </c>
      <c r="K162" s="140"/>
      <c r="L162" s="31"/>
      <c r="M162" s="141" t="s">
        <v>1</v>
      </c>
      <c r="N162" s="142" t="s">
        <v>43</v>
      </c>
      <c r="P162" s="143">
        <f>O162*H162</f>
        <v>0</v>
      </c>
      <c r="Q162" s="143">
        <v>0</v>
      </c>
      <c r="R162" s="143">
        <f>Q162*H162</f>
        <v>0</v>
      </c>
      <c r="S162" s="143">
        <v>0</v>
      </c>
      <c r="T162" s="144">
        <f>S162*H162</f>
        <v>0</v>
      </c>
      <c r="AR162" s="145" t="s">
        <v>153</v>
      </c>
      <c r="AT162" s="145" t="s">
        <v>135</v>
      </c>
      <c r="AU162" s="145" t="s">
        <v>86</v>
      </c>
      <c r="AY162" s="16" t="s">
        <v>132</v>
      </c>
      <c r="BE162" s="146">
        <f>IF(N162="základní",J162,0)</f>
        <v>0</v>
      </c>
      <c r="BF162" s="146">
        <f>IF(N162="snížená",J162,0)</f>
        <v>0</v>
      </c>
      <c r="BG162" s="146">
        <f>IF(N162="zákl. přenesená",J162,0)</f>
        <v>0</v>
      </c>
      <c r="BH162" s="146">
        <f>IF(N162="sníž. přenesená",J162,0)</f>
        <v>0</v>
      </c>
      <c r="BI162" s="146">
        <f>IF(N162="nulová",J162,0)</f>
        <v>0</v>
      </c>
      <c r="BJ162" s="16" t="s">
        <v>86</v>
      </c>
      <c r="BK162" s="146">
        <f>ROUND(I162*H162,2)</f>
        <v>0</v>
      </c>
      <c r="BL162" s="16" t="s">
        <v>153</v>
      </c>
      <c r="BM162" s="145" t="s">
        <v>329</v>
      </c>
    </row>
    <row r="163" spans="2:65" s="12" customFormat="1">
      <c r="B163" s="155"/>
      <c r="D163" s="147" t="s">
        <v>240</v>
      </c>
      <c r="E163" s="156" t="s">
        <v>1</v>
      </c>
      <c r="F163" s="157" t="s">
        <v>1552</v>
      </c>
      <c r="H163" s="158">
        <v>100</v>
      </c>
      <c r="I163" s="159"/>
      <c r="L163" s="155"/>
      <c r="M163" s="160"/>
      <c r="T163" s="161"/>
      <c r="AT163" s="156" t="s">
        <v>240</v>
      </c>
      <c r="AU163" s="156" t="s">
        <v>86</v>
      </c>
      <c r="AV163" s="12" t="s">
        <v>88</v>
      </c>
      <c r="AW163" s="12" t="s">
        <v>33</v>
      </c>
      <c r="AX163" s="12" t="s">
        <v>78</v>
      </c>
      <c r="AY163" s="156" t="s">
        <v>132</v>
      </c>
    </row>
    <row r="164" spans="2:65" s="12" customFormat="1">
      <c r="B164" s="155"/>
      <c r="D164" s="147" t="s">
        <v>240</v>
      </c>
      <c r="E164" s="156" t="s">
        <v>1</v>
      </c>
      <c r="F164" s="157" t="s">
        <v>1553</v>
      </c>
      <c r="H164" s="158">
        <v>100</v>
      </c>
      <c r="I164" s="159"/>
      <c r="L164" s="155"/>
      <c r="M164" s="160"/>
      <c r="T164" s="161"/>
      <c r="AT164" s="156" t="s">
        <v>240</v>
      </c>
      <c r="AU164" s="156" t="s">
        <v>86</v>
      </c>
      <c r="AV164" s="12" t="s">
        <v>88</v>
      </c>
      <c r="AW164" s="12" t="s">
        <v>33</v>
      </c>
      <c r="AX164" s="12" t="s">
        <v>78</v>
      </c>
      <c r="AY164" s="156" t="s">
        <v>132</v>
      </c>
    </row>
    <row r="165" spans="2:65" s="13" customFormat="1">
      <c r="B165" s="162"/>
      <c r="D165" s="147" t="s">
        <v>240</v>
      </c>
      <c r="E165" s="163" t="s">
        <v>1</v>
      </c>
      <c r="F165" s="164" t="s">
        <v>244</v>
      </c>
      <c r="H165" s="165">
        <v>200</v>
      </c>
      <c r="I165" s="166"/>
      <c r="L165" s="162"/>
      <c r="M165" s="167"/>
      <c r="T165" s="168"/>
      <c r="AT165" s="163" t="s">
        <v>240</v>
      </c>
      <c r="AU165" s="163" t="s">
        <v>86</v>
      </c>
      <c r="AV165" s="13" t="s">
        <v>153</v>
      </c>
      <c r="AW165" s="13" t="s">
        <v>33</v>
      </c>
      <c r="AX165" s="13" t="s">
        <v>86</v>
      </c>
      <c r="AY165" s="163" t="s">
        <v>132</v>
      </c>
    </row>
    <row r="166" spans="2:65" s="1" customFormat="1" ht="49.15" customHeight="1">
      <c r="B166" s="132"/>
      <c r="C166" s="133" t="s">
        <v>190</v>
      </c>
      <c r="D166" s="133" t="s">
        <v>135</v>
      </c>
      <c r="E166" s="134" t="s">
        <v>1554</v>
      </c>
      <c r="F166" s="135" t="s">
        <v>1666</v>
      </c>
      <c r="G166" s="136" t="s">
        <v>820</v>
      </c>
      <c r="H166" s="137">
        <v>30</v>
      </c>
      <c r="I166" s="138"/>
      <c r="J166" s="139">
        <f>ROUND(I166*H166,2)</f>
        <v>0</v>
      </c>
      <c r="K166" s="140"/>
      <c r="L166" s="31"/>
      <c r="M166" s="141" t="s">
        <v>1</v>
      </c>
      <c r="N166" s="142" t="s">
        <v>43</v>
      </c>
      <c r="P166" s="143">
        <f>O166*H166</f>
        <v>0</v>
      </c>
      <c r="Q166" s="143">
        <v>0</v>
      </c>
      <c r="R166" s="143">
        <f>Q166*H166</f>
        <v>0</v>
      </c>
      <c r="S166" s="143">
        <v>0</v>
      </c>
      <c r="T166" s="144">
        <f>S166*H166</f>
        <v>0</v>
      </c>
      <c r="AR166" s="145" t="s">
        <v>153</v>
      </c>
      <c r="AT166" s="145" t="s">
        <v>135</v>
      </c>
      <c r="AU166" s="145" t="s">
        <v>86</v>
      </c>
      <c r="AY166" s="16" t="s">
        <v>132</v>
      </c>
      <c r="BE166" s="146">
        <f>IF(N166="základní",J166,0)</f>
        <v>0</v>
      </c>
      <c r="BF166" s="146">
        <f>IF(N166="snížená",J166,0)</f>
        <v>0</v>
      </c>
      <c r="BG166" s="146">
        <f>IF(N166="zákl. přenesená",J166,0)</f>
        <v>0</v>
      </c>
      <c r="BH166" s="146">
        <f>IF(N166="sníž. přenesená",J166,0)</f>
        <v>0</v>
      </c>
      <c r="BI166" s="146">
        <f>IF(N166="nulová",J166,0)</f>
        <v>0</v>
      </c>
      <c r="BJ166" s="16" t="s">
        <v>86</v>
      </c>
      <c r="BK166" s="146">
        <f>ROUND(I166*H166,2)</f>
        <v>0</v>
      </c>
      <c r="BL166" s="16" t="s">
        <v>153</v>
      </c>
      <c r="BM166" s="145" t="s">
        <v>336</v>
      </c>
    </row>
    <row r="167" spans="2:65" s="12" customFormat="1">
      <c r="B167" s="155"/>
      <c r="D167" s="147" t="s">
        <v>240</v>
      </c>
      <c r="E167" s="156" t="s">
        <v>1</v>
      </c>
      <c r="F167" s="157" t="s">
        <v>1555</v>
      </c>
      <c r="H167" s="158">
        <v>15</v>
      </c>
      <c r="I167" s="159"/>
      <c r="L167" s="155"/>
      <c r="M167" s="160"/>
      <c r="T167" s="161"/>
      <c r="AT167" s="156" t="s">
        <v>240</v>
      </c>
      <c r="AU167" s="156" t="s">
        <v>86</v>
      </c>
      <c r="AV167" s="12" t="s">
        <v>88</v>
      </c>
      <c r="AW167" s="12" t="s">
        <v>33</v>
      </c>
      <c r="AX167" s="12" t="s">
        <v>78</v>
      </c>
      <c r="AY167" s="156" t="s">
        <v>132</v>
      </c>
    </row>
    <row r="168" spans="2:65" s="12" customFormat="1">
      <c r="B168" s="155"/>
      <c r="D168" s="147" t="s">
        <v>240</v>
      </c>
      <c r="E168" s="156" t="s">
        <v>1</v>
      </c>
      <c r="F168" s="157" t="s">
        <v>1556</v>
      </c>
      <c r="H168" s="158">
        <v>15</v>
      </c>
      <c r="I168" s="159"/>
      <c r="L168" s="155"/>
      <c r="M168" s="160"/>
      <c r="T168" s="161"/>
      <c r="AT168" s="156" t="s">
        <v>240</v>
      </c>
      <c r="AU168" s="156" t="s">
        <v>86</v>
      </c>
      <c r="AV168" s="12" t="s">
        <v>88</v>
      </c>
      <c r="AW168" s="12" t="s">
        <v>33</v>
      </c>
      <c r="AX168" s="12" t="s">
        <v>78</v>
      </c>
      <c r="AY168" s="156" t="s">
        <v>132</v>
      </c>
    </row>
    <row r="169" spans="2:65" s="13" customFormat="1">
      <c r="B169" s="162"/>
      <c r="D169" s="147" t="s">
        <v>240</v>
      </c>
      <c r="E169" s="163" t="s">
        <v>1</v>
      </c>
      <c r="F169" s="164" t="s">
        <v>244</v>
      </c>
      <c r="H169" s="165">
        <v>30</v>
      </c>
      <c r="I169" s="166"/>
      <c r="L169" s="162"/>
      <c r="M169" s="167"/>
      <c r="T169" s="168"/>
      <c r="AT169" s="163" t="s">
        <v>240</v>
      </c>
      <c r="AU169" s="163" t="s">
        <v>86</v>
      </c>
      <c r="AV169" s="13" t="s">
        <v>153</v>
      </c>
      <c r="AW169" s="13" t="s">
        <v>33</v>
      </c>
      <c r="AX169" s="13" t="s">
        <v>86</v>
      </c>
      <c r="AY169" s="163" t="s">
        <v>132</v>
      </c>
    </row>
    <row r="170" spans="2:65" s="1" customFormat="1" ht="49.15" customHeight="1">
      <c r="B170" s="132"/>
      <c r="C170" s="133" t="s">
        <v>8</v>
      </c>
      <c r="D170" s="133" t="s">
        <v>135</v>
      </c>
      <c r="E170" s="134" t="s">
        <v>1557</v>
      </c>
      <c r="F170" s="135" t="s">
        <v>1667</v>
      </c>
      <c r="G170" s="136" t="s">
        <v>820</v>
      </c>
      <c r="H170" s="137">
        <v>30</v>
      </c>
      <c r="I170" s="138"/>
      <c r="J170" s="139">
        <f>ROUND(I170*H170,2)</f>
        <v>0</v>
      </c>
      <c r="K170" s="140"/>
      <c r="L170" s="31"/>
      <c r="M170" s="141" t="s">
        <v>1</v>
      </c>
      <c r="N170" s="142" t="s">
        <v>43</v>
      </c>
      <c r="P170" s="143">
        <f>O170*H170</f>
        <v>0</v>
      </c>
      <c r="Q170" s="143">
        <v>0</v>
      </c>
      <c r="R170" s="143">
        <f>Q170*H170</f>
        <v>0</v>
      </c>
      <c r="S170" s="143">
        <v>0</v>
      </c>
      <c r="T170" s="144">
        <f>S170*H170</f>
        <v>0</v>
      </c>
      <c r="AR170" s="145" t="s">
        <v>153</v>
      </c>
      <c r="AT170" s="145" t="s">
        <v>135</v>
      </c>
      <c r="AU170" s="145" t="s">
        <v>86</v>
      </c>
      <c r="AY170" s="16" t="s">
        <v>132</v>
      </c>
      <c r="BE170" s="146">
        <f>IF(N170="základní",J170,0)</f>
        <v>0</v>
      </c>
      <c r="BF170" s="146">
        <f>IF(N170="snížená",J170,0)</f>
        <v>0</v>
      </c>
      <c r="BG170" s="146">
        <f>IF(N170="zákl. přenesená",J170,0)</f>
        <v>0</v>
      </c>
      <c r="BH170" s="146">
        <f>IF(N170="sníž. přenesená",J170,0)</f>
        <v>0</v>
      </c>
      <c r="BI170" s="146">
        <f>IF(N170="nulová",J170,0)</f>
        <v>0</v>
      </c>
      <c r="BJ170" s="16" t="s">
        <v>86</v>
      </c>
      <c r="BK170" s="146">
        <f>ROUND(I170*H170,2)</f>
        <v>0</v>
      </c>
      <c r="BL170" s="16" t="s">
        <v>153</v>
      </c>
      <c r="BM170" s="145" t="s">
        <v>346</v>
      </c>
    </row>
    <row r="171" spans="2:65" s="12" customFormat="1">
      <c r="B171" s="155"/>
      <c r="D171" s="147" t="s">
        <v>240</v>
      </c>
      <c r="E171" s="156" t="s">
        <v>1</v>
      </c>
      <c r="F171" s="157" t="s">
        <v>1555</v>
      </c>
      <c r="H171" s="158">
        <v>15</v>
      </c>
      <c r="I171" s="159"/>
      <c r="L171" s="155"/>
      <c r="M171" s="160"/>
      <c r="T171" s="161"/>
      <c r="AT171" s="156" t="s">
        <v>240</v>
      </c>
      <c r="AU171" s="156" t="s">
        <v>86</v>
      </c>
      <c r="AV171" s="12" t="s">
        <v>88</v>
      </c>
      <c r="AW171" s="12" t="s">
        <v>33</v>
      </c>
      <c r="AX171" s="12" t="s">
        <v>78</v>
      </c>
      <c r="AY171" s="156" t="s">
        <v>132</v>
      </c>
    </row>
    <row r="172" spans="2:65" s="12" customFormat="1">
      <c r="B172" s="155"/>
      <c r="D172" s="147" t="s">
        <v>240</v>
      </c>
      <c r="E172" s="156" t="s">
        <v>1</v>
      </c>
      <c r="F172" s="157" t="s">
        <v>1556</v>
      </c>
      <c r="H172" s="158">
        <v>15</v>
      </c>
      <c r="I172" s="159"/>
      <c r="L172" s="155"/>
      <c r="M172" s="160"/>
      <c r="T172" s="161"/>
      <c r="AT172" s="156" t="s">
        <v>240</v>
      </c>
      <c r="AU172" s="156" t="s">
        <v>86</v>
      </c>
      <c r="AV172" s="12" t="s">
        <v>88</v>
      </c>
      <c r="AW172" s="12" t="s">
        <v>33</v>
      </c>
      <c r="AX172" s="12" t="s">
        <v>78</v>
      </c>
      <c r="AY172" s="156" t="s">
        <v>132</v>
      </c>
    </row>
    <row r="173" spans="2:65" s="13" customFormat="1">
      <c r="B173" s="162"/>
      <c r="D173" s="147" t="s">
        <v>240</v>
      </c>
      <c r="E173" s="163" t="s">
        <v>1</v>
      </c>
      <c r="F173" s="164" t="s">
        <v>244</v>
      </c>
      <c r="H173" s="165">
        <v>30</v>
      </c>
      <c r="I173" s="166"/>
      <c r="L173" s="162"/>
      <c r="M173" s="167"/>
      <c r="T173" s="168"/>
      <c r="AT173" s="163" t="s">
        <v>240</v>
      </c>
      <c r="AU173" s="163" t="s">
        <v>86</v>
      </c>
      <c r="AV173" s="13" t="s">
        <v>153</v>
      </c>
      <c r="AW173" s="13" t="s">
        <v>33</v>
      </c>
      <c r="AX173" s="13" t="s">
        <v>86</v>
      </c>
      <c r="AY173" s="163" t="s">
        <v>132</v>
      </c>
    </row>
    <row r="174" spans="2:65" s="1" customFormat="1" ht="44.25" customHeight="1">
      <c r="B174" s="132"/>
      <c r="C174" s="133" t="s">
        <v>200</v>
      </c>
      <c r="D174" s="133" t="s">
        <v>135</v>
      </c>
      <c r="E174" s="134" t="s">
        <v>1558</v>
      </c>
      <c r="F174" s="135" t="s">
        <v>1668</v>
      </c>
      <c r="G174" s="136" t="s">
        <v>820</v>
      </c>
      <c r="H174" s="137">
        <v>6</v>
      </c>
      <c r="I174" s="138"/>
      <c r="J174" s="139">
        <f>ROUND(I174*H174,2)</f>
        <v>0</v>
      </c>
      <c r="K174" s="140"/>
      <c r="L174" s="31"/>
      <c r="M174" s="141" t="s">
        <v>1</v>
      </c>
      <c r="N174" s="142" t="s">
        <v>43</v>
      </c>
      <c r="P174" s="143">
        <f>O174*H174</f>
        <v>0</v>
      </c>
      <c r="Q174" s="143">
        <v>0</v>
      </c>
      <c r="R174" s="143">
        <f>Q174*H174</f>
        <v>0</v>
      </c>
      <c r="S174" s="143">
        <v>0</v>
      </c>
      <c r="T174" s="144">
        <f>S174*H174</f>
        <v>0</v>
      </c>
      <c r="AR174" s="145" t="s">
        <v>153</v>
      </c>
      <c r="AT174" s="145" t="s">
        <v>135</v>
      </c>
      <c r="AU174" s="145" t="s">
        <v>86</v>
      </c>
      <c r="AY174" s="16" t="s">
        <v>132</v>
      </c>
      <c r="BE174" s="146">
        <f>IF(N174="základní",J174,0)</f>
        <v>0</v>
      </c>
      <c r="BF174" s="146">
        <f>IF(N174="snížená",J174,0)</f>
        <v>0</v>
      </c>
      <c r="BG174" s="146">
        <f>IF(N174="zákl. přenesená",J174,0)</f>
        <v>0</v>
      </c>
      <c r="BH174" s="146">
        <f>IF(N174="sníž. přenesená",J174,0)</f>
        <v>0</v>
      </c>
      <c r="BI174" s="146">
        <f>IF(N174="nulová",J174,0)</f>
        <v>0</v>
      </c>
      <c r="BJ174" s="16" t="s">
        <v>86</v>
      </c>
      <c r="BK174" s="146">
        <f>ROUND(I174*H174,2)</f>
        <v>0</v>
      </c>
      <c r="BL174" s="16" t="s">
        <v>153</v>
      </c>
      <c r="BM174" s="145" t="s">
        <v>357</v>
      </c>
    </row>
    <row r="175" spans="2:65" s="12" customFormat="1">
      <c r="B175" s="155"/>
      <c r="D175" s="147" t="s">
        <v>240</v>
      </c>
      <c r="E175" s="156" t="s">
        <v>1</v>
      </c>
      <c r="F175" s="157" t="s">
        <v>1547</v>
      </c>
      <c r="H175" s="158">
        <v>3</v>
      </c>
      <c r="I175" s="159"/>
      <c r="L175" s="155"/>
      <c r="M175" s="160"/>
      <c r="T175" s="161"/>
      <c r="AT175" s="156" t="s">
        <v>240</v>
      </c>
      <c r="AU175" s="156" t="s">
        <v>86</v>
      </c>
      <c r="AV175" s="12" t="s">
        <v>88</v>
      </c>
      <c r="AW175" s="12" t="s">
        <v>33</v>
      </c>
      <c r="AX175" s="12" t="s">
        <v>78</v>
      </c>
      <c r="AY175" s="156" t="s">
        <v>132</v>
      </c>
    </row>
    <row r="176" spans="2:65" s="12" customFormat="1">
      <c r="B176" s="155"/>
      <c r="D176" s="147" t="s">
        <v>240</v>
      </c>
      <c r="E176" s="156" t="s">
        <v>1</v>
      </c>
      <c r="F176" s="157" t="s">
        <v>1548</v>
      </c>
      <c r="H176" s="158">
        <v>3</v>
      </c>
      <c r="I176" s="159"/>
      <c r="L176" s="155"/>
      <c r="M176" s="160"/>
      <c r="T176" s="161"/>
      <c r="AT176" s="156" t="s">
        <v>240</v>
      </c>
      <c r="AU176" s="156" t="s">
        <v>86</v>
      </c>
      <c r="AV176" s="12" t="s">
        <v>88</v>
      </c>
      <c r="AW176" s="12" t="s">
        <v>33</v>
      </c>
      <c r="AX176" s="12" t="s">
        <v>78</v>
      </c>
      <c r="AY176" s="156" t="s">
        <v>132</v>
      </c>
    </row>
    <row r="177" spans="2:65" s="13" customFormat="1">
      <c r="B177" s="162"/>
      <c r="D177" s="147" t="s">
        <v>240</v>
      </c>
      <c r="E177" s="163" t="s">
        <v>1</v>
      </c>
      <c r="F177" s="164" t="s">
        <v>244</v>
      </c>
      <c r="H177" s="165">
        <v>6</v>
      </c>
      <c r="I177" s="166"/>
      <c r="L177" s="162"/>
      <c r="M177" s="167"/>
      <c r="T177" s="168"/>
      <c r="AT177" s="163" t="s">
        <v>240</v>
      </c>
      <c r="AU177" s="163" t="s">
        <v>86</v>
      </c>
      <c r="AV177" s="13" t="s">
        <v>153</v>
      </c>
      <c r="AW177" s="13" t="s">
        <v>33</v>
      </c>
      <c r="AX177" s="13" t="s">
        <v>86</v>
      </c>
      <c r="AY177" s="163" t="s">
        <v>132</v>
      </c>
    </row>
    <row r="178" spans="2:65" s="1" customFormat="1" ht="49.15" customHeight="1">
      <c r="B178" s="132"/>
      <c r="C178" s="133" t="s">
        <v>205</v>
      </c>
      <c r="D178" s="133" t="s">
        <v>135</v>
      </c>
      <c r="E178" s="134" t="s">
        <v>1559</v>
      </c>
      <c r="F178" s="135" t="s">
        <v>1669</v>
      </c>
      <c r="G178" s="136" t="s">
        <v>820</v>
      </c>
      <c r="H178" s="137">
        <v>6</v>
      </c>
      <c r="I178" s="138"/>
      <c r="J178" s="139">
        <f>ROUND(I178*H178,2)</f>
        <v>0</v>
      </c>
      <c r="K178" s="140"/>
      <c r="L178" s="31"/>
      <c r="M178" s="141" t="s">
        <v>1</v>
      </c>
      <c r="N178" s="142" t="s">
        <v>43</v>
      </c>
      <c r="P178" s="143">
        <f>O178*H178</f>
        <v>0</v>
      </c>
      <c r="Q178" s="143">
        <v>0</v>
      </c>
      <c r="R178" s="143">
        <f>Q178*H178</f>
        <v>0</v>
      </c>
      <c r="S178" s="143">
        <v>0</v>
      </c>
      <c r="T178" s="144">
        <f>S178*H178</f>
        <v>0</v>
      </c>
      <c r="AR178" s="145" t="s">
        <v>153</v>
      </c>
      <c r="AT178" s="145" t="s">
        <v>135</v>
      </c>
      <c r="AU178" s="145" t="s">
        <v>86</v>
      </c>
      <c r="AY178" s="16" t="s">
        <v>132</v>
      </c>
      <c r="BE178" s="146">
        <f>IF(N178="základní",J178,0)</f>
        <v>0</v>
      </c>
      <c r="BF178" s="146">
        <f>IF(N178="snížená",J178,0)</f>
        <v>0</v>
      </c>
      <c r="BG178" s="146">
        <f>IF(N178="zákl. přenesená",J178,0)</f>
        <v>0</v>
      </c>
      <c r="BH178" s="146">
        <f>IF(N178="sníž. přenesená",J178,0)</f>
        <v>0</v>
      </c>
      <c r="BI178" s="146">
        <f>IF(N178="nulová",J178,0)</f>
        <v>0</v>
      </c>
      <c r="BJ178" s="16" t="s">
        <v>86</v>
      </c>
      <c r="BK178" s="146">
        <f>ROUND(I178*H178,2)</f>
        <v>0</v>
      </c>
      <c r="BL178" s="16" t="s">
        <v>153</v>
      </c>
      <c r="BM178" s="145" t="s">
        <v>371</v>
      </c>
    </row>
    <row r="179" spans="2:65" s="12" customFormat="1">
      <c r="B179" s="155"/>
      <c r="D179" s="147" t="s">
        <v>240</v>
      </c>
      <c r="E179" s="156" t="s">
        <v>1</v>
      </c>
      <c r="F179" s="157" t="s">
        <v>1547</v>
      </c>
      <c r="H179" s="158">
        <v>3</v>
      </c>
      <c r="I179" s="159"/>
      <c r="L179" s="155"/>
      <c r="M179" s="160"/>
      <c r="T179" s="161"/>
      <c r="AT179" s="156" t="s">
        <v>240</v>
      </c>
      <c r="AU179" s="156" t="s">
        <v>86</v>
      </c>
      <c r="AV179" s="12" t="s">
        <v>88</v>
      </c>
      <c r="AW179" s="12" t="s">
        <v>33</v>
      </c>
      <c r="AX179" s="12" t="s">
        <v>78</v>
      </c>
      <c r="AY179" s="156" t="s">
        <v>132</v>
      </c>
    </row>
    <row r="180" spans="2:65" s="12" customFormat="1">
      <c r="B180" s="155"/>
      <c r="D180" s="147" t="s">
        <v>240</v>
      </c>
      <c r="E180" s="156" t="s">
        <v>1</v>
      </c>
      <c r="F180" s="157" t="s">
        <v>1548</v>
      </c>
      <c r="H180" s="158">
        <v>3</v>
      </c>
      <c r="I180" s="159"/>
      <c r="L180" s="155"/>
      <c r="M180" s="160"/>
      <c r="T180" s="161"/>
      <c r="AT180" s="156" t="s">
        <v>240</v>
      </c>
      <c r="AU180" s="156" t="s">
        <v>86</v>
      </c>
      <c r="AV180" s="12" t="s">
        <v>88</v>
      </c>
      <c r="AW180" s="12" t="s">
        <v>33</v>
      </c>
      <c r="AX180" s="12" t="s">
        <v>78</v>
      </c>
      <c r="AY180" s="156" t="s">
        <v>132</v>
      </c>
    </row>
    <row r="181" spans="2:65" s="13" customFormat="1">
      <c r="B181" s="162"/>
      <c r="D181" s="147" t="s">
        <v>240</v>
      </c>
      <c r="E181" s="163" t="s">
        <v>1</v>
      </c>
      <c r="F181" s="164" t="s">
        <v>244</v>
      </c>
      <c r="H181" s="165">
        <v>6</v>
      </c>
      <c r="I181" s="166"/>
      <c r="L181" s="162"/>
      <c r="M181" s="167"/>
      <c r="T181" s="168"/>
      <c r="AT181" s="163" t="s">
        <v>240</v>
      </c>
      <c r="AU181" s="163" t="s">
        <v>86</v>
      </c>
      <c r="AV181" s="13" t="s">
        <v>153</v>
      </c>
      <c r="AW181" s="13" t="s">
        <v>33</v>
      </c>
      <c r="AX181" s="13" t="s">
        <v>86</v>
      </c>
      <c r="AY181" s="163" t="s">
        <v>132</v>
      </c>
    </row>
    <row r="182" spans="2:65" s="1" customFormat="1" ht="16.5" customHeight="1">
      <c r="B182" s="132"/>
      <c r="C182" s="133" t="s">
        <v>302</v>
      </c>
      <c r="D182" s="133" t="s">
        <v>135</v>
      </c>
      <c r="E182" s="134" t="s">
        <v>1560</v>
      </c>
      <c r="F182" s="135" t="s">
        <v>1561</v>
      </c>
      <c r="G182" s="136" t="s">
        <v>1541</v>
      </c>
      <c r="H182" s="137">
        <v>2</v>
      </c>
      <c r="I182" s="138"/>
      <c r="J182" s="139">
        <f>ROUND(I182*H182,2)</f>
        <v>0</v>
      </c>
      <c r="K182" s="140"/>
      <c r="L182" s="31"/>
      <c r="M182" s="141" t="s">
        <v>1</v>
      </c>
      <c r="N182" s="142" t="s">
        <v>43</v>
      </c>
      <c r="P182" s="143">
        <f>O182*H182</f>
        <v>0</v>
      </c>
      <c r="Q182" s="143">
        <v>0</v>
      </c>
      <c r="R182" s="143">
        <f>Q182*H182</f>
        <v>0</v>
      </c>
      <c r="S182" s="143">
        <v>0</v>
      </c>
      <c r="T182" s="144">
        <f>S182*H182</f>
        <v>0</v>
      </c>
      <c r="AR182" s="145" t="s">
        <v>153</v>
      </c>
      <c r="AT182" s="145" t="s">
        <v>135</v>
      </c>
      <c r="AU182" s="145" t="s">
        <v>86</v>
      </c>
      <c r="AY182" s="16" t="s">
        <v>132</v>
      </c>
      <c r="BE182" s="146">
        <f>IF(N182="základní",J182,0)</f>
        <v>0</v>
      </c>
      <c r="BF182" s="146">
        <f>IF(N182="snížená",J182,0)</f>
        <v>0</v>
      </c>
      <c r="BG182" s="146">
        <f>IF(N182="zákl. přenesená",J182,0)</f>
        <v>0</v>
      </c>
      <c r="BH182" s="146">
        <f>IF(N182="sníž. přenesená",J182,0)</f>
        <v>0</v>
      </c>
      <c r="BI182" s="146">
        <f>IF(N182="nulová",J182,0)</f>
        <v>0</v>
      </c>
      <c r="BJ182" s="16" t="s">
        <v>86</v>
      </c>
      <c r="BK182" s="146">
        <f>ROUND(I182*H182,2)</f>
        <v>0</v>
      </c>
      <c r="BL182" s="16" t="s">
        <v>153</v>
      </c>
      <c r="BM182" s="145" t="s">
        <v>383</v>
      </c>
    </row>
    <row r="183" spans="2:65" s="12" customFormat="1">
      <c r="B183" s="155"/>
      <c r="D183" s="147" t="s">
        <v>240</v>
      </c>
      <c r="E183" s="156" t="s">
        <v>1</v>
      </c>
      <c r="F183" s="157" t="s">
        <v>1525</v>
      </c>
      <c r="H183" s="158">
        <v>1</v>
      </c>
      <c r="I183" s="159"/>
      <c r="L183" s="155"/>
      <c r="M183" s="160"/>
      <c r="T183" s="161"/>
      <c r="AT183" s="156" t="s">
        <v>240</v>
      </c>
      <c r="AU183" s="156" t="s">
        <v>86</v>
      </c>
      <c r="AV183" s="12" t="s">
        <v>88</v>
      </c>
      <c r="AW183" s="12" t="s">
        <v>33</v>
      </c>
      <c r="AX183" s="12" t="s">
        <v>78</v>
      </c>
      <c r="AY183" s="156" t="s">
        <v>132</v>
      </c>
    </row>
    <row r="184" spans="2:65" s="12" customFormat="1">
      <c r="B184" s="155"/>
      <c r="D184" s="147" t="s">
        <v>240</v>
      </c>
      <c r="E184" s="156" t="s">
        <v>1</v>
      </c>
      <c r="F184" s="157" t="s">
        <v>1526</v>
      </c>
      <c r="H184" s="158">
        <v>1</v>
      </c>
      <c r="I184" s="159"/>
      <c r="L184" s="155"/>
      <c r="M184" s="160"/>
      <c r="T184" s="161"/>
      <c r="AT184" s="156" t="s">
        <v>240</v>
      </c>
      <c r="AU184" s="156" t="s">
        <v>86</v>
      </c>
      <c r="AV184" s="12" t="s">
        <v>88</v>
      </c>
      <c r="AW184" s="12" t="s">
        <v>33</v>
      </c>
      <c r="AX184" s="12" t="s">
        <v>78</v>
      </c>
      <c r="AY184" s="156" t="s">
        <v>132</v>
      </c>
    </row>
    <row r="185" spans="2:65" s="13" customFormat="1">
      <c r="B185" s="162"/>
      <c r="D185" s="147" t="s">
        <v>240</v>
      </c>
      <c r="E185" s="163" t="s">
        <v>1</v>
      </c>
      <c r="F185" s="164" t="s">
        <v>244</v>
      </c>
      <c r="H185" s="165">
        <v>2</v>
      </c>
      <c r="I185" s="166"/>
      <c r="L185" s="162"/>
      <c r="M185" s="167"/>
      <c r="T185" s="168"/>
      <c r="AT185" s="163" t="s">
        <v>240</v>
      </c>
      <c r="AU185" s="163" t="s">
        <v>86</v>
      </c>
      <c r="AV185" s="13" t="s">
        <v>153</v>
      </c>
      <c r="AW185" s="13" t="s">
        <v>33</v>
      </c>
      <c r="AX185" s="13" t="s">
        <v>86</v>
      </c>
      <c r="AY185" s="163" t="s">
        <v>132</v>
      </c>
    </row>
    <row r="186" spans="2:65" s="11" customFormat="1" ht="25.9" customHeight="1">
      <c r="B186" s="120"/>
      <c r="D186" s="121" t="s">
        <v>77</v>
      </c>
      <c r="E186" s="122" t="s">
        <v>1562</v>
      </c>
      <c r="F186" s="122" t="s">
        <v>1563</v>
      </c>
      <c r="I186" s="123"/>
      <c r="J186" s="124">
        <f>BK186</f>
        <v>0</v>
      </c>
      <c r="L186" s="120"/>
      <c r="M186" s="125"/>
      <c r="P186" s="126">
        <f>SUM(P187:P238)</f>
        <v>0</v>
      </c>
      <c r="R186" s="126">
        <f>SUM(R187:R238)</f>
        <v>0</v>
      </c>
      <c r="T186" s="127">
        <f>SUM(T187:T238)</f>
        <v>0</v>
      </c>
      <c r="AR186" s="121" t="s">
        <v>86</v>
      </c>
      <c r="AT186" s="128" t="s">
        <v>77</v>
      </c>
      <c r="AU186" s="128" t="s">
        <v>78</v>
      </c>
      <c r="AY186" s="121" t="s">
        <v>132</v>
      </c>
      <c r="BK186" s="129">
        <f>SUM(BK187:BK238)</f>
        <v>0</v>
      </c>
    </row>
    <row r="187" spans="2:65" s="1" customFormat="1" ht="24.2" customHeight="1">
      <c r="B187" s="132"/>
      <c r="C187" s="133" t="s">
        <v>307</v>
      </c>
      <c r="D187" s="133" t="s">
        <v>135</v>
      </c>
      <c r="E187" s="134" t="s">
        <v>1564</v>
      </c>
      <c r="F187" s="135" t="s">
        <v>1565</v>
      </c>
      <c r="G187" s="136" t="s">
        <v>820</v>
      </c>
      <c r="H187" s="137">
        <v>4</v>
      </c>
      <c r="I187" s="138"/>
      <c r="J187" s="139">
        <f>ROUND(I187*H187,2)</f>
        <v>0</v>
      </c>
      <c r="K187" s="140"/>
      <c r="L187" s="31"/>
      <c r="M187" s="141" t="s">
        <v>1</v>
      </c>
      <c r="N187" s="142" t="s">
        <v>43</v>
      </c>
      <c r="P187" s="143">
        <f>O187*H187</f>
        <v>0</v>
      </c>
      <c r="Q187" s="143">
        <v>0</v>
      </c>
      <c r="R187" s="143">
        <f>Q187*H187</f>
        <v>0</v>
      </c>
      <c r="S187" s="143">
        <v>0</v>
      </c>
      <c r="T187" s="144">
        <f>S187*H187</f>
        <v>0</v>
      </c>
      <c r="AR187" s="145" t="s">
        <v>153</v>
      </c>
      <c r="AT187" s="145" t="s">
        <v>135</v>
      </c>
      <c r="AU187" s="145" t="s">
        <v>86</v>
      </c>
      <c r="AY187" s="16" t="s">
        <v>132</v>
      </c>
      <c r="BE187" s="146">
        <f>IF(N187="základní",J187,0)</f>
        <v>0</v>
      </c>
      <c r="BF187" s="146">
        <f>IF(N187="snížená",J187,0)</f>
        <v>0</v>
      </c>
      <c r="BG187" s="146">
        <f>IF(N187="zákl. přenesená",J187,0)</f>
        <v>0</v>
      </c>
      <c r="BH187" s="146">
        <f>IF(N187="sníž. přenesená",J187,0)</f>
        <v>0</v>
      </c>
      <c r="BI187" s="146">
        <f>IF(N187="nulová",J187,0)</f>
        <v>0</v>
      </c>
      <c r="BJ187" s="16" t="s">
        <v>86</v>
      </c>
      <c r="BK187" s="146">
        <f>ROUND(I187*H187,2)</f>
        <v>0</v>
      </c>
      <c r="BL187" s="16" t="s">
        <v>153</v>
      </c>
      <c r="BM187" s="145" t="s">
        <v>395</v>
      </c>
    </row>
    <row r="188" spans="2:65" s="12" customFormat="1">
      <c r="B188" s="155"/>
      <c r="D188" s="147" t="s">
        <v>240</v>
      </c>
      <c r="E188" s="156" t="s">
        <v>1</v>
      </c>
      <c r="F188" s="157" t="s">
        <v>1530</v>
      </c>
      <c r="H188" s="158">
        <v>2</v>
      </c>
      <c r="I188" s="159"/>
      <c r="L188" s="155"/>
      <c r="M188" s="160"/>
      <c r="T188" s="161"/>
      <c r="AT188" s="156" t="s">
        <v>240</v>
      </c>
      <c r="AU188" s="156" t="s">
        <v>86</v>
      </c>
      <c r="AV188" s="12" t="s">
        <v>88</v>
      </c>
      <c r="AW188" s="12" t="s">
        <v>33</v>
      </c>
      <c r="AX188" s="12" t="s">
        <v>78</v>
      </c>
      <c r="AY188" s="156" t="s">
        <v>132</v>
      </c>
    </row>
    <row r="189" spans="2:65" s="12" customFormat="1">
      <c r="B189" s="155"/>
      <c r="D189" s="147" t="s">
        <v>240</v>
      </c>
      <c r="E189" s="156" t="s">
        <v>1</v>
      </c>
      <c r="F189" s="157" t="s">
        <v>1531</v>
      </c>
      <c r="H189" s="158">
        <v>2</v>
      </c>
      <c r="I189" s="159"/>
      <c r="L189" s="155"/>
      <c r="M189" s="160"/>
      <c r="T189" s="161"/>
      <c r="AT189" s="156" t="s">
        <v>240</v>
      </c>
      <c r="AU189" s="156" t="s">
        <v>86</v>
      </c>
      <c r="AV189" s="12" t="s">
        <v>88</v>
      </c>
      <c r="AW189" s="12" t="s">
        <v>33</v>
      </c>
      <c r="AX189" s="12" t="s">
        <v>78</v>
      </c>
      <c r="AY189" s="156" t="s">
        <v>132</v>
      </c>
    </row>
    <row r="190" spans="2:65" s="13" customFormat="1">
      <c r="B190" s="162"/>
      <c r="D190" s="147" t="s">
        <v>240</v>
      </c>
      <c r="E190" s="163" t="s">
        <v>1</v>
      </c>
      <c r="F190" s="164" t="s">
        <v>244</v>
      </c>
      <c r="H190" s="165">
        <v>4</v>
      </c>
      <c r="I190" s="166"/>
      <c r="L190" s="162"/>
      <c r="M190" s="167"/>
      <c r="T190" s="168"/>
      <c r="AT190" s="163" t="s">
        <v>240</v>
      </c>
      <c r="AU190" s="163" t="s">
        <v>86</v>
      </c>
      <c r="AV190" s="13" t="s">
        <v>153</v>
      </c>
      <c r="AW190" s="13" t="s">
        <v>33</v>
      </c>
      <c r="AX190" s="13" t="s">
        <v>86</v>
      </c>
      <c r="AY190" s="163" t="s">
        <v>132</v>
      </c>
    </row>
    <row r="191" spans="2:65" s="1" customFormat="1" ht="24.2" customHeight="1">
      <c r="B191" s="132"/>
      <c r="C191" s="133" t="s">
        <v>313</v>
      </c>
      <c r="D191" s="133" t="s">
        <v>135</v>
      </c>
      <c r="E191" s="134" t="s">
        <v>1566</v>
      </c>
      <c r="F191" s="135" t="s">
        <v>1567</v>
      </c>
      <c r="G191" s="136" t="s">
        <v>820</v>
      </c>
      <c r="H191" s="137">
        <v>4</v>
      </c>
      <c r="I191" s="138"/>
      <c r="J191" s="139">
        <f>ROUND(I191*H191,2)</f>
        <v>0</v>
      </c>
      <c r="K191" s="140"/>
      <c r="L191" s="31"/>
      <c r="M191" s="141" t="s">
        <v>1</v>
      </c>
      <c r="N191" s="142" t="s">
        <v>43</v>
      </c>
      <c r="P191" s="143">
        <f>O191*H191</f>
        <v>0</v>
      </c>
      <c r="Q191" s="143">
        <v>0</v>
      </c>
      <c r="R191" s="143">
        <f>Q191*H191</f>
        <v>0</v>
      </c>
      <c r="S191" s="143">
        <v>0</v>
      </c>
      <c r="T191" s="144">
        <f>S191*H191</f>
        <v>0</v>
      </c>
      <c r="AR191" s="145" t="s">
        <v>153</v>
      </c>
      <c r="AT191" s="145" t="s">
        <v>135</v>
      </c>
      <c r="AU191" s="145" t="s">
        <v>86</v>
      </c>
      <c r="AY191" s="16" t="s">
        <v>132</v>
      </c>
      <c r="BE191" s="146">
        <f>IF(N191="základní",J191,0)</f>
        <v>0</v>
      </c>
      <c r="BF191" s="146">
        <f>IF(N191="snížená",J191,0)</f>
        <v>0</v>
      </c>
      <c r="BG191" s="146">
        <f>IF(N191="zákl. přenesená",J191,0)</f>
        <v>0</v>
      </c>
      <c r="BH191" s="146">
        <f>IF(N191="sníž. přenesená",J191,0)</f>
        <v>0</v>
      </c>
      <c r="BI191" s="146">
        <f>IF(N191="nulová",J191,0)</f>
        <v>0</v>
      </c>
      <c r="BJ191" s="16" t="s">
        <v>86</v>
      </c>
      <c r="BK191" s="146">
        <f>ROUND(I191*H191,2)</f>
        <v>0</v>
      </c>
      <c r="BL191" s="16" t="s">
        <v>153</v>
      </c>
      <c r="BM191" s="145" t="s">
        <v>408</v>
      </c>
    </row>
    <row r="192" spans="2:65" s="12" customFormat="1">
      <c r="B192" s="155"/>
      <c r="D192" s="147" t="s">
        <v>240</v>
      </c>
      <c r="E192" s="156" t="s">
        <v>1</v>
      </c>
      <c r="F192" s="157" t="s">
        <v>1530</v>
      </c>
      <c r="H192" s="158">
        <v>2</v>
      </c>
      <c r="I192" s="159"/>
      <c r="L192" s="155"/>
      <c r="M192" s="160"/>
      <c r="T192" s="161"/>
      <c r="AT192" s="156" t="s">
        <v>240</v>
      </c>
      <c r="AU192" s="156" t="s">
        <v>86</v>
      </c>
      <c r="AV192" s="12" t="s">
        <v>88</v>
      </c>
      <c r="AW192" s="12" t="s">
        <v>33</v>
      </c>
      <c r="AX192" s="12" t="s">
        <v>78</v>
      </c>
      <c r="AY192" s="156" t="s">
        <v>132</v>
      </c>
    </row>
    <row r="193" spans="2:65" s="12" customFormat="1">
      <c r="B193" s="155"/>
      <c r="D193" s="147" t="s">
        <v>240</v>
      </c>
      <c r="E193" s="156" t="s">
        <v>1</v>
      </c>
      <c r="F193" s="157" t="s">
        <v>1531</v>
      </c>
      <c r="H193" s="158">
        <v>2</v>
      </c>
      <c r="I193" s="159"/>
      <c r="L193" s="155"/>
      <c r="M193" s="160"/>
      <c r="T193" s="161"/>
      <c r="AT193" s="156" t="s">
        <v>240</v>
      </c>
      <c r="AU193" s="156" t="s">
        <v>86</v>
      </c>
      <c r="AV193" s="12" t="s">
        <v>88</v>
      </c>
      <c r="AW193" s="12" t="s">
        <v>33</v>
      </c>
      <c r="AX193" s="12" t="s">
        <v>78</v>
      </c>
      <c r="AY193" s="156" t="s">
        <v>132</v>
      </c>
    </row>
    <row r="194" spans="2:65" s="13" customFormat="1">
      <c r="B194" s="162"/>
      <c r="D194" s="147" t="s">
        <v>240</v>
      </c>
      <c r="E194" s="163" t="s">
        <v>1</v>
      </c>
      <c r="F194" s="164" t="s">
        <v>244</v>
      </c>
      <c r="H194" s="165">
        <v>4</v>
      </c>
      <c r="I194" s="166"/>
      <c r="L194" s="162"/>
      <c r="M194" s="167"/>
      <c r="T194" s="168"/>
      <c r="AT194" s="163" t="s">
        <v>240</v>
      </c>
      <c r="AU194" s="163" t="s">
        <v>86</v>
      </c>
      <c r="AV194" s="13" t="s">
        <v>153</v>
      </c>
      <c r="AW194" s="13" t="s">
        <v>33</v>
      </c>
      <c r="AX194" s="13" t="s">
        <v>86</v>
      </c>
      <c r="AY194" s="163" t="s">
        <v>132</v>
      </c>
    </row>
    <row r="195" spans="2:65" s="1" customFormat="1" ht="24.2" customHeight="1">
      <c r="B195" s="132"/>
      <c r="C195" s="133" t="s">
        <v>318</v>
      </c>
      <c r="D195" s="133" t="s">
        <v>135</v>
      </c>
      <c r="E195" s="134" t="s">
        <v>1568</v>
      </c>
      <c r="F195" s="135" t="s">
        <v>1569</v>
      </c>
      <c r="G195" s="136" t="s">
        <v>820</v>
      </c>
      <c r="H195" s="137">
        <v>2</v>
      </c>
      <c r="I195" s="138"/>
      <c r="J195" s="139">
        <f>ROUND(I195*H195,2)</f>
        <v>0</v>
      </c>
      <c r="K195" s="140"/>
      <c r="L195" s="31"/>
      <c r="M195" s="141" t="s">
        <v>1</v>
      </c>
      <c r="N195" s="142" t="s">
        <v>43</v>
      </c>
      <c r="P195" s="143">
        <f>O195*H195</f>
        <v>0</v>
      </c>
      <c r="Q195" s="143">
        <v>0</v>
      </c>
      <c r="R195" s="143">
        <f>Q195*H195</f>
        <v>0</v>
      </c>
      <c r="S195" s="143">
        <v>0</v>
      </c>
      <c r="T195" s="144">
        <f>S195*H195</f>
        <v>0</v>
      </c>
      <c r="AR195" s="145" t="s">
        <v>153</v>
      </c>
      <c r="AT195" s="145" t="s">
        <v>135</v>
      </c>
      <c r="AU195" s="145" t="s">
        <v>86</v>
      </c>
      <c r="AY195" s="16" t="s">
        <v>132</v>
      </c>
      <c r="BE195" s="146">
        <f>IF(N195="základní",J195,0)</f>
        <v>0</v>
      </c>
      <c r="BF195" s="146">
        <f>IF(N195="snížená",J195,0)</f>
        <v>0</v>
      </c>
      <c r="BG195" s="146">
        <f>IF(N195="zákl. přenesená",J195,0)</f>
        <v>0</v>
      </c>
      <c r="BH195" s="146">
        <f>IF(N195="sníž. přenesená",J195,0)</f>
        <v>0</v>
      </c>
      <c r="BI195" s="146">
        <f>IF(N195="nulová",J195,0)</f>
        <v>0</v>
      </c>
      <c r="BJ195" s="16" t="s">
        <v>86</v>
      </c>
      <c r="BK195" s="146">
        <f>ROUND(I195*H195,2)</f>
        <v>0</v>
      </c>
      <c r="BL195" s="16" t="s">
        <v>153</v>
      </c>
      <c r="BM195" s="145" t="s">
        <v>418</v>
      </c>
    </row>
    <row r="196" spans="2:65" s="12" customFormat="1">
      <c r="B196" s="155"/>
      <c r="D196" s="147" t="s">
        <v>240</v>
      </c>
      <c r="E196" s="156" t="s">
        <v>1</v>
      </c>
      <c r="F196" s="157" t="s">
        <v>1525</v>
      </c>
      <c r="H196" s="158">
        <v>1</v>
      </c>
      <c r="I196" s="159"/>
      <c r="L196" s="155"/>
      <c r="M196" s="160"/>
      <c r="T196" s="161"/>
      <c r="AT196" s="156" t="s">
        <v>240</v>
      </c>
      <c r="AU196" s="156" t="s">
        <v>86</v>
      </c>
      <c r="AV196" s="12" t="s">
        <v>88</v>
      </c>
      <c r="AW196" s="12" t="s">
        <v>33</v>
      </c>
      <c r="AX196" s="12" t="s">
        <v>78</v>
      </c>
      <c r="AY196" s="156" t="s">
        <v>132</v>
      </c>
    </row>
    <row r="197" spans="2:65" s="12" customFormat="1">
      <c r="B197" s="155"/>
      <c r="D197" s="147" t="s">
        <v>240</v>
      </c>
      <c r="E197" s="156" t="s">
        <v>1</v>
      </c>
      <c r="F197" s="157" t="s">
        <v>1526</v>
      </c>
      <c r="H197" s="158">
        <v>1</v>
      </c>
      <c r="I197" s="159"/>
      <c r="L197" s="155"/>
      <c r="M197" s="160"/>
      <c r="T197" s="161"/>
      <c r="AT197" s="156" t="s">
        <v>240</v>
      </c>
      <c r="AU197" s="156" t="s">
        <v>86</v>
      </c>
      <c r="AV197" s="12" t="s">
        <v>88</v>
      </c>
      <c r="AW197" s="12" t="s">
        <v>33</v>
      </c>
      <c r="AX197" s="12" t="s">
        <v>78</v>
      </c>
      <c r="AY197" s="156" t="s">
        <v>132</v>
      </c>
    </row>
    <row r="198" spans="2:65" s="13" customFormat="1">
      <c r="B198" s="162"/>
      <c r="D198" s="147" t="s">
        <v>240</v>
      </c>
      <c r="E198" s="163" t="s">
        <v>1</v>
      </c>
      <c r="F198" s="164" t="s">
        <v>244</v>
      </c>
      <c r="H198" s="165">
        <v>2</v>
      </c>
      <c r="I198" s="166"/>
      <c r="L198" s="162"/>
      <c r="M198" s="167"/>
      <c r="T198" s="168"/>
      <c r="AT198" s="163" t="s">
        <v>240</v>
      </c>
      <c r="AU198" s="163" t="s">
        <v>86</v>
      </c>
      <c r="AV198" s="13" t="s">
        <v>153</v>
      </c>
      <c r="AW198" s="13" t="s">
        <v>33</v>
      </c>
      <c r="AX198" s="13" t="s">
        <v>86</v>
      </c>
      <c r="AY198" s="163" t="s">
        <v>132</v>
      </c>
    </row>
    <row r="199" spans="2:65" s="1" customFormat="1" ht="44.25" customHeight="1">
      <c r="B199" s="132"/>
      <c r="C199" s="133" t="s">
        <v>323</v>
      </c>
      <c r="D199" s="133" t="s">
        <v>135</v>
      </c>
      <c r="E199" s="134" t="s">
        <v>1570</v>
      </c>
      <c r="F199" s="135" t="s">
        <v>1670</v>
      </c>
      <c r="G199" s="136" t="s">
        <v>820</v>
      </c>
      <c r="H199" s="137">
        <v>2</v>
      </c>
      <c r="I199" s="138"/>
      <c r="J199" s="139">
        <f>ROUND(I199*H199,2)</f>
        <v>0</v>
      </c>
      <c r="K199" s="140"/>
      <c r="L199" s="31"/>
      <c r="M199" s="141" t="s">
        <v>1</v>
      </c>
      <c r="N199" s="142" t="s">
        <v>43</v>
      </c>
      <c r="P199" s="143">
        <f>O199*H199</f>
        <v>0</v>
      </c>
      <c r="Q199" s="143">
        <v>0</v>
      </c>
      <c r="R199" s="143">
        <f>Q199*H199</f>
        <v>0</v>
      </c>
      <c r="S199" s="143">
        <v>0</v>
      </c>
      <c r="T199" s="144">
        <f>S199*H199</f>
        <v>0</v>
      </c>
      <c r="AR199" s="145" t="s">
        <v>153</v>
      </c>
      <c r="AT199" s="145" t="s">
        <v>135</v>
      </c>
      <c r="AU199" s="145" t="s">
        <v>86</v>
      </c>
      <c r="AY199" s="16" t="s">
        <v>132</v>
      </c>
      <c r="BE199" s="146">
        <f>IF(N199="základní",J199,0)</f>
        <v>0</v>
      </c>
      <c r="BF199" s="146">
        <f>IF(N199="snížená",J199,0)</f>
        <v>0</v>
      </c>
      <c r="BG199" s="146">
        <f>IF(N199="zákl. přenesená",J199,0)</f>
        <v>0</v>
      </c>
      <c r="BH199" s="146">
        <f>IF(N199="sníž. přenesená",J199,0)</f>
        <v>0</v>
      </c>
      <c r="BI199" s="146">
        <f>IF(N199="nulová",J199,0)</f>
        <v>0</v>
      </c>
      <c r="BJ199" s="16" t="s">
        <v>86</v>
      </c>
      <c r="BK199" s="146">
        <f>ROUND(I199*H199,2)</f>
        <v>0</v>
      </c>
      <c r="BL199" s="16" t="s">
        <v>153</v>
      </c>
      <c r="BM199" s="145" t="s">
        <v>429</v>
      </c>
    </row>
    <row r="200" spans="2:65" s="12" customFormat="1">
      <c r="B200" s="155"/>
      <c r="D200" s="147" t="s">
        <v>240</v>
      </c>
      <c r="E200" s="156" t="s">
        <v>1</v>
      </c>
      <c r="F200" s="157" t="s">
        <v>1525</v>
      </c>
      <c r="H200" s="158">
        <v>1</v>
      </c>
      <c r="I200" s="159"/>
      <c r="L200" s="155"/>
      <c r="M200" s="160"/>
      <c r="T200" s="161"/>
      <c r="AT200" s="156" t="s">
        <v>240</v>
      </c>
      <c r="AU200" s="156" t="s">
        <v>86</v>
      </c>
      <c r="AV200" s="12" t="s">
        <v>88</v>
      </c>
      <c r="AW200" s="12" t="s">
        <v>33</v>
      </c>
      <c r="AX200" s="12" t="s">
        <v>78</v>
      </c>
      <c r="AY200" s="156" t="s">
        <v>132</v>
      </c>
    </row>
    <row r="201" spans="2:65" s="12" customFormat="1">
      <c r="B201" s="155"/>
      <c r="D201" s="147" t="s">
        <v>240</v>
      </c>
      <c r="E201" s="156" t="s">
        <v>1</v>
      </c>
      <c r="F201" s="157" t="s">
        <v>1526</v>
      </c>
      <c r="H201" s="158">
        <v>1</v>
      </c>
      <c r="I201" s="159"/>
      <c r="L201" s="155"/>
      <c r="M201" s="160"/>
      <c r="T201" s="161"/>
      <c r="AT201" s="156" t="s">
        <v>240</v>
      </c>
      <c r="AU201" s="156" t="s">
        <v>86</v>
      </c>
      <c r="AV201" s="12" t="s">
        <v>88</v>
      </c>
      <c r="AW201" s="12" t="s">
        <v>33</v>
      </c>
      <c r="AX201" s="12" t="s">
        <v>78</v>
      </c>
      <c r="AY201" s="156" t="s">
        <v>132</v>
      </c>
    </row>
    <row r="202" spans="2:65" s="13" customFormat="1">
      <c r="B202" s="162"/>
      <c r="D202" s="147" t="s">
        <v>240</v>
      </c>
      <c r="E202" s="163" t="s">
        <v>1</v>
      </c>
      <c r="F202" s="164" t="s">
        <v>244</v>
      </c>
      <c r="H202" s="165">
        <v>2</v>
      </c>
      <c r="I202" s="166"/>
      <c r="L202" s="162"/>
      <c r="M202" s="167"/>
      <c r="T202" s="168"/>
      <c r="AT202" s="163" t="s">
        <v>240</v>
      </c>
      <c r="AU202" s="163" t="s">
        <v>86</v>
      </c>
      <c r="AV202" s="13" t="s">
        <v>153</v>
      </c>
      <c r="AW202" s="13" t="s">
        <v>33</v>
      </c>
      <c r="AX202" s="13" t="s">
        <v>86</v>
      </c>
      <c r="AY202" s="163" t="s">
        <v>132</v>
      </c>
    </row>
    <row r="203" spans="2:65" s="1" customFormat="1" ht="24.2" customHeight="1">
      <c r="B203" s="132"/>
      <c r="C203" s="133" t="s">
        <v>329</v>
      </c>
      <c r="D203" s="133" t="s">
        <v>135</v>
      </c>
      <c r="E203" s="134" t="s">
        <v>1571</v>
      </c>
      <c r="F203" s="135" t="s">
        <v>1572</v>
      </c>
      <c r="G203" s="136" t="s">
        <v>820</v>
      </c>
      <c r="H203" s="137">
        <v>2</v>
      </c>
      <c r="I203" s="138"/>
      <c r="J203" s="139">
        <f>ROUND(I203*H203,2)</f>
        <v>0</v>
      </c>
      <c r="K203" s="140"/>
      <c r="L203" s="31"/>
      <c r="M203" s="141" t="s">
        <v>1</v>
      </c>
      <c r="N203" s="142" t="s">
        <v>43</v>
      </c>
      <c r="P203" s="143">
        <f>O203*H203</f>
        <v>0</v>
      </c>
      <c r="Q203" s="143">
        <v>0</v>
      </c>
      <c r="R203" s="143">
        <f>Q203*H203</f>
        <v>0</v>
      </c>
      <c r="S203" s="143">
        <v>0</v>
      </c>
      <c r="T203" s="144">
        <f>S203*H203</f>
        <v>0</v>
      </c>
      <c r="AR203" s="145" t="s">
        <v>153</v>
      </c>
      <c r="AT203" s="145" t="s">
        <v>135</v>
      </c>
      <c r="AU203" s="145" t="s">
        <v>86</v>
      </c>
      <c r="AY203" s="16" t="s">
        <v>132</v>
      </c>
      <c r="BE203" s="146">
        <f>IF(N203="základní",J203,0)</f>
        <v>0</v>
      </c>
      <c r="BF203" s="146">
        <f>IF(N203="snížená",J203,0)</f>
        <v>0</v>
      </c>
      <c r="BG203" s="146">
        <f>IF(N203="zákl. přenesená",J203,0)</f>
        <v>0</v>
      </c>
      <c r="BH203" s="146">
        <f>IF(N203="sníž. přenesená",J203,0)</f>
        <v>0</v>
      </c>
      <c r="BI203" s="146">
        <f>IF(N203="nulová",J203,0)</f>
        <v>0</v>
      </c>
      <c r="BJ203" s="16" t="s">
        <v>86</v>
      </c>
      <c r="BK203" s="146">
        <f>ROUND(I203*H203,2)</f>
        <v>0</v>
      </c>
      <c r="BL203" s="16" t="s">
        <v>153</v>
      </c>
      <c r="BM203" s="145" t="s">
        <v>439</v>
      </c>
    </row>
    <row r="204" spans="2:65" s="12" customFormat="1">
      <c r="B204" s="155"/>
      <c r="D204" s="147" t="s">
        <v>240</v>
      </c>
      <c r="E204" s="156" t="s">
        <v>1</v>
      </c>
      <c r="F204" s="157" t="s">
        <v>1525</v>
      </c>
      <c r="H204" s="158">
        <v>1</v>
      </c>
      <c r="I204" s="159"/>
      <c r="L204" s="155"/>
      <c r="M204" s="160"/>
      <c r="T204" s="161"/>
      <c r="AT204" s="156" t="s">
        <v>240</v>
      </c>
      <c r="AU204" s="156" t="s">
        <v>86</v>
      </c>
      <c r="AV204" s="12" t="s">
        <v>88</v>
      </c>
      <c r="AW204" s="12" t="s">
        <v>33</v>
      </c>
      <c r="AX204" s="12" t="s">
        <v>78</v>
      </c>
      <c r="AY204" s="156" t="s">
        <v>132</v>
      </c>
    </row>
    <row r="205" spans="2:65" s="12" customFormat="1">
      <c r="B205" s="155"/>
      <c r="D205" s="147" t="s">
        <v>240</v>
      </c>
      <c r="E205" s="156" t="s">
        <v>1</v>
      </c>
      <c r="F205" s="157" t="s">
        <v>1526</v>
      </c>
      <c r="H205" s="158">
        <v>1</v>
      </c>
      <c r="I205" s="159"/>
      <c r="L205" s="155"/>
      <c r="M205" s="160"/>
      <c r="T205" s="161"/>
      <c r="AT205" s="156" t="s">
        <v>240</v>
      </c>
      <c r="AU205" s="156" t="s">
        <v>86</v>
      </c>
      <c r="AV205" s="12" t="s">
        <v>88</v>
      </c>
      <c r="AW205" s="12" t="s">
        <v>33</v>
      </c>
      <c r="AX205" s="12" t="s">
        <v>78</v>
      </c>
      <c r="AY205" s="156" t="s">
        <v>132</v>
      </c>
    </row>
    <row r="206" spans="2:65" s="13" customFormat="1">
      <c r="B206" s="162"/>
      <c r="D206" s="147" t="s">
        <v>240</v>
      </c>
      <c r="E206" s="163" t="s">
        <v>1</v>
      </c>
      <c r="F206" s="164" t="s">
        <v>244</v>
      </c>
      <c r="H206" s="165">
        <v>2</v>
      </c>
      <c r="I206" s="166"/>
      <c r="L206" s="162"/>
      <c r="M206" s="167"/>
      <c r="T206" s="168"/>
      <c r="AT206" s="163" t="s">
        <v>240</v>
      </c>
      <c r="AU206" s="163" t="s">
        <v>86</v>
      </c>
      <c r="AV206" s="13" t="s">
        <v>153</v>
      </c>
      <c r="AW206" s="13" t="s">
        <v>33</v>
      </c>
      <c r="AX206" s="13" t="s">
        <v>86</v>
      </c>
      <c r="AY206" s="163" t="s">
        <v>132</v>
      </c>
    </row>
    <row r="207" spans="2:65" s="1" customFormat="1" ht="21.75" customHeight="1">
      <c r="B207" s="132"/>
      <c r="C207" s="133" t="s">
        <v>7</v>
      </c>
      <c r="D207" s="133" t="s">
        <v>135</v>
      </c>
      <c r="E207" s="134" t="s">
        <v>1573</v>
      </c>
      <c r="F207" s="135" t="s">
        <v>1574</v>
      </c>
      <c r="G207" s="136" t="s">
        <v>820</v>
      </c>
      <c r="H207" s="137">
        <v>4</v>
      </c>
      <c r="I207" s="138"/>
      <c r="J207" s="139">
        <f>ROUND(I207*H207,2)</f>
        <v>0</v>
      </c>
      <c r="K207" s="140"/>
      <c r="L207" s="31"/>
      <c r="M207" s="141" t="s">
        <v>1</v>
      </c>
      <c r="N207" s="142" t="s">
        <v>43</v>
      </c>
      <c r="P207" s="143">
        <f>O207*H207</f>
        <v>0</v>
      </c>
      <c r="Q207" s="143">
        <v>0</v>
      </c>
      <c r="R207" s="143">
        <f>Q207*H207</f>
        <v>0</v>
      </c>
      <c r="S207" s="143">
        <v>0</v>
      </c>
      <c r="T207" s="144">
        <f>S207*H207</f>
        <v>0</v>
      </c>
      <c r="AR207" s="145" t="s">
        <v>153</v>
      </c>
      <c r="AT207" s="145" t="s">
        <v>135</v>
      </c>
      <c r="AU207" s="145" t="s">
        <v>86</v>
      </c>
      <c r="AY207" s="16" t="s">
        <v>132</v>
      </c>
      <c r="BE207" s="146">
        <f>IF(N207="základní",J207,0)</f>
        <v>0</v>
      </c>
      <c r="BF207" s="146">
        <f>IF(N207="snížená",J207,0)</f>
        <v>0</v>
      </c>
      <c r="BG207" s="146">
        <f>IF(N207="zákl. přenesená",J207,0)</f>
        <v>0</v>
      </c>
      <c r="BH207" s="146">
        <f>IF(N207="sníž. přenesená",J207,0)</f>
        <v>0</v>
      </c>
      <c r="BI207" s="146">
        <f>IF(N207="nulová",J207,0)</f>
        <v>0</v>
      </c>
      <c r="BJ207" s="16" t="s">
        <v>86</v>
      </c>
      <c r="BK207" s="146">
        <f>ROUND(I207*H207,2)</f>
        <v>0</v>
      </c>
      <c r="BL207" s="16" t="s">
        <v>153</v>
      </c>
      <c r="BM207" s="145" t="s">
        <v>447</v>
      </c>
    </row>
    <row r="208" spans="2:65" s="12" customFormat="1">
      <c r="B208" s="155"/>
      <c r="D208" s="147" t="s">
        <v>240</v>
      </c>
      <c r="E208" s="156" t="s">
        <v>1</v>
      </c>
      <c r="F208" s="157" t="s">
        <v>1530</v>
      </c>
      <c r="H208" s="158">
        <v>2</v>
      </c>
      <c r="I208" s="159"/>
      <c r="L208" s="155"/>
      <c r="M208" s="160"/>
      <c r="T208" s="161"/>
      <c r="AT208" s="156" t="s">
        <v>240</v>
      </c>
      <c r="AU208" s="156" t="s">
        <v>86</v>
      </c>
      <c r="AV208" s="12" t="s">
        <v>88</v>
      </c>
      <c r="AW208" s="12" t="s">
        <v>33</v>
      </c>
      <c r="AX208" s="12" t="s">
        <v>78</v>
      </c>
      <c r="AY208" s="156" t="s">
        <v>132</v>
      </c>
    </row>
    <row r="209" spans="2:65" s="12" customFormat="1">
      <c r="B209" s="155"/>
      <c r="D209" s="147" t="s">
        <v>240</v>
      </c>
      <c r="E209" s="156" t="s">
        <v>1</v>
      </c>
      <c r="F209" s="157" t="s">
        <v>1531</v>
      </c>
      <c r="H209" s="158">
        <v>2</v>
      </c>
      <c r="I209" s="159"/>
      <c r="L209" s="155"/>
      <c r="M209" s="160"/>
      <c r="T209" s="161"/>
      <c r="AT209" s="156" t="s">
        <v>240</v>
      </c>
      <c r="AU209" s="156" t="s">
        <v>86</v>
      </c>
      <c r="AV209" s="12" t="s">
        <v>88</v>
      </c>
      <c r="AW209" s="12" t="s">
        <v>33</v>
      </c>
      <c r="AX209" s="12" t="s">
        <v>78</v>
      </c>
      <c r="AY209" s="156" t="s">
        <v>132</v>
      </c>
    </row>
    <row r="210" spans="2:65" s="13" customFormat="1">
      <c r="B210" s="162"/>
      <c r="D210" s="147" t="s">
        <v>240</v>
      </c>
      <c r="E210" s="163" t="s">
        <v>1</v>
      </c>
      <c r="F210" s="164" t="s">
        <v>244</v>
      </c>
      <c r="H210" s="165">
        <v>4</v>
      </c>
      <c r="I210" s="166"/>
      <c r="L210" s="162"/>
      <c r="M210" s="167"/>
      <c r="T210" s="168"/>
      <c r="AT210" s="163" t="s">
        <v>240</v>
      </c>
      <c r="AU210" s="163" t="s">
        <v>86</v>
      </c>
      <c r="AV210" s="13" t="s">
        <v>153</v>
      </c>
      <c r="AW210" s="13" t="s">
        <v>33</v>
      </c>
      <c r="AX210" s="13" t="s">
        <v>86</v>
      </c>
      <c r="AY210" s="163" t="s">
        <v>132</v>
      </c>
    </row>
    <row r="211" spans="2:65" s="1" customFormat="1" ht="55.5" customHeight="1">
      <c r="B211" s="132"/>
      <c r="C211" s="133" t="s">
        <v>336</v>
      </c>
      <c r="D211" s="133" t="s">
        <v>135</v>
      </c>
      <c r="E211" s="134" t="s">
        <v>1575</v>
      </c>
      <c r="F211" s="135" t="s">
        <v>1671</v>
      </c>
      <c r="G211" s="136" t="s">
        <v>820</v>
      </c>
      <c r="H211" s="137">
        <v>2</v>
      </c>
      <c r="I211" s="138"/>
      <c r="J211" s="139">
        <f>ROUND(I211*H211,2)</f>
        <v>0</v>
      </c>
      <c r="K211" s="140"/>
      <c r="L211" s="31"/>
      <c r="M211" s="141" t="s">
        <v>1</v>
      </c>
      <c r="N211" s="142" t="s">
        <v>43</v>
      </c>
      <c r="P211" s="143">
        <f>O211*H211</f>
        <v>0</v>
      </c>
      <c r="Q211" s="143">
        <v>0</v>
      </c>
      <c r="R211" s="143">
        <f>Q211*H211</f>
        <v>0</v>
      </c>
      <c r="S211" s="143">
        <v>0</v>
      </c>
      <c r="T211" s="144">
        <f>S211*H211</f>
        <v>0</v>
      </c>
      <c r="AR211" s="145" t="s">
        <v>153</v>
      </c>
      <c r="AT211" s="145" t="s">
        <v>135</v>
      </c>
      <c r="AU211" s="145" t="s">
        <v>86</v>
      </c>
      <c r="AY211" s="16" t="s">
        <v>132</v>
      </c>
      <c r="BE211" s="146">
        <f>IF(N211="základní",J211,0)</f>
        <v>0</v>
      </c>
      <c r="BF211" s="146">
        <f>IF(N211="snížená",J211,0)</f>
        <v>0</v>
      </c>
      <c r="BG211" s="146">
        <f>IF(N211="zákl. přenesená",J211,0)</f>
        <v>0</v>
      </c>
      <c r="BH211" s="146">
        <f>IF(N211="sníž. přenesená",J211,0)</f>
        <v>0</v>
      </c>
      <c r="BI211" s="146">
        <f>IF(N211="nulová",J211,0)</f>
        <v>0</v>
      </c>
      <c r="BJ211" s="16" t="s">
        <v>86</v>
      </c>
      <c r="BK211" s="146">
        <f>ROUND(I211*H211,2)</f>
        <v>0</v>
      </c>
      <c r="BL211" s="16" t="s">
        <v>153</v>
      </c>
      <c r="BM211" s="145" t="s">
        <v>456</v>
      </c>
    </row>
    <row r="212" spans="2:65" s="12" customFormat="1">
      <c r="B212" s="155"/>
      <c r="D212" s="147" t="s">
        <v>240</v>
      </c>
      <c r="E212" s="156" t="s">
        <v>1</v>
      </c>
      <c r="F212" s="157" t="s">
        <v>1525</v>
      </c>
      <c r="H212" s="158">
        <v>1</v>
      </c>
      <c r="I212" s="159"/>
      <c r="L212" s="155"/>
      <c r="M212" s="160"/>
      <c r="T212" s="161"/>
      <c r="AT212" s="156" t="s">
        <v>240</v>
      </c>
      <c r="AU212" s="156" t="s">
        <v>86</v>
      </c>
      <c r="AV212" s="12" t="s">
        <v>88</v>
      </c>
      <c r="AW212" s="12" t="s">
        <v>33</v>
      </c>
      <c r="AX212" s="12" t="s">
        <v>78</v>
      </c>
      <c r="AY212" s="156" t="s">
        <v>132</v>
      </c>
    </row>
    <row r="213" spans="2:65" s="12" customFormat="1">
      <c r="B213" s="155"/>
      <c r="D213" s="147" t="s">
        <v>240</v>
      </c>
      <c r="E213" s="156" t="s">
        <v>1</v>
      </c>
      <c r="F213" s="157" t="s">
        <v>1526</v>
      </c>
      <c r="H213" s="158">
        <v>1</v>
      </c>
      <c r="I213" s="159"/>
      <c r="L213" s="155"/>
      <c r="M213" s="160"/>
      <c r="T213" s="161"/>
      <c r="AT213" s="156" t="s">
        <v>240</v>
      </c>
      <c r="AU213" s="156" t="s">
        <v>86</v>
      </c>
      <c r="AV213" s="12" t="s">
        <v>88</v>
      </c>
      <c r="AW213" s="12" t="s">
        <v>33</v>
      </c>
      <c r="AX213" s="12" t="s">
        <v>78</v>
      </c>
      <c r="AY213" s="156" t="s">
        <v>132</v>
      </c>
    </row>
    <row r="214" spans="2:65" s="13" customFormat="1">
      <c r="B214" s="162"/>
      <c r="D214" s="147" t="s">
        <v>240</v>
      </c>
      <c r="E214" s="163" t="s">
        <v>1</v>
      </c>
      <c r="F214" s="164" t="s">
        <v>244</v>
      </c>
      <c r="H214" s="165">
        <v>2</v>
      </c>
      <c r="I214" s="166"/>
      <c r="L214" s="162"/>
      <c r="M214" s="167"/>
      <c r="T214" s="168"/>
      <c r="AT214" s="163" t="s">
        <v>240</v>
      </c>
      <c r="AU214" s="163" t="s">
        <v>86</v>
      </c>
      <c r="AV214" s="13" t="s">
        <v>153</v>
      </c>
      <c r="AW214" s="13" t="s">
        <v>33</v>
      </c>
      <c r="AX214" s="13" t="s">
        <v>86</v>
      </c>
      <c r="AY214" s="163" t="s">
        <v>132</v>
      </c>
    </row>
    <row r="215" spans="2:65" s="1" customFormat="1" ht="55.5" customHeight="1">
      <c r="B215" s="132"/>
      <c r="C215" s="133" t="s">
        <v>341</v>
      </c>
      <c r="D215" s="133" t="s">
        <v>135</v>
      </c>
      <c r="E215" s="134" t="s">
        <v>1576</v>
      </c>
      <c r="F215" s="135" t="s">
        <v>1672</v>
      </c>
      <c r="G215" s="136" t="s">
        <v>820</v>
      </c>
      <c r="H215" s="137">
        <v>2</v>
      </c>
      <c r="I215" s="138"/>
      <c r="J215" s="139">
        <f>ROUND(I215*H215,2)</f>
        <v>0</v>
      </c>
      <c r="K215" s="140"/>
      <c r="L215" s="31"/>
      <c r="M215" s="141" t="s">
        <v>1</v>
      </c>
      <c r="N215" s="142" t="s">
        <v>43</v>
      </c>
      <c r="P215" s="143">
        <f>O215*H215</f>
        <v>0</v>
      </c>
      <c r="Q215" s="143">
        <v>0</v>
      </c>
      <c r="R215" s="143">
        <f>Q215*H215</f>
        <v>0</v>
      </c>
      <c r="S215" s="143">
        <v>0</v>
      </c>
      <c r="T215" s="144">
        <f>S215*H215</f>
        <v>0</v>
      </c>
      <c r="AR215" s="145" t="s">
        <v>153</v>
      </c>
      <c r="AT215" s="145" t="s">
        <v>135</v>
      </c>
      <c r="AU215" s="145" t="s">
        <v>86</v>
      </c>
      <c r="AY215" s="16" t="s">
        <v>132</v>
      </c>
      <c r="BE215" s="146">
        <f>IF(N215="základní",J215,0)</f>
        <v>0</v>
      </c>
      <c r="BF215" s="146">
        <f>IF(N215="snížená",J215,0)</f>
        <v>0</v>
      </c>
      <c r="BG215" s="146">
        <f>IF(N215="zákl. přenesená",J215,0)</f>
        <v>0</v>
      </c>
      <c r="BH215" s="146">
        <f>IF(N215="sníž. přenesená",J215,0)</f>
        <v>0</v>
      </c>
      <c r="BI215" s="146">
        <f>IF(N215="nulová",J215,0)</f>
        <v>0</v>
      </c>
      <c r="BJ215" s="16" t="s">
        <v>86</v>
      </c>
      <c r="BK215" s="146">
        <f>ROUND(I215*H215,2)</f>
        <v>0</v>
      </c>
      <c r="BL215" s="16" t="s">
        <v>153</v>
      </c>
      <c r="BM215" s="145" t="s">
        <v>474</v>
      </c>
    </row>
    <row r="216" spans="2:65" s="12" customFormat="1">
      <c r="B216" s="155"/>
      <c r="D216" s="147" t="s">
        <v>240</v>
      </c>
      <c r="E216" s="156" t="s">
        <v>1</v>
      </c>
      <c r="F216" s="157" t="s">
        <v>1525</v>
      </c>
      <c r="H216" s="158">
        <v>1</v>
      </c>
      <c r="I216" s="159"/>
      <c r="L216" s="155"/>
      <c r="M216" s="160"/>
      <c r="T216" s="161"/>
      <c r="AT216" s="156" t="s">
        <v>240</v>
      </c>
      <c r="AU216" s="156" t="s">
        <v>86</v>
      </c>
      <c r="AV216" s="12" t="s">
        <v>88</v>
      </c>
      <c r="AW216" s="12" t="s">
        <v>33</v>
      </c>
      <c r="AX216" s="12" t="s">
        <v>78</v>
      </c>
      <c r="AY216" s="156" t="s">
        <v>132</v>
      </c>
    </row>
    <row r="217" spans="2:65" s="12" customFormat="1">
      <c r="B217" s="155"/>
      <c r="D217" s="147" t="s">
        <v>240</v>
      </c>
      <c r="E217" s="156" t="s">
        <v>1</v>
      </c>
      <c r="F217" s="157" t="s">
        <v>1526</v>
      </c>
      <c r="H217" s="158">
        <v>1</v>
      </c>
      <c r="I217" s="159"/>
      <c r="L217" s="155"/>
      <c r="M217" s="160"/>
      <c r="T217" s="161"/>
      <c r="AT217" s="156" t="s">
        <v>240</v>
      </c>
      <c r="AU217" s="156" t="s">
        <v>86</v>
      </c>
      <c r="AV217" s="12" t="s">
        <v>88</v>
      </c>
      <c r="AW217" s="12" t="s">
        <v>33</v>
      </c>
      <c r="AX217" s="12" t="s">
        <v>78</v>
      </c>
      <c r="AY217" s="156" t="s">
        <v>132</v>
      </c>
    </row>
    <row r="218" spans="2:65" s="13" customFormat="1">
      <c r="B218" s="162"/>
      <c r="D218" s="147" t="s">
        <v>240</v>
      </c>
      <c r="E218" s="163" t="s">
        <v>1</v>
      </c>
      <c r="F218" s="164" t="s">
        <v>244</v>
      </c>
      <c r="H218" s="165">
        <v>2</v>
      </c>
      <c r="I218" s="166"/>
      <c r="L218" s="162"/>
      <c r="M218" s="167"/>
      <c r="T218" s="168"/>
      <c r="AT218" s="163" t="s">
        <v>240</v>
      </c>
      <c r="AU218" s="163" t="s">
        <v>86</v>
      </c>
      <c r="AV218" s="13" t="s">
        <v>153</v>
      </c>
      <c r="AW218" s="13" t="s">
        <v>33</v>
      </c>
      <c r="AX218" s="13" t="s">
        <v>86</v>
      </c>
      <c r="AY218" s="163" t="s">
        <v>132</v>
      </c>
    </row>
    <row r="219" spans="2:65" s="1" customFormat="1" ht="16.5" customHeight="1">
      <c r="B219" s="132"/>
      <c r="C219" s="133" t="s">
        <v>346</v>
      </c>
      <c r="D219" s="133" t="s">
        <v>135</v>
      </c>
      <c r="E219" s="134" t="s">
        <v>1577</v>
      </c>
      <c r="F219" s="135" t="s">
        <v>1578</v>
      </c>
      <c r="G219" s="136" t="s">
        <v>820</v>
      </c>
      <c r="H219" s="137">
        <v>2</v>
      </c>
      <c r="I219" s="138"/>
      <c r="J219" s="139">
        <f>ROUND(I219*H219,2)</f>
        <v>0</v>
      </c>
      <c r="K219" s="140"/>
      <c r="L219" s="31"/>
      <c r="M219" s="141" t="s">
        <v>1</v>
      </c>
      <c r="N219" s="142" t="s">
        <v>43</v>
      </c>
      <c r="P219" s="143">
        <f>O219*H219</f>
        <v>0</v>
      </c>
      <c r="Q219" s="143">
        <v>0</v>
      </c>
      <c r="R219" s="143">
        <f>Q219*H219</f>
        <v>0</v>
      </c>
      <c r="S219" s="143">
        <v>0</v>
      </c>
      <c r="T219" s="144">
        <f>S219*H219</f>
        <v>0</v>
      </c>
      <c r="AR219" s="145" t="s">
        <v>153</v>
      </c>
      <c r="AT219" s="145" t="s">
        <v>135</v>
      </c>
      <c r="AU219" s="145" t="s">
        <v>86</v>
      </c>
      <c r="AY219" s="16" t="s">
        <v>132</v>
      </c>
      <c r="BE219" s="146">
        <f>IF(N219="základní",J219,0)</f>
        <v>0</v>
      </c>
      <c r="BF219" s="146">
        <f>IF(N219="snížená",J219,0)</f>
        <v>0</v>
      </c>
      <c r="BG219" s="146">
        <f>IF(N219="zákl. přenesená",J219,0)</f>
        <v>0</v>
      </c>
      <c r="BH219" s="146">
        <f>IF(N219="sníž. přenesená",J219,0)</f>
        <v>0</v>
      </c>
      <c r="BI219" s="146">
        <f>IF(N219="nulová",J219,0)</f>
        <v>0</v>
      </c>
      <c r="BJ219" s="16" t="s">
        <v>86</v>
      </c>
      <c r="BK219" s="146">
        <f>ROUND(I219*H219,2)</f>
        <v>0</v>
      </c>
      <c r="BL219" s="16" t="s">
        <v>153</v>
      </c>
      <c r="BM219" s="145" t="s">
        <v>486</v>
      </c>
    </row>
    <row r="220" spans="2:65" s="12" customFormat="1">
      <c r="B220" s="155"/>
      <c r="D220" s="147" t="s">
        <v>240</v>
      </c>
      <c r="E220" s="156" t="s">
        <v>1</v>
      </c>
      <c r="F220" s="157" t="s">
        <v>1525</v>
      </c>
      <c r="H220" s="158">
        <v>1</v>
      </c>
      <c r="I220" s="159"/>
      <c r="L220" s="155"/>
      <c r="M220" s="160"/>
      <c r="T220" s="161"/>
      <c r="AT220" s="156" t="s">
        <v>240</v>
      </c>
      <c r="AU220" s="156" t="s">
        <v>86</v>
      </c>
      <c r="AV220" s="12" t="s">
        <v>88</v>
      </c>
      <c r="AW220" s="12" t="s">
        <v>33</v>
      </c>
      <c r="AX220" s="12" t="s">
        <v>78</v>
      </c>
      <c r="AY220" s="156" t="s">
        <v>132</v>
      </c>
    </row>
    <row r="221" spans="2:65" s="12" customFormat="1">
      <c r="B221" s="155"/>
      <c r="D221" s="147" t="s">
        <v>240</v>
      </c>
      <c r="E221" s="156" t="s">
        <v>1</v>
      </c>
      <c r="F221" s="157" t="s">
        <v>1526</v>
      </c>
      <c r="H221" s="158">
        <v>1</v>
      </c>
      <c r="I221" s="159"/>
      <c r="L221" s="155"/>
      <c r="M221" s="160"/>
      <c r="T221" s="161"/>
      <c r="AT221" s="156" t="s">
        <v>240</v>
      </c>
      <c r="AU221" s="156" t="s">
        <v>86</v>
      </c>
      <c r="AV221" s="12" t="s">
        <v>88</v>
      </c>
      <c r="AW221" s="12" t="s">
        <v>33</v>
      </c>
      <c r="AX221" s="12" t="s">
        <v>78</v>
      </c>
      <c r="AY221" s="156" t="s">
        <v>132</v>
      </c>
    </row>
    <row r="222" spans="2:65" s="13" customFormat="1">
      <c r="B222" s="162"/>
      <c r="D222" s="147" t="s">
        <v>240</v>
      </c>
      <c r="E222" s="163" t="s">
        <v>1</v>
      </c>
      <c r="F222" s="164" t="s">
        <v>244</v>
      </c>
      <c r="H222" s="165">
        <v>2</v>
      </c>
      <c r="I222" s="166"/>
      <c r="L222" s="162"/>
      <c r="M222" s="167"/>
      <c r="T222" s="168"/>
      <c r="AT222" s="163" t="s">
        <v>240</v>
      </c>
      <c r="AU222" s="163" t="s">
        <v>86</v>
      </c>
      <c r="AV222" s="13" t="s">
        <v>153</v>
      </c>
      <c r="AW222" s="13" t="s">
        <v>33</v>
      </c>
      <c r="AX222" s="13" t="s">
        <v>86</v>
      </c>
      <c r="AY222" s="163" t="s">
        <v>132</v>
      </c>
    </row>
    <row r="223" spans="2:65" s="1" customFormat="1" ht="24.2" customHeight="1">
      <c r="B223" s="132"/>
      <c r="C223" s="133" t="s">
        <v>351</v>
      </c>
      <c r="D223" s="133" t="s">
        <v>135</v>
      </c>
      <c r="E223" s="134" t="s">
        <v>1579</v>
      </c>
      <c r="F223" s="135" t="s">
        <v>1580</v>
      </c>
      <c r="G223" s="136" t="s">
        <v>820</v>
      </c>
      <c r="H223" s="137">
        <v>2</v>
      </c>
      <c r="I223" s="138"/>
      <c r="J223" s="139">
        <f>ROUND(I223*H223,2)</f>
        <v>0</v>
      </c>
      <c r="K223" s="140"/>
      <c r="L223" s="31"/>
      <c r="M223" s="141" t="s">
        <v>1</v>
      </c>
      <c r="N223" s="142" t="s">
        <v>43</v>
      </c>
      <c r="P223" s="143">
        <f>O223*H223</f>
        <v>0</v>
      </c>
      <c r="Q223" s="143">
        <v>0</v>
      </c>
      <c r="R223" s="143">
        <f>Q223*H223</f>
        <v>0</v>
      </c>
      <c r="S223" s="143">
        <v>0</v>
      </c>
      <c r="T223" s="144">
        <f>S223*H223</f>
        <v>0</v>
      </c>
      <c r="AR223" s="145" t="s">
        <v>153</v>
      </c>
      <c r="AT223" s="145" t="s">
        <v>135</v>
      </c>
      <c r="AU223" s="145" t="s">
        <v>86</v>
      </c>
      <c r="AY223" s="16" t="s">
        <v>132</v>
      </c>
      <c r="BE223" s="146">
        <f>IF(N223="základní",J223,0)</f>
        <v>0</v>
      </c>
      <c r="BF223" s="146">
        <f>IF(N223="snížená",J223,0)</f>
        <v>0</v>
      </c>
      <c r="BG223" s="146">
        <f>IF(N223="zákl. přenesená",J223,0)</f>
        <v>0</v>
      </c>
      <c r="BH223" s="146">
        <f>IF(N223="sníž. přenesená",J223,0)</f>
        <v>0</v>
      </c>
      <c r="BI223" s="146">
        <f>IF(N223="nulová",J223,0)</f>
        <v>0</v>
      </c>
      <c r="BJ223" s="16" t="s">
        <v>86</v>
      </c>
      <c r="BK223" s="146">
        <f>ROUND(I223*H223,2)</f>
        <v>0</v>
      </c>
      <c r="BL223" s="16" t="s">
        <v>153</v>
      </c>
      <c r="BM223" s="145" t="s">
        <v>496</v>
      </c>
    </row>
    <row r="224" spans="2:65" s="12" customFormat="1">
      <c r="B224" s="155"/>
      <c r="D224" s="147" t="s">
        <v>240</v>
      </c>
      <c r="E224" s="156" t="s">
        <v>1</v>
      </c>
      <c r="F224" s="157" t="s">
        <v>1525</v>
      </c>
      <c r="H224" s="158">
        <v>1</v>
      </c>
      <c r="I224" s="159"/>
      <c r="L224" s="155"/>
      <c r="M224" s="160"/>
      <c r="T224" s="161"/>
      <c r="AT224" s="156" t="s">
        <v>240</v>
      </c>
      <c r="AU224" s="156" t="s">
        <v>86</v>
      </c>
      <c r="AV224" s="12" t="s">
        <v>88</v>
      </c>
      <c r="AW224" s="12" t="s">
        <v>33</v>
      </c>
      <c r="AX224" s="12" t="s">
        <v>78</v>
      </c>
      <c r="AY224" s="156" t="s">
        <v>132</v>
      </c>
    </row>
    <row r="225" spans="2:65" s="12" customFormat="1">
      <c r="B225" s="155"/>
      <c r="D225" s="147" t="s">
        <v>240</v>
      </c>
      <c r="E225" s="156" t="s">
        <v>1</v>
      </c>
      <c r="F225" s="157" t="s">
        <v>1526</v>
      </c>
      <c r="H225" s="158">
        <v>1</v>
      </c>
      <c r="I225" s="159"/>
      <c r="L225" s="155"/>
      <c r="M225" s="160"/>
      <c r="T225" s="161"/>
      <c r="AT225" s="156" t="s">
        <v>240</v>
      </c>
      <c r="AU225" s="156" t="s">
        <v>86</v>
      </c>
      <c r="AV225" s="12" t="s">
        <v>88</v>
      </c>
      <c r="AW225" s="12" t="s">
        <v>33</v>
      </c>
      <c r="AX225" s="12" t="s">
        <v>78</v>
      </c>
      <c r="AY225" s="156" t="s">
        <v>132</v>
      </c>
    </row>
    <row r="226" spans="2:65" s="13" customFormat="1">
      <c r="B226" s="162"/>
      <c r="D226" s="147" t="s">
        <v>240</v>
      </c>
      <c r="E226" s="163" t="s">
        <v>1</v>
      </c>
      <c r="F226" s="164" t="s">
        <v>244</v>
      </c>
      <c r="H226" s="165">
        <v>2</v>
      </c>
      <c r="I226" s="166"/>
      <c r="L226" s="162"/>
      <c r="M226" s="167"/>
      <c r="T226" s="168"/>
      <c r="AT226" s="163" t="s">
        <v>240</v>
      </c>
      <c r="AU226" s="163" t="s">
        <v>86</v>
      </c>
      <c r="AV226" s="13" t="s">
        <v>153</v>
      </c>
      <c r="AW226" s="13" t="s">
        <v>33</v>
      </c>
      <c r="AX226" s="13" t="s">
        <v>86</v>
      </c>
      <c r="AY226" s="163" t="s">
        <v>132</v>
      </c>
    </row>
    <row r="227" spans="2:65" s="1" customFormat="1" ht="33" customHeight="1">
      <c r="B227" s="132"/>
      <c r="C227" s="133" t="s">
        <v>357</v>
      </c>
      <c r="D227" s="133" t="s">
        <v>135</v>
      </c>
      <c r="E227" s="134" t="s">
        <v>1581</v>
      </c>
      <c r="F227" s="135" t="s">
        <v>1582</v>
      </c>
      <c r="G227" s="136" t="s">
        <v>820</v>
      </c>
      <c r="H227" s="137">
        <v>2</v>
      </c>
      <c r="I227" s="138"/>
      <c r="J227" s="139">
        <f>ROUND(I227*H227,2)</f>
        <v>0</v>
      </c>
      <c r="K227" s="140"/>
      <c r="L227" s="31"/>
      <c r="M227" s="141" t="s">
        <v>1</v>
      </c>
      <c r="N227" s="142" t="s">
        <v>43</v>
      </c>
      <c r="P227" s="143">
        <f>O227*H227</f>
        <v>0</v>
      </c>
      <c r="Q227" s="143">
        <v>0</v>
      </c>
      <c r="R227" s="143">
        <f>Q227*H227</f>
        <v>0</v>
      </c>
      <c r="S227" s="143">
        <v>0</v>
      </c>
      <c r="T227" s="144">
        <f>S227*H227</f>
        <v>0</v>
      </c>
      <c r="AR227" s="145" t="s">
        <v>153</v>
      </c>
      <c r="AT227" s="145" t="s">
        <v>135</v>
      </c>
      <c r="AU227" s="145" t="s">
        <v>86</v>
      </c>
      <c r="AY227" s="16" t="s">
        <v>132</v>
      </c>
      <c r="BE227" s="146">
        <f>IF(N227="základní",J227,0)</f>
        <v>0</v>
      </c>
      <c r="BF227" s="146">
        <f>IF(N227="snížená",J227,0)</f>
        <v>0</v>
      </c>
      <c r="BG227" s="146">
        <f>IF(N227="zákl. přenesená",J227,0)</f>
        <v>0</v>
      </c>
      <c r="BH227" s="146">
        <f>IF(N227="sníž. přenesená",J227,0)</f>
        <v>0</v>
      </c>
      <c r="BI227" s="146">
        <f>IF(N227="nulová",J227,0)</f>
        <v>0</v>
      </c>
      <c r="BJ227" s="16" t="s">
        <v>86</v>
      </c>
      <c r="BK227" s="146">
        <f>ROUND(I227*H227,2)</f>
        <v>0</v>
      </c>
      <c r="BL227" s="16" t="s">
        <v>153</v>
      </c>
      <c r="BM227" s="145" t="s">
        <v>507</v>
      </c>
    </row>
    <row r="228" spans="2:65" s="12" customFormat="1">
      <c r="B228" s="155"/>
      <c r="D228" s="147" t="s">
        <v>240</v>
      </c>
      <c r="E228" s="156" t="s">
        <v>1</v>
      </c>
      <c r="F228" s="157" t="s">
        <v>1525</v>
      </c>
      <c r="H228" s="158">
        <v>1</v>
      </c>
      <c r="I228" s="159"/>
      <c r="L228" s="155"/>
      <c r="M228" s="160"/>
      <c r="T228" s="161"/>
      <c r="AT228" s="156" t="s">
        <v>240</v>
      </c>
      <c r="AU228" s="156" t="s">
        <v>86</v>
      </c>
      <c r="AV228" s="12" t="s">
        <v>88</v>
      </c>
      <c r="AW228" s="12" t="s">
        <v>33</v>
      </c>
      <c r="AX228" s="12" t="s">
        <v>78</v>
      </c>
      <c r="AY228" s="156" t="s">
        <v>132</v>
      </c>
    </row>
    <row r="229" spans="2:65" s="12" customFormat="1">
      <c r="B229" s="155"/>
      <c r="D229" s="147" t="s">
        <v>240</v>
      </c>
      <c r="E229" s="156" t="s">
        <v>1</v>
      </c>
      <c r="F229" s="157" t="s">
        <v>1526</v>
      </c>
      <c r="H229" s="158">
        <v>1</v>
      </c>
      <c r="I229" s="159"/>
      <c r="L229" s="155"/>
      <c r="M229" s="160"/>
      <c r="T229" s="161"/>
      <c r="AT229" s="156" t="s">
        <v>240</v>
      </c>
      <c r="AU229" s="156" t="s">
        <v>86</v>
      </c>
      <c r="AV229" s="12" t="s">
        <v>88</v>
      </c>
      <c r="AW229" s="12" t="s">
        <v>33</v>
      </c>
      <c r="AX229" s="12" t="s">
        <v>78</v>
      </c>
      <c r="AY229" s="156" t="s">
        <v>132</v>
      </c>
    </row>
    <row r="230" spans="2:65" s="13" customFormat="1">
      <c r="B230" s="162"/>
      <c r="D230" s="147" t="s">
        <v>240</v>
      </c>
      <c r="E230" s="163" t="s">
        <v>1</v>
      </c>
      <c r="F230" s="164" t="s">
        <v>244</v>
      </c>
      <c r="H230" s="165">
        <v>2</v>
      </c>
      <c r="I230" s="166"/>
      <c r="L230" s="162"/>
      <c r="M230" s="167"/>
      <c r="T230" s="168"/>
      <c r="AT230" s="163" t="s">
        <v>240</v>
      </c>
      <c r="AU230" s="163" t="s">
        <v>86</v>
      </c>
      <c r="AV230" s="13" t="s">
        <v>153</v>
      </c>
      <c r="AW230" s="13" t="s">
        <v>33</v>
      </c>
      <c r="AX230" s="13" t="s">
        <v>86</v>
      </c>
      <c r="AY230" s="163" t="s">
        <v>132</v>
      </c>
    </row>
    <row r="231" spans="2:65" s="1" customFormat="1" ht="55.5" customHeight="1">
      <c r="B231" s="132"/>
      <c r="C231" s="133" t="s">
        <v>363</v>
      </c>
      <c r="D231" s="133" t="s">
        <v>135</v>
      </c>
      <c r="E231" s="134" t="s">
        <v>1583</v>
      </c>
      <c r="F231" s="135" t="s">
        <v>1673</v>
      </c>
      <c r="G231" s="136" t="s">
        <v>820</v>
      </c>
      <c r="H231" s="137">
        <v>2</v>
      </c>
      <c r="I231" s="138"/>
      <c r="J231" s="139">
        <f>ROUND(I231*H231,2)</f>
        <v>0</v>
      </c>
      <c r="K231" s="140"/>
      <c r="L231" s="31"/>
      <c r="M231" s="141" t="s">
        <v>1</v>
      </c>
      <c r="N231" s="142" t="s">
        <v>43</v>
      </c>
      <c r="P231" s="143">
        <f>O231*H231</f>
        <v>0</v>
      </c>
      <c r="Q231" s="143">
        <v>0</v>
      </c>
      <c r="R231" s="143">
        <f>Q231*H231</f>
        <v>0</v>
      </c>
      <c r="S231" s="143">
        <v>0</v>
      </c>
      <c r="T231" s="144">
        <f>S231*H231</f>
        <v>0</v>
      </c>
      <c r="AR231" s="145" t="s">
        <v>153</v>
      </c>
      <c r="AT231" s="145" t="s">
        <v>135</v>
      </c>
      <c r="AU231" s="145" t="s">
        <v>86</v>
      </c>
      <c r="AY231" s="16" t="s">
        <v>132</v>
      </c>
      <c r="BE231" s="146">
        <f>IF(N231="základní",J231,0)</f>
        <v>0</v>
      </c>
      <c r="BF231" s="146">
        <f>IF(N231="snížená",J231,0)</f>
        <v>0</v>
      </c>
      <c r="BG231" s="146">
        <f>IF(N231="zákl. přenesená",J231,0)</f>
        <v>0</v>
      </c>
      <c r="BH231" s="146">
        <f>IF(N231="sníž. přenesená",J231,0)</f>
        <v>0</v>
      </c>
      <c r="BI231" s="146">
        <f>IF(N231="nulová",J231,0)</f>
        <v>0</v>
      </c>
      <c r="BJ231" s="16" t="s">
        <v>86</v>
      </c>
      <c r="BK231" s="146">
        <f>ROUND(I231*H231,2)</f>
        <v>0</v>
      </c>
      <c r="BL231" s="16" t="s">
        <v>153</v>
      </c>
      <c r="BM231" s="145" t="s">
        <v>516</v>
      </c>
    </row>
    <row r="232" spans="2:65" s="12" customFormat="1">
      <c r="B232" s="155"/>
      <c r="D232" s="147" t="s">
        <v>240</v>
      </c>
      <c r="E232" s="156" t="s">
        <v>1</v>
      </c>
      <c r="F232" s="157" t="s">
        <v>1525</v>
      </c>
      <c r="H232" s="158">
        <v>1</v>
      </c>
      <c r="I232" s="159"/>
      <c r="L232" s="155"/>
      <c r="M232" s="160"/>
      <c r="T232" s="161"/>
      <c r="AT232" s="156" t="s">
        <v>240</v>
      </c>
      <c r="AU232" s="156" t="s">
        <v>86</v>
      </c>
      <c r="AV232" s="12" t="s">
        <v>88</v>
      </c>
      <c r="AW232" s="12" t="s">
        <v>33</v>
      </c>
      <c r="AX232" s="12" t="s">
        <v>78</v>
      </c>
      <c r="AY232" s="156" t="s">
        <v>132</v>
      </c>
    </row>
    <row r="233" spans="2:65" s="12" customFormat="1">
      <c r="B233" s="155"/>
      <c r="D233" s="147" t="s">
        <v>240</v>
      </c>
      <c r="E233" s="156" t="s">
        <v>1</v>
      </c>
      <c r="F233" s="157" t="s">
        <v>1526</v>
      </c>
      <c r="H233" s="158">
        <v>1</v>
      </c>
      <c r="I233" s="159"/>
      <c r="L233" s="155"/>
      <c r="M233" s="160"/>
      <c r="T233" s="161"/>
      <c r="AT233" s="156" t="s">
        <v>240</v>
      </c>
      <c r="AU233" s="156" t="s">
        <v>86</v>
      </c>
      <c r="AV233" s="12" t="s">
        <v>88</v>
      </c>
      <c r="AW233" s="12" t="s">
        <v>33</v>
      </c>
      <c r="AX233" s="12" t="s">
        <v>78</v>
      </c>
      <c r="AY233" s="156" t="s">
        <v>132</v>
      </c>
    </row>
    <row r="234" spans="2:65" s="13" customFormat="1">
      <c r="B234" s="162"/>
      <c r="D234" s="147" t="s">
        <v>240</v>
      </c>
      <c r="E234" s="163" t="s">
        <v>1</v>
      </c>
      <c r="F234" s="164" t="s">
        <v>244</v>
      </c>
      <c r="H234" s="165">
        <v>2</v>
      </c>
      <c r="I234" s="166"/>
      <c r="L234" s="162"/>
      <c r="M234" s="167"/>
      <c r="T234" s="168"/>
      <c r="AT234" s="163" t="s">
        <v>240</v>
      </c>
      <c r="AU234" s="163" t="s">
        <v>86</v>
      </c>
      <c r="AV234" s="13" t="s">
        <v>153</v>
      </c>
      <c r="AW234" s="13" t="s">
        <v>33</v>
      </c>
      <c r="AX234" s="13" t="s">
        <v>86</v>
      </c>
      <c r="AY234" s="163" t="s">
        <v>132</v>
      </c>
    </row>
    <row r="235" spans="2:65" s="1" customFormat="1" ht="49.15" customHeight="1">
      <c r="B235" s="132"/>
      <c r="C235" s="133" t="s">
        <v>371</v>
      </c>
      <c r="D235" s="133" t="s">
        <v>135</v>
      </c>
      <c r="E235" s="134" t="s">
        <v>1528</v>
      </c>
      <c r="F235" s="135" t="s">
        <v>1529</v>
      </c>
      <c r="G235" s="136" t="s">
        <v>820</v>
      </c>
      <c r="H235" s="137">
        <v>8</v>
      </c>
      <c r="I235" s="138"/>
      <c r="J235" s="139">
        <f>ROUND(I235*H235,2)</f>
        <v>0</v>
      </c>
      <c r="K235" s="140"/>
      <c r="L235" s="31"/>
      <c r="M235" s="141" t="s">
        <v>1</v>
      </c>
      <c r="N235" s="142" t="s">
        <v>43</v>
      </c>
      <c r="P235" s="143">
        <f>O235*H235</f>
        <v>0</v>
      </c>
      <c r="Q235" s="143">
        <v>0</v>
      </c>
      <c r="R235" s="143">
        <f>Q235*H235</f>
        <v>0</v>
      </c>
      <c r="S235" s="143">
        <v>0</v>
      </c>
      <c r="T235" s="144">
        <f>S235*H235</f>
        <v>0</v>
      </c>
      <c r="AR235" s="145" t="s">
        <v>153</v>
      </c>
      <c r="AT235" s="145" t="s">
        <v>135</v>
      </c>
      <c r="AU235" s="145" t="s">
        <v>86</v>
      </c>
      <c r="AY235" s="16" t="s">
        <v>132</v>
      </c>
      <c r="BE235" s="146">
        <f>IF(N235="základní",J235,0)</f>
        <v>0</v>
      </c>
      <c r="BF235" s="146">
        <f>IF(N235="snížená",J235,0)</f>
        <v>0</v>
      </c>
      <c r="BG235" s="146">
        <f>IF(N235="zákl. přenesená",J235,0)</f>
        <v>0</v>
      </c>
      <c r="BH235" s="146">
        <f>IF(N235="sníž. přenesená",J235,0)</f>
        <v>0</v>
      </c>
      <c r="BI235" s="146">
        <f>IF(N235="nulová",J235,0)</f>
        <v>0</v>
      </c>
      <c r="BJ235" s="16" t="s">
        <v>86</v>
      </c>
      <c r="BK235" s="146">
        <f>ROUND(I235*H235,2)</f>
        <v>0</v>
      </c>
      <c r="BL235" s="16" t="s">
        <v>153</v>
      </c>
      <c r="BM235" s="145" t="s">
        <v>527</v>
      </c>
    </row>
    <row r="236" spans="2:65" s="12" customFormat="1">
      <c r="B236" s="155"/>
      <c r="D236" s="147" t="s">
        <v>240</v>
      </c>
      <c r="E236" s="156" t="s">
        <v>1</v>
      </c>
      <c r="F236" s="157" t="s">
        <v>1584</v>
      </c>
      <c r="H236" s="158">
        <v>4</v>
      </c>
      <c r="I236" s="159"/>
      <c r="L236" s="155"/>
      <c r="M236" s="160"/>
      <c r="T236" s="161"/>
      <c r="AT236" s="156" t="s">
        <v>240</v>
      </c>
      <c r="AU236" s="156" t="s">
        <v>86</v>
      </c>
      <c r="AV236" s="12" t="s">
        <v>88</v>
      </c>
      <c r="AW236" s="12" t="s">
        <v>33</v>
      </c>
      <c r="AX236" s="12" t="s">
        <v>78</v>
      </c>
      <c r="AY236" s="156" t="s">
        <v>132</v>
      </c>
    </row>
    <row r="237" spans="2:65" s="12" customFormat="1">
      <c r="B237" s="155"/>
      <c r="D237" s="147" t="s">
        <v>240</v>
      </c>
      <c r="E237" s="156" t="s">
        <v>1</v>
      </c>
      <c r="F237" s="157" t="s">
        <v>1585</v>
      </c>
      <c r="H237" s="158">
        <v>4</v>
      </c>
      <c r="I237" s="159"/>
      <c r="L237" s="155"/>
      <c r="M237" s="160"/>
      <c r="T237" s="161"/>
      <c r="AT237" s="156" t="s">
        <v>240</v>
      </c>
      <c r="AU237" s="156" t="s">
        <v>86</v>
      </c>
      <c r="AV237" s="12" t="s">
        <v>88</v>
      </c>
      <c r="AW237" s="12" t="s">
        <v>33</v>
      </c>
      <c r="AX237" s="12" t="s">
        <v>78</v>
      </c>
      <c r="AY237" s="156" t="s">
        <v>132</v>
      </c>
    </row>
    <row r="238" spans="2:65" s="13" customFormat="1">
      <c r="B238" s="162"/>
      <c r="D238" s="147" t="s">
        <v>240</v>
      </c>
      <c r="E238" s="163" t="s">
        <v>1</v>
      </c>
      <c r="F238" s="164" t="s">
        <v>244</v>
      </c>
      <c r="H238" s="165">
        <v>8</v>
      </c>
      <c r="I238" s="166"/>
      <c r="L238" s="162"/>
      <c r="M238" s="167"/>
      <c r="T238" s="168"/>
      <c r="AT238" s="163" t="s">
        <v>240</v>
      </c>
      <c r="AU238" s="163" t="s">
        <v>86</v>
      </c>
      <c r="AV238" s="13" t="s">
        <v>153</v>
      </c>
      <c r="AW238" s="13" t="s">
        <v>33</v>
      </c>
      <c r="AX238" s="13" t="s">
        <v>86</v>
      </c>
      <c r="AY238" s="163" t="s">
        <v>132</v>
      </c>
    </row>
    <row r="239" spans="2:65" s="11" customFormat="1" ht="25.9" customHeight="1">
      <c r="B239" s="120"/>
      <c r="D239" s="121" t="s">
        <v>77</v>
      </c>
      <c r="E239" s="122" t="s">
        <v>1586</v>
      </c>
      <c r="F239" s="122" t="s">
        <v>1587</v>
      </c>
      <c r="I239" s="123"/>
      <c r="J239" s="124">
        <f>BK239</f>
        <v>0</v>
      </c>
      <c r="L239" s="120"/>
      <c r="M239" s="125"/>
      <c r="P239" s="126">
        <f>SUM(P240:P247)</f>
        <v>0</v>
      </c>
      <c r="R239" s="126">
        <f>SUM(R240:R247)</f>
        <v>0</v>
      </c>
      <c r="T239" s="127">
        <f>SUM(T240:T247)</f>
        <v>0</v>
      </c>
      <c r="AR239" s="121" t="s">
        <v>86</v>
      </c>
      <c r="AT239" s="128" t="s">
        <v>77</v>
      </c>
      <c r="AU239" s="128" t="s">
        <v>78</v>
      </c>
      <c r="AY239" s="121" t="s">
        <v>132</v>
      </c>
      <c r="BK239" s="129">
        <f>SUM(BK240:BK247)</f>
        <v>0</v>
      </c>
    </row>
    <row r="240" spans="2:65" s="1" customFormat="1" ht="24.2" customHeight="1">
      <c r="B240" s="132"/>
      <c r="C240" s="133" t="s">
        <v>377</v>
      </c>
      <c r="D240" s="133" t="s">
        <v>135</v>
      </c>
      <c r="E240" s="134" t="s">
        <v>1588</v>
      </c>
      <c r="F240" s="135" t="s">
        <v>1674</v>
      </c>
      <c r="G240" s="136" t="s">
        <v>820</v>
      </c>
      <c r="H240" s="137">
        <v>2</v>
      </c>
      <c r="I240" s="138"/>
      <c r="J240" s="139">
        <f>ROUND(I240*H240,2)</f>
        <v>0</v>
      </c>
      <c r="K240" s="140"/>
      <c r="L240" s="31"/>
      <c r="M240" s="141" t="s">
        <v>1</v>
      </c>
      <c r="N240" s="142" t="s">
        <v>43</v>
      </c>
      <c r="P240" s="143">
        <f>O240*H240</f>
        <v>0</v>
      </c>
      <c r="Q240" s="143">
        <v>0</v>
      </c>
      <c r="R240" s="143">
        <f>Q240*H240</f>
        <v>0</v>
      </c>
      <c r="S240" s="143">
        <v>0</v>
      </c>
      <c r="T240" s="144">
        <f>S240*H240</f>
        <v>0</v>
      </c>
      <c r="AR240" s="145" t="s">
        <v>153</v>
      </c>
      <c r="AT240" s="145" t="s">
        <v>135</v>
      </c>
      <c r="AU240" s="145" t="s">
        <v>86</v>
      </c>
      <c r="AY240" s="16" t="s">
        <v>132</v>
      </c>
      <c r="BE240" s="146">
        <f>IF(N240="základní",J240,0)</f>
        <v>0</v>
      </c>
      <c r="BF240" s="146">
        <f>IF(N240="snížená",J240,0)</f>
        <v>0</v>
      </c>
      <c r="BG240" s="146">
        <f>IF(N240="zákl. přenesená",J240,0)</f>
        <v>0</v>
      </c>
      <c r="BH240" s="146">
        <f>IF(N240="sníž. přenesená",J240,0)</f>
        <v>0</v>
      </c>
      <c r="BI240" s="146">
        <f>IF(N240="nulová",J240,0)</f>
        <v>0</v>
      </c>
      <c r="BJ240" s="16" t="s">
        <v>86</v>
      </c>
      <c r="BK240" s="146">
        <f>ROUND(I240*H240,2)</f>
        <v>0</v>
      </c>
      <c r="BL240" s="16" t="s">
        <v>153</v>
      </c>
      <c r="BM240" s="145" t="s">
        <v>539</v>
      </c>
    </row>
    <row r="241" spans="2:65" s="12" customFormat="1">
      <c r="B241" s="155"/>
      <c r="D241" s="147" t="s">
        <v>240</v>
      </c>
      <c r="E241" s="156" t="s">
        <v>1</v>
      </c>
      <c r="F241" s="157" t="s">
        <v>1525</v>
      </c>
      <c r="H241" s="158">
        <v>1</v>
      </c>
      <c r="I241" s="159"/>
      <c r="L241" s="155"/>
      <c r="M241" s="160"/>
      <c r="T241" s="161"/>
      <c r="AT241" s="156" t="s">
        <v>240</v>
      </c>
      <c r="AU241" s="156" t="s">
        <v>86</v>
      </c>
      <c r="AV241" s="12" t="s">
        <v>88</v>
      </c>
      <c r="AW241" s="12" t="s">
        <v>33</v>
      </c>
      <c r="AX241" s="12" t="s">
        <v>78</v>
      </c>
      <c r="AY241" s="156" t="s">
        <v>132</v>
      </c>
    </row>
    <row r="242" spans="2:65" s="12" customFormat="1">
      <c r="B242" s="155"/>
      <c r="D242" s="147" t="s">
        <v>240</v>
      </c>
      <c r="E242" s="156" t="s">
        <v>1</v>
      </c>
      <c r="F242" s="157" t="s">
        <v>1526</v>
      </c>
      <c r="H242" s="158">
        <v>1</v>
      </c>
      <c r="I242" s="159"/>
      <c r="L242" s="155"/>
      <c r="M242" s="160"/>
      <c r="T242" s="161"/>
      <c r="AT242" s="156" t="s">
        <v>240</v>
      </c>
      <c r="AU242" s="156" t="s">
        <v>86</v>
      </c>
      <c r="AV242" s="12" t="s">
        <v>88</v>
      </c>
      <c r="AW242" s="12" t="s">
        <v>33</v>
      </c>
      <c r="AX242" s="12" t="s">
        <v>78</v>
      </c>
      <c r="AY242" s="156" t="s">
        <v>132</v>
      </c>
    </row>
    <row r="243" spans="2:65" s="13" customFormat="1">
      <c r="B243" s="162"/>
      <c r="D243" s="147" t="s">
        <v>240</v>
      </c>
      <c r="E243" s="163" t="s">
        <v>1</v>
      </c>
      <c r="F243" s="164" t="s">
        <v>244</v>
      </c>
      <c r="H243" s="165">
        <v>2</v>
      </c>
      <c r="I243" s="166"/>
      <c r="L243" s="162"/>
      <c r="M243" s="167"/>
      <c r="T243" s="168"/>
      <c r="AT243" s="163" t="s">
        <v>240</v>
      </c>
      <c r="AU243" s="163" t="s">
        <v>86</v>
      </c>
      <c r="AV243" s="13" t="s">
        <v>153</v>
      </c>
      <c r="AW243" s="13" t="s">
        <v>33</v>
      </c>
      <c r="AX243" s="13" t="s">
        <v>86</v>
      </c>
      <c r="AY243" s="163" t="s">
        <v>132</v>
      </c>
    </row>
    <row r="244" spans="2:65" s="1" customFormat="1" ht="55.5" customHeight="1">
      <c r="B244" s="132"/>
      <c r="C244" s="133" t="s">
        <v>383</v>
      </c>
      <c r="D244" s="133" t="s">
        <v>135</v>
      </c>
      <c r="E244" s="134" t="s">
        <v>1589</v>
      </c>
      <c r="F244" s="135" t="s">
        <v>1590</v>
      </c>
      <c r="G244" s="136" t="s">
        <v>820</v>
      </c>
      <c r="H244" s="137">
        <v>6</v>
      </c>
      <c r="I244" s="138"/>
      <c r="J244" s="139">
        <f>ROUND(I244*H244,2)</f>
        <v>0</v>
      </c>
      <c r="K244" s="140"/>
      <c r="L244" s="31"/>
      <c r="M244" s="141" t="s">
        <v>1</v>
      </c>
      <c r="N244" s="142" t="s">
        <v>43</v>
      </c>
      <c r="P244" s="143">
        <f>O244*H244</f>
        <v>0</v>
      </c>
      <c r="Q244" s="143">
        <v>0</v>
      </c>
      <c r="R244" s="143">
        <f>Q244*H244</f>
        <v>0</v>
      </c>
      <c r="S244" s="143">
        <v>0</v>
      </c>
      <c r="T244" s="144">
        <f>S244*H244</f>
        <v>0</v>
      </c>
      <c r="AR244" s="145" t="s">
        <v>153</v>
      </c>
      <c r="AT244" s="145" t="s">
        <v>135</v>
      </c>
      <c r="AU244" s="145" t="s">
        <v>86</v>
      </c>
      <c r="AY244" s="16" t="s">
        <v>132</v>
      </c>
      <c r="BE244" s="146">
        <f>IF(N244="základní",J244,0)</f>
        <v>0</v>
      </c>
      <c r="BF244" s="146">
        <f>IF(N244="snížená",J244,0)</f>
        <v>0</v>
      </c>
      <c r="BG244" s="146">
        <f>IF(N244="zákl. přenesená",J244,0)</f>
        <v>0</v>
      </c>
      <c r="BH244" s="146">
        <f>IF(N244="sníž. přenesená",J244,0)</f>
        <v>0</v>
      </c>
      <c r="BI244" s="146">
        <f>IF(N244="nulová",J244,0)</f>
        <v>0</v>
      </c>
      <c r="BJ244" s="16" t="s">
        <v>86</v>
      </c>
      <c r="BK244" s="146">
        <f>ROUND(I244*H244,2)</f>
        <v>0</v>
      </c>
      <c r="BL244" s="16" t="s">
        <v>153</v>
      </c>
      <c r="BM244" s="145" t="s">
        <v>549</v>
      </c>
    </row>
    <row r="245" spans="2:65" s="12" customFormat="1">
      <c r="B245" s="155"/>
      <c r="D245" s="147" t="s">
        <v>240</v>
      </c>
      <c r="E245" s="156" t="s">
        <v>1</v>
      </c>
      <c r="F245" s="157" t="s">
        <v>1547</v>
      </c>
      <c r="H245" s="158">
        <v>3</v>
      </c>
      <c r="I245" s="159"/>
      <c r="L245" s="155"/>
      <c r="M245" s="160"/>
      <c r="T245" s="161"/>
      <c r="AT245" s="156" t="s">
        <v>240</v>
      </c>
      <c r="AU245" s="156" t="s">
        <v>86</v>
      </c>
      <c r="AV245" s="12" t="s">
        <v>88</v>
      </c>
      <c r="AW245" s="12" t="s">
        <v>33</v>
      </c>
      <c r="AX245" s="12" t="s">
        <v>78</v>
      </c>
      <c r="AY245" s="156" t="s">
        <v>132</v>
      </c>
    </row>
    <row r="246" spans="2:65" s="12" customFormat="1">
      <c r="B246" s="155"/>
      <c r="D246" s="147" t="s">
        <v>240</v>
      </c>
      <c r="E246" s="156" t="s">
        <v>1</v>
      </c>
      <c r="F246" s="157" t="s">
        <v>1548</v>
      </c>
      <c r="H246" s="158">
        <v>3</v>
      </c>
      <c r="I246" s="159"/>
      <c r="L246" s="155"/>
      <c r="M246" s="160"/>
      <c r="T246" s="161"/>
      <c r="AT246" s="156" t="s">
        <v>240</v>
      </c>
      <c r="AU246" s="156" t="s">
        <v>86</v>
      </c>
      <c r="AV246" s="12" t="s">
        <v>88</v>
      </c>
      <c r="AW246" s="12" t="s">
        <v>33</v>
      </c>
      <c r="AX246" s="12" t="s">
        <v>78</v>
      </c>
      <c r="AY246" s="156" t="s">
        <v>132</v>
      </c>
    </row>
    <row r="247" spans="2:65" s="13" customFormat="1">
      <c r="B247" s="162"/>
      <c r="D247" s="147" t="s">
        <v>240</v>
      </c>
      <c r="E247" s="163" t="s">
        <v>1</v>
      </c>
      <c r="F247" s="164" t="s">
        <v>244</v>
      </c>
      <c r="H247" s="165">
        <v>6</v>
      </c>
      <c r="I247" s="166"/>
      <c r="L247" s="162"/>
      <c r="M247" s="167"/>
      <c r="T247" s="168"/>
      <c r="AT247" s="163" t="s">
        <v>240</v>
      </c>
      <c r="AU247" s="163" t="s">
        <v>86</v>
      </c>
      <c r="AV247" s="13" t="s">
        <v>153</v>
      </c>
      <c r="AW247" s="13" t="s">
        <v>33</v>
      </c>
      <c r="AX247" s="13" t="s">
        <v>86</v>
      </c>
      <c r="AY247" s="163" t="s">
        <v>132</v>
      </c>
    </row>
    <row r="248" spans="2:65" s="11" customFormat="1" ht="25.9" customHeight="1">
      <c r="B248" s="120"/>
      <c r="D248" s="121" t="s">
        <v>77</v>
      </c>
      <c r="E248" s="122" t="s">
        <v>1591</v>
      </c>
      <c r="F248" s="122" t="s">
        <v>1592</v>
      </c>
      <c r="I248" s="123"/>
      <c r="J248" s="124">
        <f>BK248</f>
        <v>0</v>
      </c>
      <c r="L248" s="120"/>
      <c r="M248" s="125"/>
      <c r="P248" s="126">
        <f>SUM(P249:P260)</f>
        <v>0</v>
      </c>
      <c r="R248" s="126">
        <f>SUM(R249:R260)</f>
        <v>0</v>
      </c>
      <c r="T248" s="127">
        <f>SUM(T249:T260)</f>
        <v>0</v>
      </c>
      <c r="AR248" s="121" t="s">
        <v>86</v>
      </c>
      <c r="AT248" s="128" t="s">
        <v>77</v>
      </c>
      <c r="AU248" s="128" t="s">
        <v>78</v>
      </c>
      <c r="AY248" s="121" t="s">
        <v>132</v>
      </c>
      <c r="BK248" s="129">
        <f>SUM(BK249:BK260)</f>
        <v>0</v>
      </c>
    </row>
    <row r="249" spans="2:65" s="1" customFormat="1" ht="21.75" customHeight="1">
      <c r="B249" s="132"/>
      <c r="C249" s="133" t="s">
        <v>389</v>
      </c>
      <c r="D249" s="133" t="s">
        <v>135</v>
      </c>
      <c r="E249" s="134" t="s">
        <v>1593</v>
      </c>
      <c r="F249" s="135" t="s">
        <v>1594</v>
      </c>
      <c r="G249" s="136" t="s">
        <v>1541</v>
      </c>
      <c r="H249" s="137">
        <v>2</v>
      </c>
      <c r="I249" s="138"/>
      <c r="J249" s="139">
        <f>ROUND(I249*H249,2)</f>
        <v>0</v>
      </c>
      <c r="K249" s="140"/>
      <c r="L249" s="31"/>
      <c r="M249" s="141" t="s">
        <v>1</v>
      </c>
      <c r="N249" s="142" t="s">
        <v>43</v>
      </c>
      <c r="P249" s="143">
        <f>O249*H249</f>
        <v>0</v>
      </c>
      <c r="Q249" s="143">
        <v>0</v>
      </c>
      <c r="R249" s="143">
        <f>Q249*H249</f>
        <v>0</v>
      </c>
      <c r="S249" s="143">
        <v>0</v>
      </c>
      <c r="T249" s="144">
        <f>S249*H249</f>
        <v>0</v>
      </c>
      <c r="AR249" s="145" t="s">
        <v>153</v>
      </c>
      <c r="AT249" s="145" t="s">
        <v>135</v>
      </c>
      <c r="AU249" s="145" t="s">
        <v>86</v>
      </c>
      <c r="AY249" s="16" t="s">
        <v>132</v>
      </c>
      <c r="BE249" s="146">
        <f>IF(N249="základní",J249,0)</f>
        <v>0</v>
      </c>
      <c r="BF249" s="146">
        <f>IF(N249="snížená",J249,0)</f>
        <v>0</v>
      </c>
      <c r="BG249" s="146">
        <f>IF(N249="zákl. přenesená",J249,0)</f>
        <v>0</v>
      </c>
      <c r="BH249" s="146">
        <f>IF(N249="sníž. přenesená",J249,0)</f>
        <v>0</v>
      </c>
      <c r="BI249" s="146">
        <f>IF(N249="nulová",J249,0)</f>
        <v>0</v>
      </c>
      <c r="BJ249" s="16" t="s">
        <v>86</v>
      </c>
      <c r="BK249" s="146">
        <f>ROUND(I249*H249,2)</f>
        <v>0</v>
      </c>
      <c r="BL249" s="16" t="s">
        <v>153</v>
      </c>
      <c r="BM249" s="145" t="s">
        <v>559</v>
      </c>
    </row>
    <row r="250" spans="2:65" s="12" customFormat="1">
      <c r="B250" s="155"/>
      <c r="D250" s="147" t="s">
        <v>240</v>
      </c>
      <c r="E250" s="156" t="s">
        <v>1</v>
      </c>
      <c r="F250" s="157" t="s">
        <v>1525</v>
      </c>
      <c r="H250" s="158">
        <v>1</v>
      </c>
      <c r="I250" s="159"/>
      <c r="L250" s="155"/>
      <c r="M250" s="160"/>
      <c r="T250" s="161"/>
      <c r="AT250" s="156" t="s">
        <v>240</v>
      </c>
      <c r="AU250" s="156" t="s">
        <v>86</v>
      </c>
      <c r="AV250" s="12" t="s">
        <v>88</v>
      </c>
      <c r="AW250" s="12" t="s">
        <v>33</v>
      </c>
      <c r="AX250" s="12" t="s">
        <v>78</v>
      </c>
      <c r="AY250" s="156" t="s">
        <v>132</v>
      </c>
    </row>
    <row r="251" spans="2:65" s="12" customFormat="1">
      <c r="B251" s="155"/>
      <c r="D251" s="147" t="s">
        <v>240</v>
      </c>
      <c r="E251" s="156" t="s">
        <v>1</v>
      </c>
      <c r="F251" s="157" t="s">
        <v>1526</v>
      </c>
      <c r="H251" s="158">
        <v>1</v>
      </c>
      <c r="I251" s="159"/>
      <c r="L251" s="155"/>
      <c r="M251" s="160"/>
      <c r="T251" s="161"/>
      <c r="AT251" s="156" t="s">
        <v>240</v>
      </c>
      <c r="AU251" s="156" t="s">
        <v>86</v>
      </c>
      <c r="AV251" s="12" t="s">
        <v>88</v>
      </c>
      <c r="AW251" s="12" t="s">
        <v>33</v>
      </c>
      <c r="AX251" s="12" t="s">
        <v>78</v>
      </c>
      <c r="AY251" s="156" t="s">
        <v>132</v>
      </c>
    </row>
    <row r="252" spans="2:65" s="13" customFormat="1">
      <c r="B252" s="162"/>
      <c r="D252" s="147" t="s">
        <v>240</v>
      </c>
      <c r="E252" s="163" t="s">
        <v>1</v>
      </c>
      <c r="F252" s="164" t="s">
        <v>244</v>
      </c>
      <c r="H252" s="165">
        <v>2</v>
      </c>
      <c r="I252" s="166"/>
      <c r="L252" s="162"/>
      <c r="M252" s="167"/>
      <c r="T252" s="168"/>
      <c r="AT252" s="163" t="s">
        <v>240</v>
      </c>
      <c r="AU252" s="163" t="s">
        <v>86</v>
      </c>
      <c r="AV252" s="13" t="s">
        <v>153</v>
      </c>
      <c r="AW252" s="13" t="s">
        <v>33</v>
      </c>
      <c r="AX252" s="13" t="s">
        <v>86</v>
      </c>
      <c r="AY252" s="163" t="s">
        <v>132</v>
      </c>
    </row>
    <row r="253" spans="2:65" s="1" customFormat="1" ht="24.2" customHeight="1">
      <c r="B253" s="132"/>
      <c r="C253" s="133" t="s">
        <v>395</v>
      </c>
      <c r="D253" s="133" t="s">
        <v>135</v>
      </c>
      <c r="E253" s="134" t="s">
        <v>1595</v>
      </c>
      <c r="F253" s="135" t="s">
        <v>1596</v>
      </c>
      <c r="G253" s="136" t="s">
        <v>1541</v>
      </c>
      <c r="H253" s="137">
        <v>2</v>
      </c>
      <c r="I253" s="138"/>
      <c r="J253" s="139">
        <f>ROUND(I253*H253,2)</f>
        <v>0</v>
      </c>
      <c r="K253" s="140"/>
      <c r="L253" s="31"/>
      <c r="M253" s="141" t="s">
        <v>1</v>
      </c>
      <c r="N253" s="142" t="s">
        <v>43</v>
      </c>
      <c r="P253" s="143">
        <f>O253*H253</f>
        <v>0</v>
      </c>
      <c r="Q253" s="143">
        <v>0</v>
      </c>
      <c r="R253" s="143">
        <f>Q253*H253</f>
        <v>0</v>
      </c>
      <c r="S253" s="143">
        <v>0</v>
      </c>
      <c r="T253" s="144">
        <f>S253*H253</f>
        <v>0</v>
      </c>
      <c r="AR253" s="145" t="s">
        <v>153</v>
      </c>
      <c r="AT253" s="145" t="s">
        <v>135</v>
      </c>
      <c r="AU253" s="145" t="s">
        <v>86</v>
      </c>
      <c r="AY253" s="16" t="s">
        <v>132</v>
      </c>
      <c r="BE253" s="146">
        <f>IF(N253="základní",J253,0)</f>
        <v>0</v>
      </c>
      <c r="BF253" s="146">
        <f>IF(N253="snížená",J253,0)</f>
        <v>0</v>
      </c>
      <c r="BG253" s="146">
        <f>IF(N253="zákl. přenesená",J253,0)</f>
        <v>0</v>
      </c>
      <c r="BH253" s="146">
        <f>IF(N253="sníž. přenesená",J253,0)</f>
        <v>0</v>
      </c>
      <c r="BI253" s="146">
        <f>IF(N253="nulová",J253,0)</f>
        <v>0</v>
      </c>
      <c r="BJ253" s="16" t="s">
        <v>86</v>
      </c>
      <c r="BK253" s="146">
        <f>ROUND(I253*H253,2)</f>
        <v>0</v>
      </c>
      <c r="BL253" s="16" t="s">
        <v>153</v>
      </c>
      <c r="BM253" s="145" t="s">
        <v>273</v>
      </c>
    </row>
    <row r="254" spans="2:65" s="12" customFormat="1">
      <c r="B254" s="155"/>
      <c r="D254" s="147" t="s">
        <v>240</v>
      </c>
      <c r="E254" s="156" t="s">
        <v>1</v>
      </c>
      <c r="F254" s="157" t="s">
        <v>1525</v>
      </c>
      <c r="H254" s="158">
        <v>1</v>
      </c>
      <c r="I254" s="159"/>
      <c r="L254" s="155"/>
      <c r="M254" s="160"/>
      <c r="T254" s="161"/>
      <c r="AT254" s="156" t="s">
        <v>240</v>
      </c>
      <c r="AU254" s="156" t="s">
        <v>86</v>
      </c>
      <c r="AV254" s="12" t="s">
        <v>88</v>
      </c>
      <c r="AW254" s="12" t="s">
        <v>33</v>
      </c>
      <c r="AX254" s="12" t="s">
        <v>78</v>
      </c>
      <c r="AY254" s="156" t="s">
        <v>132</v>
      </c>
    </row>
    <row r="255" spans="2:65" s="12" customFormat="1">
      <c r="B255" s="155"/>
      <c r="D255" s="147" t="s">
        <v>240</v>
      </c>
      <c r="E255" s="156" t="s">
        <v>1</v>
      </c>
      <c r="F255" s="157" t="s">
        <v>1526</v>
      </c>
      <c r="H255" s="158">
        <v>1</v>
      </c>
      <c r="I255" s="159"/>
      <c r="L255" s="155"/>
      <c r="M255" s="160"/>
      <c r="T255" s="161"/>
      <c r="AT255" s="156" t="s">
        <v>240</v>
      </c>
      <c r="AU255" s="156" t="s">
        <v>86</v>
      </c>
      <c r="AV255" s="12" t="s">
        <v>88</v>
      </c>
      <c r="AW255" s="12" t="s">
        <v>33</v>
      </c>
      <c r="AX255" s="12" t="s">
        <v>78</v>
      </c>
      <c r="AY255" s="156" t="s">
        <v>132</v>
      </c>
    </row>
    <row r="256" spans="2:65" s="13" customFormat="1">
      <c r="B256" s="162"/>
      <c r="D256" s="147" t="s">
        <v>240</v>
      </c>
      <c r="E256" s="163" t="s">
        <v>1</v>
      </c>
      <c r="F256" s="164" t="s">
        <v>244</v>
      </c>
      <c r="H256" s="165">
        <v>2</v>
      </c>
      <c r="I256" s="166"/>
      <c r="L256" s="162"/>
      <c r="M256" s="167"/>
      <c r="T256" s="168"/>
      <c r="AT256" s="163" t="s">
        <v>240</v>
      </c>
      <c r="AU256" s="163" t="s">
        <v>86</v>
      </c>
      <c r="AV256" s="13" t="s">
        <v>153</v>
      </c>
      <c r="AW256" s="13" t="s">
        <v>33</v>
      </c>
      <c r="AX256" s="13" t="s">
        <v>86</v>
      </c>
      <c r="AY256" s="163" t="s">
        <v>132</v>
      </c>
    </row>
    <row r="257" spans="2:65" s="1" customFormat="1" ht="49.15" customHeight="1">
      <c r="B257" s="132"/>
      <c r="C257" s="133" t="s">
        <v>403</v>
      </c>
      <c r="D257" s="133" t="s">
        <v>135</v>
      </c>
      <c r="E257" s="134" t="s">
        <v>1597</v>
      </c>
      <c r="F257" s="135" t="s">
        <v>1598</v>
      </c>
      <c r="G257" s="136" t="s">
        <v>1541</v>
      </c>
      <c r="H257" s="137">
        <v>2</v>
      </c>
      <c r="I257" s="138"/>
      <c r="J257" s="139">
        <f>ROUND(I257*H257,2)</f>
        <v>0</v>
      </c>
      <c r="K257" s="140"/>
      <c r="L257" s="31"/>
      <c r="M257" s="141" t="s">
        <v>1</v>
      </c>
      <c r="N257" s="142" t="s">
        <v>43</v>
      </c>
      <c r="P257" s="143">
        <f>O257*H257</f>
        <v>0</v>
      </c>
      <c r="Q257" s="143">
        <v>0</v>
      </c>
      <c r="R257" s="143">
        <f>Q257*H257</f>
        <v>0</v>
      </c>
      <c r="S257" s="143">
        <v>0</v>
      </c>
      <c r="T257" s="144">
        <f>S257*H257</f>
        <v>0</v>
      </c>
      <c r="AR257" s="145" t="s">
        <v>153</v>
      </c>
      <c r="AT257" s="145" t="s">
        <v>135</v>
      </c>
      <c r="AU257" s="145" t="s">
        <v>86</v>
      </c>
      <c r="AY257" s="16" t="s">
        <v>132</v>
      </c>
      <c r="BE257" s="146">
        <f>IF(N257="základní",J257,0)</f>
        <v>0</v>
      </c>
      <c r="BF257" s="146">
        <f>IF(N257="snížená",J257,0)</f>
        <v>0</v>
      </c>
      <c r="BG257" s="146">
        <f>IF(N257="zákl. přenesená",J257,0)</f>
        <v>0</v>
      </c>
      <c r="BH257" s="146">
        <f>IF(N257="sníž. přenesená",J257,0)</f>
        <v>0</v>
      </c>
      <c r="BI257" s="146">
        <f>IF(N257="nulová",J257,0)</f>
        <v>0</v>
      </c>
      <c r="BJ257" s="16" t="s">
        <v>86</v>
      </c>
      <c r="BK257" s="146">
        <f>ROUND(I257*H257,2)</f>
        <v>0</v>
      </c>
      <c r="BL257" s="16" t="s">
        <v>153</v>
      </c>
      <c r="BM257" s="145" t="s">
        <v>580</v>
      </c>
    </row>
    <row r="258" spans="2:65" s="12" customFormat="1">
      <c r="B258" s="155"/>
      <c r="D258" s="147" t="s">
        <v>240</v>
      </c>
      <c r="E258" s="156" t="s">
        <v>1</v>
      </c>
      <c r="F258" s="157" t="s">
        <v>1525</v>
      </c>
      <c r="H258" s="158">
        <v>1</v>
      </c>
      <c r="I258" s="159"/>
      <c r="L258" s="155"/>
      <c r="M258" s="160"/>
      <c r="T258" s="161"/>
      <c r="AT258" s="156" t="s">
        <v>240</v>
      </c>
      <c r="AU258" s="156" t="s">
        <v>86</v>
      </c>
      <c r="AV258" s="12" t="s">
        <v>88</v>
      </c>
      <c r="AW258" s="12" t="s">
        <v>33</v>
      </c>
      <c r="AX258" s="12" t="s">
        <v>78</v>
      </c>
      <c r="AY258" s="156" t="s">
        <v>132</v>
      </c>
    </row>
    <row r="259" spans="2:65" s="12" customFormat="1">
      <c r="B259" s="155"/>
      <c r="D259" s="147" t="s">
        <v>240</v>
      </c>
      <c r="E259" s="156" t="s">
        <v>1</v>
      </c>
      <c r="F259" s="157" t="s">
        <v>1526</v>
      </c>
      <c r="H259" s="158">
        <v>1</v>
      </c>
      <c r="I259" s="159"/>
      <c r="L259" s="155"/>
      <c r="M259" s="160"/>
      <c r="T259" s="161"/>
      <c r="AT259" s="156" t="s">
        <v>240</v>
      </c>
      <c r="AU259" s="156" t="s">
        <v>86</v>
      </c>
      <c r="AV259" s="12" t="s">
        <v>88</v>
      </c>
      <c r="AW259" s="12" t="s">
        <v>33</v>
      </c>
      <c r="AX259" s="12" t="s">
        <v>78</v>
      </c>
      <c r="AY259" s="156" t="s">
        <v>132</v>
      </c>
    </row>
    <row r="260" spans="2:65" s="13" customFormat="1">
      <c r="B260" s="162"/>
      <c r="D260" s="147" t="s">
        <v>240</v>
      </c>
      <c r="E260" s="163" t="s">
        <v>1</v>
      </c>
      <c r="F260" s="164" t="s">
        <v>244</v>
      </c>
      <c r="H260" s="165">
        <v>2</v>
      </c>
      <c r="I260" s="166"/>
      <c r="L260" s="162"/>
      <c r="M260" s="167"/>
      <c r="T260" s="168"/>
      <c r="AT260" s="163" t="s">
        <v>240</v>
      </c>
      <c r="AU260" s="163" t="s">
        <v>86</v>
      </c>
      <c r="AV260" s="13" t="s">
        <v>153</v>
      </c>
      <c r="AW260" s="13" t="s">
        <v>33</v>
      </c>
      <c r="AX260" s="13" t="s">
        <v>86</v>
      </c>
      <c r="AY260" s="163" t="s">
        <v>132</v>
      </c>
    </row>
    <row r="261" spans="2:65" s="11" customFormat="1" ht="25.9" customHeight="1">
      <c r="B261" s="120"/>
      <c r="D261" s="121" t="s">
        <v>77</v>
      </c>
      <c r="E261" s="122" t="s">
        <v>1599</v>
      </c>
      <c r="F261" s="122" t="s">
        <v>1600</v>
      </c>
      <c r="I261" s="123"/>
      <c r="J261" s="124">
        <f>BK261</f>
        <v>0</v>
      </c>
      <c r="L261" s="120"/>
      <c r="M261" s="125"/>
      <c r="P261" s="126">
        <f>SUM(P262:P289)</f>
        <v>0</v>
      </c>
      <c r="R261" s="126">
        <f>SUM(R262:R289)</f>
        <v>0</v>
      </c>
      <c r="T261" s="127">
        <f>SUM(T262:T289)</f>
        <v>0</v>
      </c>
      <c r="AR261" s="121" t="s">
        <v>86</v>
      </c>
      <c r="AT261" s="128" t="s">
        <v>77</v>
      </c>
      <c r="AU261" s="128" t="s">
        <v>78</v>
      </c>
      <c r="AY261" s="121" t="s">
        <v>132</v>
      </c>
      <c r="BK261" s="129">
        <f>SUM(BK262:BK289)</f>
        <v>0</v>
      </c>
    </row>
    <row r="262" spans="2:65" s="1" customFormat="1" ht="24.2" customHeight="1">
      <c r="B262" s="132"/>
      <c r="C262" s="133" t="s">
        <v>408</v>
      </c>
      <c r="D262" s="133" t="s">
        <v>135</v>
      </c>
      <c r="E262" s="134" t="s">
        <v>1601</v>
      </c>
      <c r="F262" s="135" t="s">
        <v>1602</v>
      </c>
      <c r="G262" s="136" t="s">
        <v>820</v>
      </c>
      <c r="H262" s="137">
        <v>9</v>
      </c>
      <c r="I262" s="138"/>
      <c r="J262" s="139">
        <f>ROUND(I262*H262,2)</f>
        <v>0</v>
      </c>
      <c r="K262" s="140"/>
      <c r="L262" s="31"/>
      <c r="M262" s="141" t="s">
        <v>1</v>
      </c>
      <c r="N262" s="142" t="s">
        <v>43</v>
      </c>
      <c r="P262" s="143">
        <f>O262*H262</f>
        <v>0</v>
      </c>
      <c r="Q262" s="143">
        <v>0</v>
      </c>
      <c r="R262" s="143">
        <f>Q262*H262</f>
        <v>0</v>
      </c>
      <c r="S262" s="143">
        <v>0</v>
      </c>
      <c r="T262" s="144">
        <f>S262*H262</f>
        <v>0</v>
      </c>
      <c r="AR262" s="145" t="s">
        <v>153</v>
      </c>
      <c r="AT262" s="145" t="s">
        <v>135</v>
      </c>
      <c r="AU262" s="145" t="s">
        <v>86</v>
      </c>
      <c r="AY262" s="16" t="s">
        <v>132</v>
      </c>
      <c r="BE262" s="146">
        <f>IF(N262="základní",J262,0)</f>
        <v>0</v>
      </c>
      <c r="BF262" s="146">
        <f>IF(N262="snížená",J262,0)</f>
        <v>0</v>
      </c>
      <c r="BG262" s="146">
        <f>IF(N262="zákl. přenesená",J262,0)</f>
        <v>0</v>
      </c>
      <c r="BH262" s="146">
        <f>IF(N262="sníž. přenesená",J262,0)</f>
        <v>0</v>
      </c>
      <c r="BI262" s="146">
        <f>IF(N262="nulová",J262,0)</f>
        <v>0</v>
      </c>
      <c r="BJ262" s="16" t="s">
        <v>86</v>
      </c>
      <c r="BK262" s="146">
        <f>ROUND(I262*H262,2)</f>
        <v>0</v>
      </c>
      <c r="BL262" s="16" t="s">
        <v>153</v>
      </c>
      <c r="BM262" s="145" t="s">
        <v>1603</v>
      </c>
    </row>
    <row r="263" spans="2:65" s="12" customFormat="1">
      <c r="B263" s="155"/>
      <c r="D263" s="147" t="s">
        <v>240</v>
      </c>
      <c r="E263" s="156" t="s">
        <v>1</v>
      </c>
      <c r="F263" s="157" t="s">
        <v>1604</v>
      </c>
      <c r="H263" s="158">
        <v>6</v>
      </c>
      <c r="I263" s="159"/>
      <c r="L263" s="155"/>
      <c r="M263" s="160"/>
      <c r="T263" s="161"/>
      <c r="AT263" s="156" t="s">
        <v>240</v>
      </c>
      <c r="AU263" s="156" t="s">
        <v>86</v>
      </c>
      <c r="AV263" s="12" t="s">
        <v>88</v>
      </c>
      <c r="AW263" s="12" t="s">
        <v>33</v>
      </c>
      <c r="AX263" s="12" t="s">
        <v>78</v>
      </c>
      <c r="AY263" s="156" t="s">
        <v>132</v>
      </c>
    </row>
    <row r="264" spans="2:65" s="12" customFormat="1">
      <c r="B264" s="155"/>
      <c r="D264" s="147" t="s">
        <v>240</v>
      </c>
      <c r="E264" s="156" t="s">
        <v>1</v>
      </c>
      <c r="F264" s="157" t="s">
        <v>1548</v>
      </c>
      <c r="H264" s="158">
        <v>3</v>
      </c>
      <c r="I264" s="159"/>
      <c r="L264" s="155"/>
      <c r="M264" s="160"/>
      <c r="T264" s="161"/>
      <c r="AT264" s="156" t="s">
        <v>240</v>
      </c>
      <c r="AU264" s="156" t="s">
        <v>86</v>
      </c>
      <c r="AV264" s="12" t="s">
        <v>88</v>
      </c>
      <c r="AW264" s="12" t="s">
        <v>33</v>
      </c>
      <c r="AX264" s="12" t="s">
        <v>78</v>
      </c>
      <c r="AY264" s="156" t="s">
        <v>132</v>
      </c>
    </row>
    <row r="265" spans="2:65" s="13" customFormat="1">
      <c r="B265" s="162"/>
      <c r="D265" s="147" t="s">
        <v>240</v>
      </c>
      <c r="E265" s="163" t="s">
        <v>1</v>
      </c>
      <c r="F265" s="164" t="s">
        <v>244</v>
      </c>
      <c r="H265" s="165">
        <v>9</v>
      </c>
      <c r="I265" s="166"/>
      <c r="L265" s="162"/>
      <c r="M265" s="167"/>
      <c r="T265" s="168"/>
      <c r="AT265" s="163" t="s">
        <v>240</v>
      </c>
      <c r="AU265" s="163" t="s">
        <v>86</v>
      </c>
      <c r="AV265" s="13" t="s">
        <v>153</v>
      </c>
      <c r="AW265" s="13" t="s">
        <v>33</v>
      </c>
      <c r="AX265" s="13" t="s">
        <v>86</v>
      </c>
      <c r="AY265" s="163" t="s">
        <v>132</v>
      </c>
    </row>
    <row r="266" spans="2:65" s="1" customFormat="1" ht="16.5" customHeight="1">
      <c r="B266" s="132"/>
      <c r="C266" s="133" t="s">
        <v>413</v>
      </c>
      <c r="D266" s="133" t="s">
        <v>135</v>
      </c>
      <c r="E266" s="134" t="s">
        <v>1605</v>
      </c>
      <c r="F266" s="135" t="s">
        <v>1606</v>
      </c>
      <c r="G266" s="136" t="s">
        <v>820</v>
      </c>
      <c r="H266" s="137">
        <v>9</v>
      </c>
      <c r="I266" s="138"/>
      <c r="J266" s="139">
        <f>ROUND(I266*H266,2)</f>
        <v>0</v>
      </c>
      <c r="K266" s="140"/>
      <c r="L266" s="31"/>
      <c r="M266" s="141" t="s">
        <v>1</v>
      </c>
      <c r="N266" s="142" t="s">
        <v>43</v>
      </c>
      <c r="P266" s="143">
        <f>O266*H266</f>
        <v>0</v>
      </c>
      <c r="Q266" s="143">
        <v>0</v>
      </c>
      <c r="R266" s="143">
        <f>Q266*H266</f>
        <v>0</v>
      </c>
      <c r="S266" s="143">
        <v>0</v>
      </c>
      <c r="T266" s="144">
        <f>S266*H266</f>
        <v>0</v>
      </c>
      <c r="AR266" s="145" t="s">
        <v>153</v>
      </c>
      <c r="AT266" s="145" t="s">
        <v>135</v>
      </c>
      <c r="AU266" s="145" t="s">
        <v>86</v>
      </c>
      <c r="AY266" s="16" t="s">
        <v>132</v>
      </c>
      <c r="BE266" s="146">
        <f>IF(N266="základní",J266,0)</f>
        <v>0</v>
      </c>
      <c r="BF266" s="146">
        <f>IF(N266="snížená",J266,0)</f>
        <v>0</v>
      </c>
      <c r="BG266" s="146">
        <f>IF(N266="zákl. přenesená",J266,0)</f>
        <v>0</v>
      </c>
      <c r="BH266" s="146">
        <f>IF(N266="sníž. přenesená",J266,0)</f>
        <v>0</v>
      </c>
      <c r="BI266" s="146">
        <f>IF(N266="nulová",J266,0)</f>
        <v>0</v>
      </c>
      <c r="BJ266" s="16" t="s">
        <v>86</v>
      </c>
      <c r="BK266" s="146">
        <f>ROUND(I266*H266,2)</f>
        <v>0</v>
      </c>
      <c r="BL266" s="16" t="s">
        <v>153</v>
      </c>
      <c r="BM266" s="145" t="s">
        <v>1607</v>
      </c>
    </row>
    <row r="267" spans="2:65" s="12" customFormat="1">
      <c r="B267" s="155"/>
      <c r="D267" s="147" t="s">
        <v>240</v>
      </c>
      <c r="E267" s="156" t="s">
        <v>1</v>
      </c>
      <c r="F267" s="157" t="s">
        <v>1604</v>
      </c>
      <c r="H267" s="158">
        <v>6</v>
      </c>
      <c r="I267" s="159"/>
      <c r="L267" s="155"/>
      <c r="M267" s="160"/>
      <c r="T267" s="161"/>
      <c r="AT267" s="156" t="s">
        <v>240</v>
      </c>
      <c r="AU267" s="156" t="s">
        <v>86</v>
      </c>
      <c r="AV267" s="12" t="s">
        <v>88</v>
      </c>
      <c r="AW267" s="12" t="s">
        <v>33</v>
      </c>
      <c r="AX267" s="12" t="s">
        <v>78</v>
      </c>
      <c r="AY267" s="156" t="s">
        <v>132</v>
      </c>
    </row>
    <row r="268" spans="2:65" s="12" customFormat="1">
      <c r="B268" s="155"/>
      <c r="D268" s="147" t="s">
        <v>240</v>
      </c>
      <c r="E268" s="156" t="s">
        <v>1</v>
      </c>
      <c r="F268" s="157" t="s">
        <v>1548</v>
      </c>
      <c r="H268" s="158">
        <v>3</v>
      </c>
      <c r="I268" s="159"/>
      <c r="L268" s="155"/>
      <c r="M268" s="160"/>
      <c r="T268" s="161"/>
      <c r="AT268" s="156" t="s">
        <v>240</v>
      </c>
      <c r="AU268" s="156" t="s">
        <v>86</v>
      </c>
      <c r="AV268" s="12" t="s">
        <v>88</v>
      </c>
      <c r="AW268" s="12" t="s">
        <v>33</v>
      </c>
      <c r="AX268" s="12" t="s">
        <v>78</v>
      </c>
      <c r="AY268" s="156" t="s">
        <v>132</v>
      </c>
    </row>
    <row r="269" spans="2:65" s="13" customFormat="1">
      <c r="B269" s="162"/>
      <c r="D269" s="147" t="s">
        <v>240</v>
      </c>
      <c r="E269" s="163" t="s">
        <v>1</v>
      </c>
      <c r="F269" s="164" t="s">
        <v>244</v>
      </c>
      <c r="H269" s="165">
        <v>9</v>
      </c>
      <c r="I269" s="166"/>
      <c r="L269" s="162"/>
      <c r="M269" s="167"/>
      <c r="T269" s="168"/>
      <c r="AT269" s="163" t="s">
        <v>240</v>
      </c>
      <c r="AU269" s="163" t="s">
        <v>86</v>
      </c>
      <c r="AV269" s="13" t="s">
        <v>153</v>
      </c>
      <c r="AW269" s="13" t="s">
        <v>33</v>
      </c>
      <c r="AX269" s="13" t="s">
        <v>86</v>
      </c>
      <c r="AY269" s="163" t="s">
        <v>132</v>
      </c>
    </row>
    <row r="270" spans="2:65" s="1" customFormat="1" ht="24.2" customHeight="1">
      <c r="B270" s="132"/>
      <c r="C270" s="133" t="s">
        <v>418</v>
      </c>
      <c r="D270" s="133" t="s">
        <v>135</v>
      </c>
      <c r="E270" s="134" t="s">
        <v>1608</v>
      </c>
      <c r="F270" s="135" t="s">
        <v>1609</v>
      </c>
      <c r="G270" s="136" t="s">
        <v>258</v>
      </c>
      <c r="H270" s="137">
        <v>50</v>
      </c>
      <c r="I270" s="138"/>
      <c r="J270" s="139">
        <f>ROUND(I270*H270,2)</f>
        <v>0</v>
      </c>
      <c r="K270" s="140"/>
      <c r="L270" s="31"/>
      <c r="M270" s="141" t="s">
        <v>1</v>
      </c>
      <c r="N270" s="142" t="s">
        <v>43</v>
      </c>
      <c r="P270" s="143">
        <f>O270*H270</f>
        <v>0</v>
      </c>
      <c r="Q270" s="143">
        <v>0</v>
      </c>
      <c r="R270" s="143">
        <f>Q270*H270</f>
        <v>0</v>
      </c>
      <c r="S270" s="143">
        <v>0</v>
      </c>
      <c r="T270" s="144">
        <f>S270*H270</f>
        <v>0</v>
      </c>
      <c r="AR270" s="145" t="s">
        <v>153</v>
      </c>
      <c r="AT270" s="145" t="s">
        <v>135</v>
      </c>
      <c r="AU270" s="145" t="s">
        <v>86</v>
      </c>
      <c r="AY270" s="16" t="s">
        <v>132</v>
      </c>
      <c r="BE270" s="146">
        <f>IF(N270="základní",J270,0)</f>
        <v>0</v>
      </c>
      <c r="BF270" s="146">
        <f>IF(N270="snížená",J270,0)</f>
        <v>0</v>
      </c>
      <c r="BG270" s="146">
        <f>IF(N270="zákl. přenesená",J270,0)</f>
        <v>0</v>
      </c>
      <c r="BH270" s="146">
        <f>IF(N270="sníž. přenesená",J270,0)</f>
        <v>0</v>
      </c>
      <c r="BI270" s="146">
        <f>IF(N270="nulová",J270,0)</f>
        <v>0</v>
      </c>
      <c r="BJ270" s="16" t="s">
        <v>86</v>
      </c>
      <c r="BK270" s="146">
        <f>ROUND(I270*H270,2)</f>
        <v>0</v>
      </c>
      <c r="BL270" s="16" t="s">
        <v>153</v>
      </c>
      <c r="BM270" s="145" t="s">
        <v>1610</v>
      </c>
    </row>
    <row r="271" spans="2:65" s="12" customFormat="1">
      <c r="B271" s="155"/>
      <c r="D271" s="147" t="s">
        <v>240</v>
      </c>
      <c r="E271" s="156" t="s">
        <v>1</v>
      </c>
      <c r="F271" s="157" t="s">
        <v>1611</v>
      </c>
      <c r="H271" s="158">
        <v>30</v>
      </c>
      <c r="I271" s="159"/>
      <c r="L271" s="155"/>
      <c r="M271" s="160"/>
      <c r="T271" s="161"/>
      <c r="AT271" s="156" t="s">
        <v>240</v>
      </c>
      <c r="AU271" s="156" t="s">
        <v>86</v>
      </c>
      <c r="AV271" s="12" t="s">
        <v>88</v>
      </c>
      <c r="AW271" s="12" t="s">
        <v>33</v>
      </c>
      <c r="AX271" s="12" t="s">
        <v>78</v>
      </c>
      <c r="AY271" s="156" t="s">
        <v>132</v>
      </c>
    </row>
    <row r="272" spans="2:65" s="12" customFormat="1">
      <c r="B272" s="155"/>
      <c r="D272" s="147" t="s">
        <v>240</v>
      </c>
      <c r="E272" s="156" t="s">
        <v>1</v>
      </c>
      <c r="F272" s="157" t="s">
        <v>1612</v>
      </c>
      <c r="H272" s="158">
        <v>20</v>
      </c>
      <c r="I272" s="159"/>
      <c r="L272" s="155"/>
      <c r="M272" s="160"/>
      <c r="T272" s="161"/>
      <c r="AT272" s="156" t="s">
        <v>240</v>
      </c>
      <c r="AU272" s="156" t="s">
        <v>86</v>
      </c>
      <c r="AV272" s="12" t="s">
        <v>88</v>
      </c>
      <c r="AW272" s="12" t="s">
        <v>33</v>
      </c>
      <c r="AX272" s="12" t="s">
        <v>78</v>
      </c>
      <c r="AY272" s="156" t="s">
        <v>132</v>
      </c>
    </row>
    <row r="273" spans="2:65" s="13" customFormat="1">
      <c r="B273" s="162"/>
      <c r="D273" s="147" t="s">
        <v>240</v>
      </c>
      <c r="E273" s="163" t="s">
        <v>1</v>
      </c>
      <c r="F273" s="164" t="s">
        <v>244</v>
      </c>
      <c r="H273" s="165">
        <v>50</v>
      </c>
      <c r="I273" s="166"/>
      <c r="L273" s="162"/>
      <c r="M273" s="167"/>
      <c r="T273" s="168"/>
      <c r="AT273" s="163" t="s">
        <v>240</v>
      </c>
      <c r="AU273" s="163" t="s">
        <v>86</v>
      </c>
      <c r="AV273" s="13" t="s">
        <v>153</v>
      </c>
      <c r="AW273" s="13" t="s">
        <v>33</v>
      </c>
      <c r="AX273" s="13" t="s">
        <v>86</v>
      </c>
      <c r="AY273" s="163" t="s">
        <v>132</v>
      </c>
    </row>
    <row r="274" spans="2:65" s="1" customFormat="1" ht="16.5" customHeight="1">
      <c r="B274" s="132"/>
      <c r="C274" s="133" t="s">
        <v>423</v>
      </c>
      <c r="D274" s="133" t="s">
        <v>135</v>
      </c>
      <c r="E274" s="134" t="s">
        <v>1613</v>
      </c>
      <c r="F274" s="135" t="s">
        <v>1614</v>
      </c>
      <c r="G274" s="136" t="s">
        <v>258</v>
      </c>
      <c r="H274" s="137">
        <v>50</v>
      </c>
      <c r="I274" s="138"/>
      <c r="J274" s="139">
        <f>ROUND(I274*H274,2)</f>
        <v>0</v>
      </c>
      <c r="K274" s="140"/>
      <c r="L274" s="31"/>
      <c r="M274" s="141" t="s">
        <v>1</v>
      </c>
      <c r="N274" s="142" t="s">
        <v>43</v>
      </c>
      <c r="P274" s="143">
        <f>O274*H274</f>
        <v>0</v>
      </c>
      <c r="Q274" s="143">
        <v>0</v>
      </c>
      <c r="R274" s="143">
        <f>Q274*H274</f>
        <v>0</v>
      </c>
      <c r="S274" s="143">
        <v>0</v>
      </c>
      <c r="T274" s="144">
        <f>S274*H274</f>
        <v>0</v>
      </c>
      <c r="AR274" s="145" t="s">
        <v>153</v>
      </c>
      <c r="AT274" s="145" t="s">
        <v>135</v>
      </c>
      <c r="AU274" s="145" t="s">
        <v>86</v>
      </c>
      <c r="AY274" s="16" t="s">
        <v>132</v>
      </c>
      <c r="BE274" s="146">
        <f>IF(N274="základní",J274,0)</f>
        <v>0</v>
      </c>
      <c r="BF274" s="146">
        <f>IF(N274="snížená",J274,0)</f>
        <v>0</v>
      </c>
      <c r="BG274" s="146">
        <f>IF(N274="zákl. přenesená",J274,0)</f>
        <v>0</v>
      </c>
      <c r="BH274" s="146">
        <f>IF(N274="sníž. přenesená",J274,0)</f>
        <v>0</v>
      </c>
      <c r="BI274" s="146">
        <f>IF(N274="nulová",J274,0)</f>
        <v>0</v>
      </c>
      <c r="BJ274" s="16" t="s">
        <v>86</v>
      </c>
      <c r="BK274" s="146">
        <f>ROUND(I274*H274,2)</f>
        <v>0</v>
      </c>
      <c r="BL274" s="16" t="s">
        <v>153</v>
      </c>
      <c r="BM274" s="145" t="s">
        <v>1615</v>
      </c>
    </row>
    <row r="275" spans="2:65" s="12" customFormat="1">
      <c r="B275" s="155"/>
      <c r="D275" s="147" t="s">
        <v>240</v>
      </c>
      <c r="E275" s="156" t="s">
        <v>1</v>
      </c>
      <c r="F275" s="157" t="s">
        <v>1611</v>
      </c>
      <c r="H275" s="158">
        <v>30</v>
      </c>
      <c r="I275" s="159"/>
      <c r="L275" s="155"/>
      <c r="M275" s="160"/>
      <c r="T275" s="161"/>
      <c r="AT275" s="156" t="s">
        <v>240</v>
      </c>
      <c r="AU275" s="156" t="s">
        <v>86</v>
      </c>
      <c r="AV275" s="12" t="s">
        <v>88</v>
      </c>
      <c r="AW275" s="12" t="s">
        <v>33</v>
      </c>
      <c r="AX275" s="12" t="s">
        <v>78</v>
      </c>
      <c r="AY275" s="156" t="s">
        <v>132</v>
      </c>
    </row>
    <row r="276" spans="2:65" s="12" customFormat="1">
      <c r="B276" s="155"/>
      <c r="D276" s="147" t="s">
        <v>240</v>
      </c>
      <c r="E276" s="156" t="s">
        <v>1</v>
      </c>
      <c r="F276" s="157" t="s">
        <v>1612</v>
      </c>
      <c r="H276" s="158">
        <v>20</v>
      </c>
      <c r="I276" s="159"/>
      <c r="L276" s="155"/>
      <c r="M276" s="160"/>
      <c r="T276" s="161"/>
      <c r="AT276" s="156" t="s">
        <v>240</v>
      </c>
      <c r="AU276" s="156" t="s">
        <v>86</v>
      </c>
      <c r="AV276" s="12" t="s">
        <v>88</v>
      </c>
      <c r="AW276" s="12" t="s">
        <v>33</v>
      </c>
      <c r="AX276" s="12" t="s">
        <v>78</v>
      </c>
      <c r="AY276" s="156" t="s">
        <v>132</v>
      </c>
    </row>
    <row r="277" spans="2:65" s="13" customFormat="1">
      <c r="B277" s="162"/>
      <c r="D277" s="147" t="s">
        <v>240</v>
      </c>
      <c r="E277" s="163" t="s">
        <v>1</v>
      </c>
      <c r="F277" s="164" t="s">
        <v>244</v>
      </c>
      <c r="H277" s="165">
        <v>50</v>
      </c>
      <c r="I277" s="166"/>
      <c r="L277" s="162"/>
      <c r="M277" s="167"/>
      <c r="T277" s="168"/>
      <c r="AT277" s="163" t="s">
        <v>240</v>
      </c>
      <c r="AU277" s="163" t="s">
        <v>86</v>
      </c>
      <c r="AV277" s="13" t="s">
        <v>153</v>
      </c>
      <c r="AW277" s="13" t="s">
        <v>33</v>
      </c>
      <c r="AX277" s="13" t="s">
        <v>86</v>
      </c>
      <c r="AY277" s="163" t="s">
        <v>132</v>
      </c>
    </row>
    <row r="278" spans="2:65" s="1" customFormat="1" ht="21.75" customHeight="1">
      <c r="B278" s="132"/>
      <c r="C278" s="133" t="s">
        <v>429</v>
      </c>
      <c r="D278" s="133" t="s">
        <v>135</v>
      </c>
      <c r="E278" s="134" t="s">
        <v>1616</v>
      </c>
      <c r="F278" s="135" t="s">
        <v>1617</v>
      </c>
      <c r="G278" s="136" t="s">
        <v>258</v>
      </c>
      <c r="H278" s="137">
        <v>50</v>
      </c>
      <c r="I278" s="138"/>
      <c r="J278" s="139">
        <f>ROUND(I278*H278,2)</f>
        <v>0</v>
      </c>
      <c r="K278" s="140"/>
      <c r="L278" s="31"/>
      <c r="M278" s="141" t="s">
        <v>1</v>
      </c>
      <c r="N278" s="142" t="s">
        <v>43</v>
      </c>
      <c r="P278" s="143">
        <f>O278*H278</f>
        <v>0</v>
      </c>
      <c r="Q278" s="143">
        <v>0</v>
      </c>
      <c r="R278" s="143">
        <f>Q278*H278</f>
        <v>0</v>
      </c>
      <c r="S278" s="143">
        <v>0</v>
      </c>
      <c r="T278" s="144">
        <f>S278*H278</f>
        <v>0</v>
      </c>
      <c r="AR278" s="145" t="s">
        <v>153</v>
      </c>
      <c r="AT278" s="145" t="s">
        <v>135</v>
      </c>
      <c r="AU278" s="145" t="s">
        <v>86</v>
      </c>
      <c r="AY278" s="16" t="s">
        <v>132</v>
      </c>
      <c r="BE278" s="146">
        <f>IF(N278="základní",J278,0)</f>
        <v>0</v>
      </c>
      <c r="BF278" s="146">
        <f>IF(N278="snížená",J278,0)</f>
        <v>0</v>
      </c>
      <c r="BG278" s="146">
        <f>IF(N278="zákl. přenesená",J278,0)</f>
        <v>0</v>
      </c>
      <c r="BH278" s="146">
        <f>IF(N278="sníž. přenesená",J278,0)</f>
        <v>0</v>
      </c>
      <c r="BI278" s="146">
        <f>IF(N278="nulová",J278,0)</f>
        <v>0</v>
      </c>
      <c r="BJ278" s="16" t="s">
        <v>86</v>
      </c>
      <c r="BK278" s="146">
        <f>ROUND(I278*H278,2)</f>
        <v>0</v>
      </c>
      <c r="BL278" s="16" t="s">
        <v>153</v>
      </c>
      <c r="BM278" s="145" t="s">
        <v>1618</v>
      </c>
    </row>
    <row r="279" spans="2:65" s="12" customFormat="1">
      <c r="B279" s="155"/>
      <c r="D279" s="147" t="s">
        <v>240</v>
      </c>
      <c r="E279" s="156" t="s">
        <v>1</v>
      </c>
      <c r="F279" s="157" t="s">
        <v>1611</v>
      </c>
      <c r="H279" s="158">
        <v>30</v>
      </c>
      <c r="I279" s="159"/>
      <c r="L279" s="155"/>
      <c r="M279" s="160"/>
      <c r="T279" s="161"/>
      <c r="AT279" s="156" t="s">
        <v>240</v>
      </c>
      <c r="AU279" s="156" t="s">
        <v>86</v>
      </c>
      <c r="AV279" s="12" t="s">
        <v>88</v>
      </c>
      <c r="AW279" s="12" t="s">
        <v>33</v>
      </c>
      <c r="AX279" s="12" t="s">
        <v>78</v>
      </c>
      <c r="AY279" s="156" t="s">
        <v>132</v>
      </c>
    </row>
    <row r="280" spans="2:65" s="12" customFormat="1">
      <c r="B280" s="155"/>
      <c r="D280" s="147" t="s">
        <v>240</v>
      </c>
      <c r="E280" s="156" t="s">
        <v>1</v>
      </c>
      <c r="F280" s="157" t="s">
        <v>1612</v>
      </c>
      <c r="H280" s="158">
        <v>20</v>
      </c>
      <c r="I280" s="159"/>
      <c r="L280" s="155"/>
      <c r="M280" s="160"/>
      <c r="T280" s="161"/>
      <c r="AT280" s="156" t="s">
        <v>240</v>
      </c>
      <c r="AU280" s="156" t="s">
        <v>86</v>
      </c>
      <c r="AV280" s="12" t="s">
        <v>88</v>
      </c>
      <c r="AW280" s="12" t="s">
        <v>33</v>
      </c>
      <c r="AX280" s="12" t="s">
        <v>78</v>
      </c>
      <c r="AY280" s="156" t="s">
        <v>132</v>
      </c>
    </row>
    <row r="281" spans="2:65" s="13" customFormat="1">
      <c r="B281" s="162"/>
      <c r="D281" s="147" t="s">
        <v>240</v>
      </c>
      <c r="E281" s="163" t="s">
        <v>1</v>
      </c>
      <c r="F281" s="164" t="s">
        <v>244</v>
      </c>
      <c r="H281" s="165">
        <v>50</v>
      </c>
      <c r="I281" s="166"/>
      <c r="L281" s="162"/>
      <c r="M281" s="167"/>
      <c r="T281" s="168"/>
      <c r="AT281" s="163" t="s">
        <v>240</v>
      </c>
      <c r="AU281" s="163" t="s">
        <v>86</v>
      </c>
      <c r="AV281" s="13" t="s">
        <v>153</v>
      </c>
      <c r="AW281" s="13" t="s">
        <v>33</v>
      </c>
      <c r="AX281" s="13" t="s">
        <v>86</v>
      </c>
      <c r="AY281" s="163" t="s">
        <v>132</v>
      </c>
    </row>
    <row r="282" spans="2:65" s="1" customFormat="1" ht="24.2" customHeight="1">
      <c r="B282" s="132"/>
      <c r="C282" s="133" t="s">
        <v>434</v>
      </c>
      <c r="D282" s="133" t="s">
        <v>135</v>
      </c>
      <c r="E282" s="134" t="s">
        <v>1619</v>
      </c>
      <c r="F282" s="135" t="s">
        <v>1620</v>
      </c>
      <c r="G282" s="136" t="s">
        <v>138</v>
      </c>
      <c r="H282" s="137">
        <v>2</v>
      </c>
      <c r="I282" s="138"/>
      <c r="J282" s="139">
        <f>ROUND(I282*H282,2)</f>
        <v>0</v>
      </c>
      <c r="K282" s="140"/>
      <c r="L282" s="31"/>
      <c r="M282" s="141" t="s">
        <v>1</v>
      </c>
      <c r="N282" s="142" t="s">
        <v>43</v>
      </c>
      <c r="P282" s="143">
        <f>O282*H282</f>
        <v>0</v>
      </c>
      <c r="Q282" s="143">
        <v>0</v>
      </c>
      <c r="R282" s="143">
        <f>Q282*H282</f>
        <v>0</v>
      </c>
      <c r="S282" s="143">
        <v>0</v>
      </c>
      <c r="T282" s="144">
        <f>S282*H282</f>
        <v>0</v>
      </c>
      <c r="AR282" s="145" t="s">
        <v>153</v>
      </c>
      <c r="AT282" s="145" t="s">
        <v>135</v>
      </c>
      <c r="AU282" s="145" t="s">
        <v>86</v>
      </c>
      <c r="AY282" s="16" t="s">
        <v>132</v>
      </c>
      <c r="BE282" s="146">
        <f>IF(N282="základní",J282,0)</f>
        <v>0</v>
      </c>
      <c r="BF282" s="146">
        <f>IF(N282="snížená",J282,0)</f>
        <v>0</v>
      </c>
      <c r="BG282" s="146">
        <f>IF(N282="zákl. přenesená",J282,0)</f>
        <v>0</v>
      </c>
      <c r="BH282" s="146">
        <f>IF(N282="sníž. přenesená",J282,0)</f>
        <v>0</v>
      </c>
      <c r="BI282" s="146">
        <f>IF(N282="nulová",J282,0)</f>
        <v>0</v>
      </c>
      <c r="BJ282" s="16" t="s">
        <v>86</v>
      </c>
      <c r="BK282" s="146">
        <f>ROUND(I282*H282,2)</f>
        <v>0</v>
      </c>
      <c r="BL282" s="16" t="s">
        <v>153</v>
      </c>
      <c r="BM282" s="145" t="s">
        <v>1621</v>
      </c>
    </row>
    <row r="283" spans="2:65" s="12" customFormat="1">
      <c r="B283" s="155"/>
      <c r="D283" s="147" t="s">
        <v>240</v>
      </c>
      <c r="E283" s="156" t="s">
        <v>1</v>
      </c>
      <c r="F283" s="157" t="s">
        <v>1525</v>
      </c>
      <c r="H283" s="158">
        <v>1</v>
      </c>
      <c r="I283" s="159"/>
      <c r="L283" s="155"/>
      <c r="M283" s="160"/>
      <c r="T283" s="161"/>
      <c r="AT283" s="156" t="s">
        <v>240</v>
      </c>
      <c r="AU283" s="156" t="s">
        <v>86</v>
      </c>
      <c r="AV283" s="12" t="s">
        <v>88</v>
      </c>
      <c r="AW283" s="12" t="s">
        <v>33</v>
      </c>
      <c r="AX283" s="12" t="s">
        <v>78</v>
      </c>
      <c r="AY283" s="156" t="s">
        <v>132</v>
      </c>
    </row>
    <row r="284" spans="2:65" s="12" customFormat="1">
      <c r="B284" s="155"/>
      <c r="D284" s="147" t="s">
        <v>240</v>
      </c>
      <c r="E284" s="156" t="s">
        <v>1</v>
      </c>
      <c r="F284" s="157" t="s">
        <v>1526</v>
      </c>
      <c r="H284" s="158">
        <v>1</v>
      </c>
      <c r="I284" s="159"/>
      <c r="L284" s="155"/>
      <c r="M284" s="160"/>
      <c r="T284" s="161"/>
      <c r="AT284" s="156" t="s">
        <v>240</v>
      </c>
      <c r="AU284" s="156" t="s">
        <v>86</v>
      </c>
      <c r="AV284" s="12" t="s">
        <v>88</v>
      </c>
      <c r="AW284" s="12" t="s">
        <v>33</v>
      </c>
      <c r="AX284" s="12" t="s">
        <v>78</v>
      </c>
      <c r="AY284" s="156" t="s">
        <v>132</v>
      </c>
    </row>
    <row r="285" spans="2:65" s="13" customFormat="1">
      <c r="B285" s="162"/>
      <c r="D285" s="147" t="s">
        <v>240</v>
      </c>
      <c r="E285" s="163" t="s">
        <v>1</v>
      </c>
      <c r="F285" s="164" t="s">
        <v>244</v>
      </c>
      <c r="H285" s="165">
        <v>2</v>
      </c>
      <c r="I285" s="166"/>
      <c r="L285" s="162"/>
      <c r="M285" s="167"/>
      <c r="T285" s="168"/>
      <c r="AT285" s="163" t="s">
        <v>240</v>
      </c>
      <c r="AU285" s="163" t="s">
        <v>86</v>
      </c>
      <c r="AV285" s="13" t="s">
        <v>153</v>
      </c>
      <c r="AW285" s="13" t="s">
        <v>33</v>
      </c>
      <c r="AX285" s="13" t="s">
        <v>86</v>
      </c>
      <c r="AY285" s="163" t="s">
        <v>132</v>
      </c>
    </row>
    <row r="286" spans="2:65" s="1" customFormat="1" ht="24.2" customHeight="1">
      <c r="B286" s="132"/>
      <c r="C286" s="133" t="s">
        <v>439</v>
      </c>
      <c r="D286" s="133" t="s">
        <v>135</v>
      </c>
      <c r="E286" s="134" t="s">
        <v>1622</v>
      </c>
      <c r="F286" s="135" t="s">
        <v>1623</v>
      </c>
      <c r="G286" s="136" t="s">
        <v>1390</v>
      </c>
      <c r="H286" s="137">
        <v>18</v>
      </c>
      <c r="I286" s="138"/>
      <c r="J286" s="139">
        <f>ROUND(I286*H286,2)</f>
        <v>0</v>
      </c>
      <c r="K286" s="140"/>
      <c r="L286" s="31"/>
      <c r="M286" s="141" t="s">
        <v>1</v>
      </c>
      <c r="N286" s="142" t="s">
        <v>43</v>
      </c>
      <c r="P286" s="143">
        <f>O286*H286</f>
        <v>0</v>
      </c>
      <c r="Q286" s="143">
        <v>0</v>
      </c>
      <c r="R286" s="143">
        <f>Q286*H286</f>
        <v>0</v>
      </c>
      <c r="S286" s="143">
        <v>0</v>
      </c>
      <c r="T286" s="144">
        <f>S286*H286</f>
        <v>0</v>
      </c>
      <c r="AR286" s="145" t="s">
        <v>153</v>
      </c>
      <c r="AT286" s="145" t="s">
        <v>135</v>
      </c>
      <c r="AU286" s="145" t="s">
        <v>86</v>
      </c>
      <c r="AY286" s="16" t="s">
        <v>132</v>
      </c>
      <c r="BE286" s="146">
        <f>IF(N286="základní",J286,0)</f>
        <v>0</v>
      </c>
      <c r="BF286" s="146">
        <f>IF(N286="snížená",J286,0)</f>
        <v>0</v>
      </c>
      <c r="BG286" s="146">
        <f>IF(N286="zákl. přenesená",J286,0)</f>
        <v>0</v>
      </c>
      <c r="BH286" s="146">
        <f>IF(N286="sníž. přenesená",J286,0)</f>
        <v>0</v>
      </c>
      <c r="BI286" s="146">
        <f>IF(N286="nulová",J286,0)</f>
        <v>0</v>
      </c>
      <c r="BJ286" s="16" t="s">
        <v>86</v>
      </c>
      <c r="BK286" s="146">
        <f>ROUND(I286*H286,2)</f>
        <v>0</v>
      </c>
      <c r="BL286" s="16" t="s">
        <v>153</v>
      </c>
      <c r="BM286" s="145" t="s">
        <v>1624</v>
      </c>
    </row>
    <row r="287" spans="2:65" s="12" customFormat="1">
      <c r="B287" s="155"/>
      <c r="D287" s="147" t="s">
        <v>240</v>
      </c>
      <c r="E287" s="156" t="s">
        <v>1</v>
      </c>
      <c r="F287" s="157" t="s">
        <v>1625</v>
      </c>
      <c r="H287" s="158">
        <v>10</v>
      </c>
      <c r="I287" s="159"/>
      <c r="L287" s="155"/>
      <c r="M287" s="160"/>
      <c r="T287" s="161"/>
      <c r="AT287" s="156" t="s">
        <v>240</v>
      </c>
      <c r="AU287" s="156" t="s">
        <v>86</v>
      </c>
      <c r="AV287" s="12" t="s">
        <v>88</v>
      </c>
      <c r="AW287" s="12" t="s">
        <v>33</v>
      </c>
      <c r="AX287" s="12" t="s">
        <v>78</v>
      </c>
      <c r="AY287" s="156" t="s">
        <v>132</v>
      </c>
    </row>
    <row r="288" spans="2:65" s="12" customFormat="1">
      <c r="B288" s="155"/>
      <c r="D288" s="147" t="s">
        <v>240</v>
      </c>
      <c r="E288" s="156" t="s">
        <v>1</v>
      </c>
      <c r="F288" s="157" t="s">
        <v>1626</v>
      </c>
      <c r="H288" s="158">
        <v>8</v>
      </c>
      <c r="I288" s="159"/>
      <c r="L288" s="155"/>
      <c r="M288" s="160"/>
      <c r="T288" s="161"/>
      <c r="AT288" s="156" t="s">
        <v>240</v>
      </c>
      <c r="AU288" s="156" t="s">
        <v>86</v>
      </c>
      <c r="AV288" s="12" t="s">
        <v>88</v>
      </c>
      <c r="AW288" s="12" t="s">
        <v>33</v>
      </c>
      <c r="AX288" s="12" t="s">
        <v>78</v>
      </c>
      <c r="AY288" s="156" t="s">
        <v>132</v>
      </c>
    </row>
    <row r="289" spans="2:65" s="13" customFormat="1">
      <c r="B289" s="162"/>
      <c r="D289" s="147" t="s">
        <v>240</v>
      </c>
      <c r="E289" s="163" t="s">
        <v>1</v>
      </c>
      <c r="F289" s="164" t="s">
        <v>244</v>
      </c>
      <c r="H289" s="165">
        <v>18</v>
      </c>
      <c r="I289" s="166"/>
      <c r="L289" s="162"/>
      <c r="M289" s="167"/>
      <c r="T289" s="168"/>
      <c r="AT289" s="163" t="s">
        <v>240</v>
      </c>
      <c r="AU289" s="163" t="s">
        <v>86</v>
      </c>
      <c r="AV289" s="13" t="s">
        <v>153</v>
      </c>
      <c r="AW289" s="13" t="s">
        <v>33</v>
      </c>
      <c r="AX289" s="13" t="s">
        <v>86</v>
      </c>
      <c r="AY289" s="163" t="s">
        <v>132</v>
      </c>
    </row>
    <row r="290" spans="2:65" s="11" customFormat="1" ht="25.9" customHeight="1">
      <c r="B290" s="120"/>
      <c r="D290" s="121" t="s">
        <v>77</v>
      </c>
      <c r="E290" s="122" t="s">
        <v>1627</v>
      </c>
      <c r="F290" s="122" t="s">
        <v>1628</v>
      </c>
      <c r="I290" s="123"/>
      <c r="J290" s="124">
        <f>BK290</f>
        <v>0</v>
      </c>
      <c r="L290" s="120"/>
      <c r="M290" s="125"/>
      <c r="P290" s="126">
        <f>SUM(P291:P330)</f>
        <v>0</v>
      </c>
      <c r="R290" s="126">
        <f>SUM(R291:R330)</f>
        <v>0</v>
      </c>
      <c r="T290" s="127">
        <f>SUM(T291:T330)</f>
        <v>0</v>
      </c>
      <c r="AR290" s="121" t="s">
        <v>86</v>
      </c>
      <c r="AT290" s="128" t="s">
        <v>77</v>
      </c>
      <c r="AU290" s="128" t="s">
        <v>78</v>
      </c>
      <c r="AY290" s="121" t="s">
        <v>132</v>
      </c>
      <c r="BK290" s="129">
        <f>SUM(BK291:BK330)</f>
        <v>0</v>
      </c>
    </row>
    <row r="291" spans="2:65" s="1" customFormat="1" ht="24.2" customHeight="1">
      <c r="B291" s="132"/>
      <c r="C291" s="133" t="s">
        <v>443</v>
      </c>
      <c r="D291" s="133" t="s">
        <v>135</v>
      </c>
      <c r="E291" s="134" t="s">
        <v>1629</v>
      </c>
      <c r="F291" s="135" t="s">
        <v>1630</v>
      </c>
      <c r="G291" s="136" t="s">
        <v>820</v>
      </c>
      <c r="H291" s="137">
        <v>6</v>
      </c>
      <c r="I291" s="138"/>
      <c r="J291" s="139">
        <f>ROUND(I291*H291,2)</f>
        <v>0</v>
      </c>
      <c r="K291" s="140"/>
      <c r="L291" s="31"/>
      <c r="M291" s="141" t="s">
        <v>1</v>
      </c>
      <c r="N291" s="142" t="s">
        <v>43</v>
      </c>
      <c r="P291" s="143">
        <f>O291*H291</f>
        <v>0</v>
      </c>
      <c r="Q291" s="143">
        <v>0</v>
      </c>
      <c r="R291" s="143">
        <f>Q291*H291</f>
        <v>0</v>
      </c>
      <c r="S291" s="143">
        <v>0</v>
      </c>
      <c r="T291" s="144">
        <f>S291*H291</f>
        <v>0</v>
      </c>
      <c r="AR291" s="145" t="s">
        <v>153</v>
      </c>
      <c r="AT291" s="145" t="s">
        <v>135</v>
      </c>
      <c r="AU291" s="145" t="s">
        <v>86</v>
      </c>
      <c r="AY291" s="16" t="s">
        <v>132</v>
      </c>
      <c r="BE291" s="146">
        <f>IF(N291="základní",J291,0)</f>
        <v>0</v>
      </c>
      <c r="BF291" s="146">
        <f>IF(N291="snížená",J291,0)</f>
        <v>0</v>
      </c>
      <c r="BG291" s="146">
        <f>IF(N291="zákl. přenesená",J291,0)</f>
        <v>0</v>
      </c>
      <c r="BH291" s="146">
        <f>IF(N291="sníž. přenesená",J291,0)</f>
        <v>0</v>
      </c>
      <c r="BI291" s="146">
        <f>IF(N291="nulová",J291,0)</f>
        <v>0</v>
      </c>
      <c r="BJ291" s="16" t="s">
        <v>86</v>
      </c>
      <c r="BK291" s="146">
        <f>ROUND(I291*H291,2)</f>
        <v>0</v>
      </c>
      <c r="BL291" s="16" t="s">
        <v>153</v>
      </c>
      <c r="BM291" s="145" t="s">
        <v>1631</v>
      </c>
    </row>
    <row r="292" spans="2:65" s="12" customFormat="1">
      <c r="B292" s="155"/>
      <c r="D292" s="147" t="s">
        <v>240</v>
      </c>
      <c r="E292" s="156" t="s">
        <v>1</v>
      </c>
      <c r="F292" s="157" t="s">
        <v>1547</v>
      </c>
      <c r="H292" s="158">
        <v>3</v>
      </c>
      <c r="I292" s="159"/>
      <c r="L292" s="155"/>
      <c r="M292" s="160"/>
      <c r="T292" s="161"/>
      <c r="AT292" s="156" t="s">
        <v>240</v>
      </c>
      <c r="AU292" s="156" t="s">
        <v>86</v>
      </c>
      <c r="AV292" s="12" t="s">
        <v>88</v>
      </c>
      <c r="AW292" s="12" t="s">
        <v>33</v>
      </c>
      <c r="AX292" s="12" t="s">
        <v>78</v>
      </c>
      <c r="AY292" s="156" t="s">
        <v>132</v>
      </c>
    </row>
    <row r="293" spans="2:65" s="12" customFormat="1">
      <c r="B293" s="155"/>
      <c r="D293" s="147" t="s">
        <v>240</v>
      </c>
      <c r="E293" s="156" t="s">
        <v>1</v>
      </c>
      <c r="F293" s="157" t="s">
        <v>1548</v>
      </c>
      <c r="H293" s="158">
        <v>3</v>
      </c>
      <c r="I293" s="159"/>
      <c r="L293" s="155"/>
      <c r="M293" s="160"/>
      <c r="T293" s="161"/>
      <c r="AT293" s="156" t="s">
        <v>240</v>
      </c>
      <c r="AU293" s="156" t="s">
        <v>86</v>
      </c>
      <c r="AV293" s="12" t="s">
        <v>88</v>
      </c>
      <c r="AW293" s="12" t="s">
        <v>33</v>
      </c>
      <c r="AX293" s="12" t="s">
        <v>78</v>
      </c>
      <c r="AY293" s="156" t="s">
        <v>132</v>
      </c>
    </row>
    <row r="294" spans="2:65" s="13" customFormat="1">
      <c r="B294" s="162"/>
      <c r="D294" s="147" t="s">
        <v>240</v>
      </c>
      <c r="E294" s="163" t="s">
        <v>1</v>
      </c>
      <c r="F294" s="164" t="s">
        <v>244</v>
      </c>
      <c r="H294" s="165">
        <v>6</v>
      </c>
      <c r="I294" s="166"/>
      <c r="L294" s="162"/>
      <c r="M294" s="167"/>
      <c r="T294" s="168"/>
      <c r="AT294" s="163" t="s">
        <v>240</v>
      </c>
      <c r="AU294" s="163" t="s">
        <v>86</v>
      </c>
      <c r="AV294" s="13" t="s">
        <v>153</v>
      </c>
      <c r="AW294" s="13" t="s">
        <v>33</v>
      </c>
      <c r="AX294" s="13" t="s">
        <v>86</v>
      </c>
      <c r="AY294" s="163" t="s">
        <v>132</v>
      </c>
    </row>
    <row r="295" spans="2:65" s="1" customFormat="1" ht="16.5" customHeight="1">
      <c r="B295" s="132"/>
      <c r="C295" s="133" t="s">
        <v>447</v>
      </c>
      <c r="D295" s="133" t="s">
        <v>135</v>
      </c>
      <c r="E295" s="134" t="s">
        <v>1632</v>
      </c>
      <c r="F295" s="135" t="s">
        <v>1606</v>
      </c>
      <c r="G295" s="136" t="s">
        <v>820</v>
      </c>
      <c r="H295" s="137">
        <v>6</v>
      </c>
      <c r="I295" s="138"/>
      <c r="J295" s="139">
        <f>ROUND(I295*H295,2)</f>
        <v>0</v>
      </c>
      <c r="K295" s="140"/>
      <c r="L295" s="31"/>
      <c r="M295" s="141" t="s">
        <v>1</v>
      </c>
      <c r="N295" s="142" t="s">
        <v>43</v>
      </c>
      <c r="P295" s="143">
        <f>O295*H295</f>
        <v>0</v>
      </c>
      <c r="Q295" s="143">
        <v>0</v>
      </c>
      <c r="R295" s="143">
        <f>Q295*H295</f>
        <v>0</v>
      </c>
      <c r="S295" s="143">
        <v>0</v>
      </c>
      <c r="T295" s="144">
        <f>S295*H295</f>
        <v>0</v>
      </c>
      <c r="AR295" s="145" t="s">
        <v>153</v>
      </c>
      <c r="AT295" s="145" t="s">
        <v>135</v>
      </c>
      <c r="AU295" s="145" t="s">
        <v>86</v>
      </c>
      <c r="AY295" s="16" t="s">
        <v>132</v>
      </c>
      <c r="BE295" s="146">
        <f>IF(N295="základní",J295,0)</f>
        <v>0</v>
      </c>
      <c r="BF295" s="146">
        <f>IF(N295="snížená",J295,0)</f>
        <v>0</v>
      </c>
      <c r="BG295" s="146">
        <f>IF(N295="zákl. přenesená",J295,0)</f>
        <v>0</v>
      </c>
      <c r="BH295" s="146">
        <f>IF(N295="sníž. přenesená",J295,0)</f>
        <v>0</v>
      </c>
      <c r="BI295" s="146">
        <f>IF(N295="nulová",J295,0)</f>
        <v>0</v>
      </c>
      <c r="BJ295" s="16" t="s">
        <v>86</v>
      </c>
      <c r="BK295" s="146">
        <f>ROUND(I295*H295,2)</f>
        <v>0</v>
      </c>
      <c r="BL295" s="16" t="s">
        <v>153</v>
      </c>
      <c r="BM295" s="145" t="s">
        <v>1633</v>
      </c>
    </row>
    <row r="296" spans="2:65" s="12" customFormat="1">
      <c r="B296" s="155"/>
      <c r="D296" s="147" t="s">
        <v>240</v>
      </c>
      <c r="E296" s="156" t="s">
        <v>1</v>
      </c>
      <c r="F296" s="157" t="s">
        <v>1547</v>
      </c>
      <c r="H296" s="158">
        <v>3</v>
      </c>
      <c r="I296" s="159"/>
      <c r="L296" s="155"/>
      <c r="M296" s="160"/>
      <c r="T296" s="161"/>
      <c r="AT296" s="156" t="s">
        <v>240</v>
      </c>
      <c r="AU296" s="156" t="s">
        <v>86</v>
      </c>
      <c r="AV296" s="12" t="s">
        <v>88</v>
      </c>
      <c r="AW296" s="12" t="s">
        <v>33</v>
      </c>
      <c r="AX296" s="12" t="s">
        <v>78</v>
      </c>
      <c r="AY296" s="156" t="s">
        <v>132</v>
      </c>
    </row>
    <row r="297" spans="2:65" s="12" customFormat="1">
      <c r="B297" s="155"/>
      <c r="D297" s="147" t="s">
        <v>240</v>
      </c>
      <c r="E297" s="156" t="s">
        <v>1</v>
      </c>
      <c r="F297" s="157" t="s">
        <v>1548</v>
      </c>
      <c r="H297" s="158">
        <v>3</v>
      </c>
      <c r="I297" s="159"/>
      <c r="L297" s="155"/>
      <c r="M297" s="160"/>
      <c r="T297" s="161"/>
      <c r="AT297" s="156" t="s">
        <v>240</v>
      </c>
      <c r="AU297" s="156" t="s">
        <v>86</v>
      </c>
      <c r="AV297" s="12" t="s">
        <v>88</v>
      </c>
      <c r="AW297" s="12" t="s">
        <v>33</v>
      </c>
      <c r="AX297" s="12" t="s">
        <v>78</v>
      </c>
      <c r="AY297" s="156" t="s">
        <v>132</v>
      </c>
    </row>
    <row r="298" spans="2:65" s="13" customFormat="1">
      <c r="B298" s="162"/>
      <c r="D298" s="147" t="s">
        <v>240</v>
      </c>
      <c r="E298" s="163" t="s">
        <v>1</v>
      </c>
      <c r="F298" s="164" t="s">
        <v>244</v>
      </c>
      <c r="H298" s="165">
        <v>6</v>
      </c>
      <c r="I298" s="166"/>
      <c r="L298" s="162"/>
      <c r="M298" s="167"/>
      <c r="T298" s="168"/>
      <c r="AT298" s="163" t="s">
        <v>240</v>
      </c>
      <c r="AU298" s="163" t="s">
        <v>86</v>
      </c>
      <c r="AV298" s="13" t="s">
        <v>153</v>
      </c>
      <c r="AW298" s="13" t="s">
        <v>33</v>
      </c>
      <c r="AX298" s="13" t="s">
        <v>86</v>
      </c>
      <c r="AY298" s="163" t="s">
        <v>132</v>
      </c>
    </row>
    <row r="299" spans="2:65" s="1" customFormat="1" ht="24.2" customHeight="1">
      <c r="B299" s="132"/>
      <c r="C299" s="133" t="s">
        <v>452</v>
      </c>
      <c r="D299" s="133" t="s">
        <v>135</v>
      </c>
      <c r="E299" s="134" t="s">
        <v>1634</v>
      </c>
      <c r="F299" s="135" t="s">
        <v>1635</v>
      </c>
      <c r="G299" s="136" t="s">
        <v>258</v>
      </c>
      <c r="H299" s="137">
        <v>43</v>
      </c>
      <c r="I299" s="138"/>
      <c r="J299" s="139">
        <f>ROUND(I299*H299,2)</f>
        <v>0</v>
      </c>
      <c r="K299" s="140"/>
      <c r="L299" s="31"/>
      <c r="M299" s="141" t="s">
        <v>1</v>
      </c>
      <c r="N299" s="142" t="s">
        <v>43</v>
      </c>
      <c r="P299" s="143">
        <f>O299*H299</f>
        <v>0</v>
      </c>
      <c r="Q299" s="143">
        <v>0</v>
      </c>
      <c r="R299" s="143">
        <f>Q299*H299</f>
        <v>0</v>
      </c>
      <c r="S299" s="143">
        <v>0</v>
      </c>
      <c r="T299" s="144">
        <f>S299*H299</f>
        <v>0</v>
      </c>
      <c r="AR299" s="145" t="s">
        <v>153</v>
      </c>
      <c r="AT299" s="145" t="s">
        <v>135</v>
      </c>
      <c r="AU299" s="145" t="s">
        <v>86</v>
      </c>
      <c r="AY299" s="16" t="s">
        <v>132</v>
      </c>
      <c r="BE299" s="146">
        <f>IF(N299="základní",J299,0)</f>
        <v>0</v>
      </c>
      <c r="BF299" s="146">
        <f>IF(N299="snížená",J299,0)</f>
        <v>0</v>
      </c>
      <c r="BG299" s="146">
        <f>IF(N299="zákl. přenesená",J299,0)</f>
        <v>0</v>
      </c>
      <c r="BH299" s="146">
        <f>IF(N299="sníž. přenesená",J299,0)</f>
        <v>0</v>
      </c>
      <c r="BI299" s="146">
        <f>IF(N299="nulová",J299,0)</f>
        <v>0</v>
      </c>
      <c r="BJ299" s="16" t="s">
        <v>86</v>
      </c>
      <c r="BK299" s="146">
        <f>ROUND(I299*H299,2)</f>
        <v>0</v>
      </c>
      <c r="BL299" s="16" t="s">
        <v>153</v>
      </c>
      <c r="BM299" s="145" t="s">
        <v>1636</v>
      </c>
    </row>
    <row r="300" spans="2:65" s="12" customFormat="1">
      <c r="B300" s="155"/>
      <c r="D300" s="147" t="s">
        <v>240</v>
      </c>
      <c r="E300" s="156" t="s">
        <v>1</v>
      </c>
      <c r="F300" s="157" t="s">
        <v>1637</v>
      </c>
      <c r="H300" s="158">
        <v>27</v>
      </c>
      <c r="I300" s="159"/>
      <c r="L300" s="155"/>
      <c r="M300" s="160"/>
      <c r="T300" s="161"/>
      <c r="AT300" s="156" t="s">
        <v>240</v>
      </c>
      <c r="AU300" s="156" t="s">
        <v>86</v>
      </c>
      <c r="AV300" s="12" t="s">
        <v>88</v>
      </c>
      <c r="AW300" s="12" t="s">
        <v>33</v>
      </c>
      <c r="AX300" s="12" t="s">
        <v>78</v>
      </c>
      <c r="AY300" s="156" t="s">
        <v>132</v>
      </c>
    </row>
    <row r="301" spans="2:65" s="12" customFormat="1">
      <c r="B301" s="155"/>
      <c r="D301" s="147" t="s">
        <v>240</v>
      </c>
      <c r="E301" s="156" t="s">
        <v>1</v>
      </c>
      <c r="F301" s="157" t="s">
        <v>1638</v>
      </c>
      <c r="H301" s="158">
        <v>16</v>
      </c>
      <c r="I301" s="159"/>
      <c r="L301" s="155"/>
      <c r="M301" s="160"/>
      <c r="T301" s="161"/>
      <c r="AT301" s="156" t="s">
        <v>240</v>
      </c>
      <c r="AU301" s="156" t="s">
        <v>86</v>
      </c>
      <c r="AV301" s="12" t="s">
        <v>88</v>
      </c>
      <c r="AW301" s="12" t="s">
        <v>33</v>
      </c>
      <c r="AX301" s="12" t="s">
        <v>78</v>
      </c>
      <c r="AY301" s="156" t="s">
        <v>132</v>
      </c>
    </row>
    <row r="302" spans="2:65" s="13" customFormat="1">
      <c r="B302" s="162"/>
      <c r="D302" s="147" t="s">
        <v>240</v>
      </c>
      <c r="E302" s="163" t="s">
        <v>1</v>
      </c>
      <c r="F302" s="164" t="s">
        <v>244</v>
      </c>
      <c r="H302" s="165">
        <v>43</v>
      </c>
      <c r="I302" s="166"/>
      <c r="L302" s="162"/>
      <c r="M302" s="167"/>
      <c r="T302" s="168"/>
      <c r="AT302" s="163" t="s">
        <v>240</v>
      </c>
      <c r="AU302" s="163" t="s">
        <v>86</v>
      </c>
      <c r="AV302" s="13" t="s">
        <v>153</v>
      </c>
      <c r="AW302" s="13" t="s">
        <v>33</v>
      </c>
      <c r="AX302" s="13" t="s">
        <v>86</v>
      </c>
      <c r="AY302" s="163" t="s">
        <v>132</v>
      </c>
    </row>
    <row r="303" spans="2:65" s="1" customFormat="1" ht="16.5" customHeight="1">
      <c r="B303" s="132"/>
      <c r="C303" s="133" t="s">
        <v>456</v>
      </c>
      <c r="D303" s="133" t="s">
        <v>135</v>
      </c>
      <c r="E303" s="134" t="s">
        <v>1639</v>
      </c>
      <c r="F303" s="135" t="s">
        <v>1640</v>
      </c>
      <c r="G303" s="136" t="s">
        <v>258</v>
      </c>
      <c r="H303" s="137">
        <v>43</v>
      </c>
      <c r="I303" s="138"/>
      <c r="J303" s="139">
        <f>ROUND(I303*H303,2)</f>
        <v>0</v>
      </c>
      <c r="K303" s="140"/>
      <c r="L303" s="31"/>
      <c r="M303" s="141" t="s">
        <v>1</v>
      </c>
      <c r="N303" s="142" t="s">
        <v>43</v>
      </c>
      <c r="P303" s="143">
        <f>O303*H303</f>
        <v>0</v>
      </c>
      <c r="Q303" s="143">
        <v>0</v>
      </c>
      <c r="R303" s="143">
        <f>Q303*H303</f>
        <v>0</v>
      </c>
      <c r="S303" s="143">
        <v>0</v>
      </c>
      <c r="T303" s="144">
        <f>S303*H303</f>
        <v>0</v>
      </c>
      <c r="AR303" s="145" t="s">
        <v>153</v>
      </c>
      <c r="AT303" s="145" t="s">
        <v>135</v>
      </c>
      <c r="AU303" s="145" t="s">
        <v>86</v>
      </c>
      <c r="AY303" s="16" t="s">
        <v>132</v>
      </c>
      <c r="BE303" s="146">
        <f>IF(N303="základní",J303,0)</f>
        <v>0</v>
      </c>
      <c r="BF303" s="146">
        <f>IF(N303="snížená",J303,0)</f>
        <v>0</v>
      </c>
      <c r="BG303" s="146">
        <f>IF(N303="zákl. přenesená",J303,0)</f>
        <v>0</v>
      </c>
      <c r="BH303" s="146">
        <f>IF(N303="sníž. přenesená",J303,0)</f>
        <v>0</v>
      </c>
      <c r="BI303" s="146">
        <f>IF(N303="nulová",J303,0)</f>
        <v>0</v>
      </c>
      <c r="BJ303" s="16" t="s">
        <v>86</v>
      </c>
      <c r="BK303" s="146">
        <f>ROUND(I303*H303,2)</f>
        <v>0</v>
      </c>
      <c r="BL303" s="16" t="s">
        <v>153</v>
      </c>
      <c r="BM303" s="145" t="s">
        <v>1641</v>
      </c>
    </row>
    <row r="304" spans="2:65" s="12" customFormat="1">
      <c r="B304" s="155"/>
      <c r="D304" s="147" t="s">
        <v>240</v>
      </c>
      <c r="E304" s="156" t="s">
        <v>1</v>
      </c>
      <c r="F304" s="157" t="s">
        <v>1637</v>
      </c>
      <c r="H304" s="158">
        <v>27</v>
      </c>
      <c r="I304" s="159"/>
      <c r="L304" s="155"/>
      <c r="M304" s="160"/>
      <c r="T304" s="161"/>
      <c r="AT304" s="156" t="s">
        <v>240</v>
      </c>
      <c r="AU304" s="156" t="s">
        <v>86</v>
      </c>
      <c r="AV304" s="12" t="s">
        <v>88</v>
      </c>
      <c r="AW304" s="12" t="s">
        <v>33</v>
      </c>
      <c r="AX304" s="12" t="s">
        <v>78</v>
      </c>
      <c r="AY304" s="156" t="s">
        <v>132</v>
      </c>
    </row>
    <row r="305" spans="2:65" s="12" customFormat="1">
      <c r="B305" s="155"/>
      <c r="D305" s="147" t="s">
        <v>240</v>
      </c>
      <c r="E305" s="156" t="s">
        <v>1</v>
      </c>
      <c r="F305" s="157" t="s">
        <v>1638</v>
      </c>
      <c r="H305" s="158">
        <v>16</v>
      </c>
      <c r="I305" s="159"/>
      <c r="L305" s="155"/>
      <c r="M305" s="160"/>
      <c r="T305" s="161"/>
      <c r="AT305" s="156" t="s">
        <v>240</v>
      </c>
      <c r="AU305" s="156" t="s">
        <v>86</v>
      </c>
      <c r="AV305" s="12" t="s">
        <v>88</v>
      </c>
      <c r="AW305" s="12" t="s">
        <v>33</v>
      </c>
      <c r="AX305" s="12" t="s">
        <v>78</v>
      </c>
      <c r="AY305" s="156" t="s">
        <v>132</v>
      </c>
    </row>
    <row r="306" spans="2:65" s="13" customFormat="1">
      <c r="B306" s="162"/>
      <c r="D306" s="147" t="s">
        <v>240</v>
      </c>
      <c r="E306" s="163" t="s">
        <v>1</v>
      </c>
      <c r="F306" s="164" t="s">
        <v>244</v>
      </c>
      <c r="H306" s="165">
        <v>43</v>
      </c>
      <c r="I306" s="166"/>
      <c r="L306" s="162"/>
      <c r="M306" s="167"/>
      <c r="T306" s="168"/>
      <c r="AT306" s="163" t="s">
        <v>240</v>
      </c>
      <c r="AU306" s="163" t="s">
        <v>86</v>
      </c>
      <c r="AV306" s="13" t="s">
        <v>153</v>
      </c>
      <c r="AW306" s="13" t="s">
        <v>33</v>
      </c>
      <c r="AX306" s="13" t="s">
        <v>86</v>
      </c>
      <c r="AY306" s="163" t="s">
        <v>132</v>
      </c>
    </row>
    <row r="307" spans="2:65" s="1" customFormat="1" ht="16.5" customHeight="1">
      <c r="B307" s="132"/>
      <c r="C307" s="133" t="s">
        <v>468</v>
      </c>
      <c r="D307" s="133" t="s">
        <v>135</v>
      </c>
      <c r="E307" s="134" t="s">
        <v>1642</v>
      </c>
      <c r="F307" s="135" t="s">
        <v>1643</v>
      </c>
      <c r="G307" s="136" t="s">
        <v>258</v>
      </c>
      <c r="H307" s="137">
        <v>43</v>
      </c>
      <c r="I307" s="138"/>
      <c r="J307" s="139">
        <f>ROUND(I307*H307,2)</f>
        <v>0</v>
      </c>
      <c r="K307" s="140"/>
      <c r="L307" s="31"/>
      <c r="M307" s="141" t="s">
        <v>1</v>
      </c>
      <c r="N307" s="142" t="s">
        <v>43</v>
      </c>
      <c r="P307" s="143">
        <f>O307*H307</f>
        <v>0</v>
      </c>
      <c r="Q307" s="143">
        <v>0</v>
      </c>
      <c r="R307" s="143">
        <f>Q307*H307</f>
        <v>0</v>
      </c>
      <c r="S307" s="143">
        <v>0</v>
      </c>
      <c r="T307" s="144">
        <f>S307*H307</f>
        <v>0</v>
      </c>
      <c r="AR307" s="145" t="s">
        <v>153</v>
      </c>
      <c r="AT307" s="145" t="s">
        <v>135</v>
      </c>
      <c r="AU307" s="145" t="s">
        <v>86</v>
      </c>
      <c r="AY307" s="16" t="s">
        <v>132</v>
      </c>
      <c r="BE307" s="146">
        <f>IF(N307="základní",J307,0)</f>
        <v>0</v>
      </c>
      <c r="BF307" s="146">
        <f>IF(N307="snížená",J307,0)</f>
        <v>0</v>
      </c>
      <c r="BG307" s="146">
        <f>IF(N307="zákl. přenesená",J307,0)</f>
        <v>0</v>
      </c>
      <c r="BH307" s="146">
        <f>IF(N307="sníž. přenesená",J307,0)</f>
        <v>0</v>
      </c>
      <c r="BI307" s="146">
        <f>IF(N307="nulová",J307,0)</f>
        <v>0</v>
      </c>
      <c r="BJ307" s="16" t="s">
        <v>86</v>
      </c>
      <c r="BK307" s="146">
        <f>ROUND(I307*H307,2)</f>
        <v>0</v>
      </c>
      <c r="BL307" s="16" t="s">
        <v>153</v>
      </c>
      <c r="BM307" s="145" t="s">
        <v>1644</v>
      </c>
    </row>
    <row r="308" spans="2:65" s="12" customFormat="1">
      <c r="B308" s="155"/>
      <c r="D308" s="147" t="s">
        <v>240</v>
      </c>
      <c r="E308" s="156" t="s">
        <v>1</v>
      </c>
      <c r="F308" s="157" t="s">
        <v>1637</v>
      </c>
      <c r="H308" s="158">
        <v>27</v>
      </c>
      <c r="I308" s="159"/>
      <c r="L308" s="155"/>
      <c r="M308" s="160"/>
      <c r="T308" s="161"/>
      <c r="AT308" s="156" t="s">
        <v>240</v>
      </c>
      <c r="AU308" s="156" t="s">
        <v>86</v>
      </c>
      <c r="AV308" s="12" t="s">
        <v>88</v>
      </c>
      <c r="AW308" s="12" t="s">
        <v>33</v>
      </c>
      <c r="AX308" s="12" t="s">
        <v>78</v>
      </c>
      <c r="AY308" s="156" t="s">
        <v>132</v>
      </c>
    </row>
    <row r="309" spans="2:65" s="12" customFormat="1">
      <c r="B309" s="155"/>
      <c r="D309" s="147" t="s">
        <v>240</v>
      </c>
      <c r="E309" s="156" t="s">
        <v>1</v>
      </c>
      <c r="F309" s="157" t="s">
        <v>1638</v>
      </c>
      <c r="H309" s="158">
        <v>16</v>
      </c>
      <c r="I309" s="159"/>
      <c r="L309" s="155"/>
      <c r="M309" s="160"/>
      <c r="T309" s="161"/>
      <c r="AT309" s="156" t="s">
        <v>240</v>
      </c>
      <c r="AU309" s="156" t="s">
        <v>86</v>
      </c>
      <c r="AV309" s="12" t="s">
        <v>88</v>
      </c>
      <c r="AW309" s="12" t="s">
        <v>33</v>
      </c>
      <c r="AX309" s="12" t="s">
        <v>78</v>
      </c>
      <c r="AY309" s="156" t="s">
        <v>132</v>
      </c>
    </row>
    <row r="310" spans="2:65" s="13" customFormat="1">
      <c r="B310" s="162"/>
      <c r="D310" s="147" t="s">
        <v>240</v>
      </c>
      <c r="E310" s="163" t="s">
        <v>1</v>
      </c>
      <c r="F310" s="164" t="s">
        <v>244</v>
      </c>
      <c r="H310" s="165">
        <v>43</v>
      </c>
      <c r="I310" s="166"/>
      <c r="L310" s="162"/>
      <c r="M310" s="167"/>
      <c r="T310" s="168"/>
      <c r="AT310" s="163" t="s">
        <v>240</v>
      </c>
      <c r="AU310" s="163" t="s">
        <v>86</v>
      </c>
      <c r="AV310" s="13" t="s">
        <v>153</v>
      </c>
      <c r="AW310" s="13" t="s">
        <v>33</v>
      </c>
      <c r="AX310" s="13" t="s">
        <v>86</v>
      </c>
      <c r="AY310" s="163" t="s">
        <v>132</v>
      </c>
    </row>
    <row r="311" spans="2:65" s="1" customFormat="1" ht="24.2" customHeight="1">
      <c r="B311" s="132"/>
      <c r="C311" s="133" t="s">
        <v>474</v>
      </c>
      <c r="D311" s="133" t="s">
        <v>135</v>
      </c>
      <c r="E311" s="134" t="s">
        <v>1645</v>
      </c>
      <c r="F311" s="135" t="s">
        <v>1646</v>
      </c>
      <c r="G311" s="136" t="s">
        <v>138</v>
      </c>
      <c r="H311" s="137">
        <v>2</v>
      </c>
      <c r="I311" s="138"/>
      <c r="J311" s="139">
        <f>ROUND(I311*H311,2)</f>
        <v>0</v>
      </c>
      <c r="K311" s="140"/>
      <c r="L311" s="31"/>
      <c r="M311" s="141" t="s">
        <v>1</v>
      </c>
      <c r="N311" s="142" t="s">
        <v>43</v>
      </c>
      <c r="P311" s="143">
        <f>O311*H311</f>
        <v>0</v>
      </c>
      <c r="Q311" s="143">
        <v>0</v>
      </c>
      <c r="R311" s="143">
        <f>Q311*H311</f>
        <v>0</v>
      </c>
      <c r="S311" s="143">
        <v>0</v>
      </c>
      <c r="T311" s="144">
        <f>S311*H311</f>
        <v>0</v>
      </c>
      <c r="AR311" s="145" t="s">
        <v>153</v>
      </c>
      <c r="AT311" s="145" t="s">
        <v>135</v>
      </c>
      <c r="AU311" s="145" t="s">
        <v>86</v>
      </c>
      <c r="AY311" s="16" t="s">
        <v>132</v>
      </c>
      <c r="BE311" s="146">
        <f>IF(N311="základní",J311,0)</f>
        <v>0</v>
      </c>
      <c r="BF311" s="146">
        <f>IF(N311="snížená",J311,0)</f>
        <v>0</v>
      </c>
      <c r="BG311" s="146">
        <f>IF(N311="zákl. přenesená",J311,0)</f>
        <v>0</v>
      </c>
      <c r="BH311" s="146">
        <f>IF(N311="sníž. přenesená",J311,0)</f>
        <v>0</v>
      </c>
      <c r="BI311" s="146">
        <f>IF(N311="nulová",J311,0)</f>
        <v>0</v>
      </c>
      <c r="BJ311" s="16" t="s">
        <v>86</v>
      </c>
      <c r="BK311" s="146">
        <f>ROUND(I311*H311,2)</f>
        <v>0</v>
      </c>
      <c r="BL311" s="16" t="s">
        <v>153</v>
      </c>
      <c r="BM311" s="145" t="s">
        <v>1647</v>
      </c>
    </row>
    <row r="312" spans="2:65" s="12" customFormat="1">
      <c r="B312" s="155"/>
      <c r="D312" s="147" t="s">
        <v>240</v>
      </c>
      <c r="E312" s="156" t="s">
        <v>1</v>
      </c>
      <c r="F312" s="157" t="s">
        <v>1525</v>
      </c>
      <c r="H312" s="158">
        <v>1</v>
      </c>
      <c r="I312" s="159"/>
      <c r="L312" s="155"/>
      <c r="M312" s="160"/>
      <c r="T312" s="161"/>
      <c r="AT312" s="156" t="s">
        <v>240</v>
      </c>
      <c r="AU312" s="156" t="s">
        <v>86</v>
      </c>
      <c r="AV312" s="12" t="s">
        <v>88</v>
      </c>
      <c r="AW312" s="12" t="s">
        <v>33</v>
      </c>
      <c r="AX312" s="12" t="s">
        <v>78</v>
      </c>
      <c r="AY312" s="156" t="s">
        <v>132</v>
      </c>
    </row>
    <row r="313" spans="2:65" s="12" customFormat="1">
      <c r="B313" s="155"/>
      <c r="D313" s="147" t="s">
        <v>240</v>
      </c>
      <c r="E313" s="156" t="s">
        <v>1</v>
      </c>
      <c r="F313" s="157" t="s">
        <v>1526</v>
      </c>
      <c r="H313" s="158">
        <v>1</v>
      </c>
      <c r="I313" s="159"/>
      <c r="L313" s="155"/>
      <c r="M313" s="160"/>
      <c r="T313" s="161"/>
      <c r="AT313" s="156" t="s">
        <v>240</v>
      </c>
      <c r="AU313" s="156" t="s">
        <v>86</v>
      </c>
      <c r="AV313" s="12" t="s">
        <v>88</v>
      </c>
      <c r="AW313" s="12" t="s">
        <v>33</v>
      </c>
      <c r="AX313" s="12" t="s">
        <v>78</v>
      </c>
      <c r="AY313" s="156" t="s">
        <v>132</v>
      </c>
    </row>
    <row r="314" spans="2:65" s="13" customFormat="1">
      <c r="B314" s="162"/>
      <c r="D314" s="147" t="s">
        <v>240</v>
      </c>
      <c r="E314" s="163" t="s">
        <v>1</v>
      </c>
      <c r="F314" s="164" t="s">
        <v>244</v>
      </c>
      <c r="H314" s="165">
        <v>2</v>
      </c>
      <c r="I314" s="166"/>
      <c r="L314" s="162"/>
      <c r="M314" s="167"/>
      <c r="T314" s="168"/>
      <c r="AT314" s="163" t="s">
        <v>240</v>
      </c>
      <c r="AU314" s="163" t="s">
        <v>86</v>
      </c>
      <c r="AV314" s="13" t="s">
        <v>153</v>
      </c>
      <c r="AW314" s="13" t="s">
        <v>33</v>
      </c>
      <c r="AX314" s="13" t="s">
        <v>86</v>
      </c>
      <c r="AY314" s="163" t="s">
        <v>132</v>
      </c>
    </row>
    <row r="315" spans="2:65" s="1" customFormat="1" ht="21.75" customHeight="1">
      <c r="B315" s="132"/>
      <c r="C315" s="133" t="s">
        <v>480</v>
      </c>
      <c r="D315" s="133" t="s">
        <v>135</v>
      </c>
      <c r="E315" s="134" t="s">
        <v>1648</v>
      </c>
      <c r="F315" s="135" t="s">
        <v>1649</v>
      </c>
      <c r="G315" s="136" t="s">
        <v>138</v>
      </c>
      <c r="H315" s="137">
        <v>2</v>
      </c>
      <c r="I315" s="138"/>
      <c r="J315" s="139">
        <f>ROUND(I315*H315,2)</f>
        <v>0</v>
      </c>
      <c r="K315" s="140"/>
      <c r="L315" s="31"/>
      <c r="M315" s="141" t="s">
        <v>1</v>
      </c>
      <c r="N315" s="142" t="s">
        <v>43</v>
      </c>
      <c r="P315" s="143">
        <f>O315*H315</f>
        <v>0</v>
      </c>
      <c r="Q315" s="143">
        <v>0</v>
      </c>
      <c r="R315" s="143">
        <f>Q315*H315</f>
        <v>0</v>
      </c>
      <c r="S315" s="143">
        <v>0</v>
      </c>
      <c r="T315" s="144">
        <f>S315*H315</f>
        <v>0</v>
      </c>
      <c r="AR315" s="145" t="s">
        <v>153</v>
      </c>
      <c r="AT315" s="145" t="s">
        <v>135</v>
      </c>
      <c r="AU315" s="145" t="s">
        <v>86</v>
      </c>
      <c r="AY315" s="16" t="s">
        <v>132</v>
      </c>
      <c r="BE315" s="146">
        <f>IF(N315="základní",J315,0)</f>
        <v>0</v>
      </c>
      <c r="BF315" s="146">
        <f>IF(N315="snížená",J315,0)</f>
        <v>0</v>
      </c>
      <c r="BG315" s="146">
        <f>IF(N315="zákl. přenesená",J315,0)</f>
        <v>0</v>
      </c>
      <c r="BH315" s="146">
        <f>IF(N315="sníž. přenesená",J315,0)</f>
        <v>0</v>
      </c>
      <c r="BI315" s="146">
        <f>IF(N315="nulová",J315,0)</f>
        <v>0</v>
      </c>
      <c r="BJ315" s="16" t="s">
        <v>86</v>
      </c>
      <c r="BK315" s="146">
        <f>ROUND(I315*H315,2)</f>
        <v>0</v>
      </c>
      <c r="BL315" s="16" t="s">
        <v>153</v>
      </c>
      <c r="BM315" s="145" t="s">
        <v>1650</v>
      </c>
    </row>
    <row r="316" spans="2:65" s="12" customFormat="1">
      <c r="B316" s="155"/>
      <c r="D316" s="147" t="s">
        <v>240</v>
      </c>
      <c r="E316" s="156" t="s">
        <v>1</v>
      </c>
      <c r="F316" s="157" t="s">
        <v>1525</v>
      </c>
      <c r="H316" s="158">
        <v>1</v>
      </c>
      <c r="I316" s="159"/>
      <c r="L316" s="155"/>
      <c r="M316" s="160"/>
      <c r="T316" s="161"/>
      <c r="AT316" s="156" t="s">
        <v>240</v>
      </c>
      <c r="AU316" s="156" t="s">
        <v>86</v>
      </c>
      <c r="AV316" s="12" t="s">
        <v>88</v>
      </c>
      <c r="AW316" s="12" t="s">
        <v>33</v>
      </c>
      <c r="AX316" s="12" t="s">
        <v>78</v>
      </c>
      <c r="AY316" s="156" t="s">
        <v>132</v>
      </c>
    </row>
    <row r="317" spans="2:65" s="12" customFormat="1">
      <c r="B317" s="155"/>
      <c r="D317" s="147" t="s">
        <v>240</v>
      </c>
      <c r="E317" s="156" t="s">
        <v>1</v>
      </c>
      <c r="F317" s="157" t="s">
        <v>1526</v>
      </c>
      <c r="H317" s="158">
        <v>1</v>
      </c>
      <c r="I317" s="159"/>
      <c r="L317" s="155"/>
      <c r="M317" s="160"/>
      <c r="T317" s="161"/>
      <c r="AT317" s="156" t="s">
        <v>240</v>
      </c>
      <c r="AU317" s="156" t="s">
        <v>86</v>
      </c>
      <c r="AV317" s="12" t="s">
        <v>88</v>
      </c>
      <c r="AW317" s="12" t="s">
        <v>33</v>
      </c>
      <c r="AX317" s="12" t="s">
        <v>78</v>
      </c>
      <c r="AY317" s="156" t="s">
        <v>132</v>
      </c>
    </row>
    <row r="318" spans="2:65" s="13" customFormat="1">
      <c r="B318" s="162"/>
      <c r="D318" s="147" t="s">
        <v>240</v>
      </c>
      <c r="E318" s="163" t="s">
        <v>1</v>
      </c>
      <c r="F318" s="164" t="s">
        <v>244</v>
      </c>
      <c r="H318" s="165">
        <v>2</v>
      </c>
      <c r="I318" s="166"/>
      <c r="L318" s="162"/>
      <c r="M318" s="167"/>
      <c r="T318" s="168"/>
      <c r="AT318" s="163" t="s">
        <v>240</v>
      </c>
      <c r="AU318" s="163" t="s">
        <v>86</v>
      </c>
      <c r="AV318" s="13" t="s">
        <v>153</v>
      </c>
      <c r="AW318" s="13" t="s">
        <v>33</v>
      </c>
      <c r="AX318" s="13" t="s">
        <v>86</v>
      </c>
      <c r="AY318" s="163" t="s">
        <v>132</v>
      </c>
    </row>
    <row r="319" spans="2:65" s="1" customFormat="1" ht="21.75" customHeight="1">
      <c r="B319" s="132"/>
      <c r="C319" s="133" t="s">
        <v>486</v>
      </c>
      <c r="D319" s="133" t="s">
        <v>135</v>
      </c>
      <c r="E319" s="134" t="s">
        <v>1651</v>
      </c>
      <c r="F319" s="135" t="s">
        <v>1652</v>
      </c>
      <c r="G319" s="136" t="s">
        <v>258</v>
      </c>
      <c r="H319" s="137">
        <v>43</v>
      </c>
      <c r="I319" s="138"/>
      <c r="J319" s="139">
        <f>ROUND(I319*H319,2)</f>
        <v>0</v>
      </c>
      <c r="K319" s="140"/>
      <c r="L319" s="31"/>
      <c r="M319" s="141" t="s">
        <v>1</v>
      </c>
      <c r="N319" s="142" t="s">
        <v>43</v>
      </c>
      <c r="P319" s="143">
        <f>O319*H319</f>
        <v>0</v>
      </c>
      <c r="Q319" s="143">
        <v>0</v>
      </c>
      <c r="R319" s="143">
        <f>Q319*H319</f>
        <v>0</v>
      </c>
      <c r="S319" s="143">
        <v>0</v>
      </c>
      <c r="T319" s="144">
        <f>S319*H319</f>
        <v>0</v>
      </c>
      <c r="AR319" s="145" t="s">
        <v>153</v>
      </c>
      <c r="AT319" s="145" t="s">
        <v>135</v>
      </c>
      <c r="AU319" s="145" t="s">
        <v>86</v>
      </c>
      <c r="AY319" s="16" t="s">
        <v>132</v>
      </c>
      <c r="BE319" s="146">
        <f>IF(N319="základní",J319,0)</f>
        <v>0</v>
      </c>
      <c r="BF319" s="146">
        <f>IF(N319="snížená",J319,0)</f>
        <v>0</v>
      </c>
      <c r="BG319" s="146">
        <f>IF(N319="zákl. přenesená",J319,0)</f>
        <v>0</v>
      </c>
      <c r="BH319" s="146">
        <f>IF(N319="sníž. přenesená",J319,0)</f>
        <v>0</v>
      </c>
      <c r="BI319" s="146">
        <f>IF(N319="nulová",J319,0)</f>
        <v>0</v>
      </c>
      <c r="BJ319" s="16" t="s">
        <v>86</v>
      </c>
      <c r="BK319" s="146">
        <f>ROUND(I319*H319,2)</f>
        <v>0</v>
      </c>
      <c r="BL319" s="16" t="s">
        <v>153</v>
      </c>
      <c r="BM319" s="145" t="s">
        <v>1653</v>
      </c>
    </row>
    <row r="320" spans="2:65" s="12" customFormat="1">
      <c r="B320" s="155"/>
      <c r="D320" s="147" t="s">
        <v>240</v>
      </c>
      <c r="E320" s="156" t="s">
        <v>1</v>
      </c>
      <c r="F320" s="157" t="s">
        <v>1637</v>
      </c>
      <c r="H320" s="158">
        <v>27</v>
      </c>
      <c r="I320" s="159"/>
      <c r="L320" s="155"/>
      <c r="M320" s="160"/>
      <c r="T320" s="161"/>
      <c r="AT320" s="156" t="s">
        <v>240</v>
      </c>
      <c r="AU320" s="156" t="s">
        <v>86</v>
      </c>
      <c r="AV320" s="12" t="s">
        <v>88</v>
      </c>
      <c r="AW320" s="12" t="s">
        <v>33</v>
      </c>
      <c r="AX320" s="12" t="s">
        <v>78</v>
      </c>
      <c r="AY320" s="156" t="s">
        <v>132</v>
      </c>
    </row>
    <row r="321" spans="2:65" s="12" customFormat="1">
      <c r="B321" s="155"/>
      <c r="D321" s="147" t="s">
        <v>240</v>
      </c>
      <c r="E321" s="156" t="s">
        <v>1</v>
      </c>
      <c r="F321" s="157" t="s">
        <v>1638</v>
      </c>
      <c r="H321" s="158">
        <v>16</v>
      </c>
      <c r="I321" s="159"/>
      <c r="L321" s="155"/>
      <c r="M321" s="160"/>
      <c r="T321" s="161"/>
      <c r="AT321" s="156" t="s">
        <v>240</v>
      </c>
      <c r="AU321" s="156" t="s">
        <v>86</v>
      </c>
      <c r="AV321" s="12" t="s">
        <v>88</v>
      </c>
      <c r="AW321" s="12" t="s">
        <v>33</v>
      </c>
      <c r="AX321" s="12" t="s">
        <v>78</v>
      </c>
      <c r="AY321" s="156" t="s">
        <v>132</v>
      </c>
    </row>
    <row r="322" spans="2:65" s="13" customFormat="1">
      <c r="B322" s="162"/>
      <c r="D322" s="147" t="s">
        <v>240</v>
      </c>
      <c r="E322" s="163" t="s">
        <v>1</v>
      </c>
      <c r="F322" s="164" t="s">
        <v>244</v>
      </c>
      <c r="H322" s="165">
        <v>43</v>
      </c>
      <c r="I322" s="166"/>
      <c r="L322" s="162"/>
      <c r="M322" s="167"/>
      <c r="T322" s="168"/>
      <c r="AT322" s="163" t="s">
        <v>240</v>
      </c>
      <c r="AU322" s="163" t="s">
        <v>86</v>
      </c>
      <c r="AV322" s="13" t="s">
        <v>153</v>
      </c>
      <c r="AW322" s="13" t="s">
        <v>33</v>
      </c>
      <c r="AX322" s="13" t="s">
        <v>86</v>
      </c>
      <c r="AY322" s="163" t="s">
        <v>132</v>
      </c>
    </row>
    <row r="323" spans="2:65" s="1" customFormat="1" ht="16.5" customHeight="1">
      <c r="B323" s="132"/>
      <c r="C323" s="133" t="s">
        <v>491</v>
      </c>
      <c r="D323" s="133" t="s">
        <v>135</v>
      </c>
      <c r="E323" s="134" t="s">
        <v>1654</v>
      </c>
      <c r="F323" s="135" t="s">
        <v>1655</v>
      </c>
      <c r="G323" s="136" t="s">
        <v>138</v>
      </c>
      <c r="H323" s="137">
        <v>2</v>
      </c>
      <c r="I323" s="138"/>
      <c r="J323" s="139">
        <f>ROUND(I323*H323,2)</f>
        <v>0</v>
      </c>
      <c r="K323" s="140"/>
      <c r="L323" s="31"/>
      <c r="M323" s="141" t="s">
        <v>1</v>
      </c>
      <c r="N323" s="142" t="s">
        <v>43</v>
      </c>
      <c r="P323" s="143">
        <f>O323*H323</f>
        <v>0</v>
      </c>
      <c r="Q323" s="143">
        <v>0</v>
      </c>
      <c r="R323" s="143">
        <f>Q323*H323</f>
        <v>0</v>
      </c>
      <c r="S323" s="143">
        <v>0</v>
      </c>
      <c r="T323" s="144">
        <f>S323*H323</f>
        <v>0</v>
      </c>
      <c r="AR323" s="145" t="s">
        <v>153</v>
      </c>
      <c r="AT323" s="145" t="s">
        <v>135</v>
      </c>
      <c r="AU323" s="145" t="s">
        <v>86</v>
      </c>
      <c r="AY323" s="16" t="s">
        <v>132</v>
      </c>
      <c r="BE323" s="146">
        <f>IF(N323="základní",J323,0)</f>
        <v>0</v>
      </c>
      <c r="BF323" s="146">
        <f>IF(N323="snížená",J323,0)</f>
        <v>0</v>
      </c>
      <c r="BG323" s="146">
        <f>IF(N323="zákl. přenesená",J323,0)</f>
        <v>0</v>
      </c>
      <c r="BH323" s="146">
        <f>IF(N323="sníž. přenesená",J323,0)</f>
        <v>0</v>
      </c>
      <c r="BI323" s="146">
        <f>IF(N323="nulová",J323,0)</f>
        <v>0</v>
      </c>
      <c r="BJ323" s="16" t="s">
        <v>86</v>
      </c>
      <c r="BK323" s="146">
        <f>ROUND(I323*H323,2)</f>
        <v>0</v>
      </c>
      <c r="BL323" s="16" t="s">
        <v>153</v>
      </c>
      <c r="BM323" s="145" t="s">
        <v>1656</v>
      </c>
    </row>
    <row r="324" spans="2:65" s="12" customFormat="1">
      <c r="B324" s="155"/>
      <c r="D324" s="147" t="s">
        <v>240</v>
      </c>
      <c r="E324" s="156" t="s">
        <v>1</v>
      </c>
      <c r="F324" s="157" t="s">
        <v>1525</v>
      </c>
      <c r="H324" s="158">
        <v>1</v>
      </c>
      <c r="I324" s="159"/>
      <c r="L324" s="155"/>
      <c r="M324" s="160"/>
      <c r="T324" s="161"/>
      <c r="AT324" s="156" t="s">
        <v>240</v>
      </c>
      <c r="AU324" s="156" t="s">
        <v>86</v>
      </c>
      <c r="AV324" s="12" t="s">
        <v>88</v>
      </c>
      <c r="AW324" s="12" t="s">
        <v>33</v>
      </c>
      <c r="AX324" s="12" t="s">
        <v>78</v>
      </c>
      <c r="AY324" s="156" t="s">
        <v>132</v>
      </c>
    </row>
    <row r="325" spans="2:65" s="12" customFormat="1">
      <c r="B325" s="155"/>
      <c r="D325" s="147" t="s">
        <v>240</v>
      </c>
      <c r="E325" s="156" t="s">
        <v>1</v>
      </c>
      <c r="F325" s="157" t="s">
        <v>1526</v>
      </c>
      <c r="H325" s="158">
        <v>1</v>
      </c>
      <c r="I325" s="159"/>
      <c r="L325" s="155"/>
      <c r="M325" s="160"/>
      <c r="T325" s="161"/>
      <c r="AT325" s="156" t="s">
        <v>240</v>
      </c>
      <c r="AU325" s="156" t="s">
        <v>86</v>
      </c>
      <c r="AV325" s="12" t="s">
        <v>88</v>
      </c>
      <c r="AW325" s="12" t="s">
        <v>33</v>
      </c>
      <c r="AX325" s="12" t="s">
        <v>78</v>
      </c>
      <c r="AY325" s="156" t="s">
        <v>132</v>
      </c>
    </row>
    <row r="326" spans="2:65" s="13" customFormat="1">
      <c r="B326" s="162"/>
      <c r="D326" s="147" t="s">
        <v>240</v>
      </c>
      <c r="E326" s="163" t="s">
        <v>1</v>
      </c>
      <c r="F326" s="164" t="s">
        <v>244</v>
      </c>
      <c r="H326" s="165">
        <v>2</v>
      </c>
      <c r="I326" s="166"/>
      <c r="L326" s="162"/>
      <c r="M326" s="167"/>
      <c r="T326" s="168"/>
      <c r="AT326" s="163" t="s">
        <v>240</v>
      </c>
      <c r="AU326" s="163" t="s">
        <v>86</v>
      </c>
      <c r="AV326" s="13" t="s">
        <v>153</v>
      </c>
      <c r="AW326" s="13" t="s">
        <v>33</v>
      </c>
      <c r="AX326" s="13" t="s">
        <v>86</v>
      </c>
      <c r="AY326" s="163" t="s">
        <v>132</v>
      </c>
    </row>
    <row r="327" spans="2:65" s="1" customFormat="1" ht="24.2" customHeight="1">
      <c r="B327" s="132"/>
      <c r="C327" s="133" t="s">
        <v>496</v>
      </c>
      <c r="D327" s="133" t="s">
        <v>135</v>
      </c>
      <c r="E327" s="134" t="s">
        <v>1657</v>
      </c>
      <c r="F327" s="135" t="s">
        <v>1658</v>
      </c>
      <c r="G327" s="136" t="s">
        <v>1390</v>
      </c>
      <c r="H327" s="137">
        <v>18</v>
      </c>
      <c r="I327" s="138"/>
      <c r="J327" s="139">
        <f>ROUND(I327*H327,2)</f>
        <v>0</v>
      </c>
      <c r="K327" s="140"/>
      <c r="L327" s="31"/>
      <c r="M327" s="141" t="s">
        <v>1</v>
      </c>
      <c r="N327" s="142" t="s">
        <v>43</v>
      </c>
      <c r="P327" s="143">
        <f>O327*H327</f>
        <v>0</v>
      </c>
      <c r="Q327" s="143">
        <v>0</v>
      </c>
      <c r="R327" s="143">
        <f>Q327*H327</f>
        <v>0</v>
      </c>
      <c r="S327" s="143">
        <v>0</v>
      </c>
      <c r="T327" s="144">
        <f>S327*H327</f>
        <v>0</v>
      </c>
      <c r="AR327" s="145" t="s">
        <v>153</v>
      </c>
      <c r="AT327" s="145" t="s">
        <v>135</v>
      </c>
      <c r="AU327" s="145" t="s">
        <v>86</v>
      </c>
      <c r="AY327" s="16" t="s">
        <v>132</v>
      </c>
      <c r="BE327" s="146">
        <f>IF(N327="základní",J327,0)</f>
        <v>0</v>
      </c>
      <c r="BF327" s="146">
        <f>IF(N327="snížená",J327,0)</f>
        <v>0</v>
      </c>
      <c r="BG327" s="146">
        <f>IF(N327="zákl. přenesená",J327,0)</f>
        <v>0</v>
      </c>
      <c r="BH327" s="146">
        <f>IF(N327="sníž. přenesená",J327,0)</f>
        <v>0</v>
      </c>
      <c r="BI327" s="146">
        <f>IF(N327="nulová",J327,0)</f>
        <v>0</v>
      </c>
      <c r="BJ327" s="16" t="s">
        <v>86</v>
      </c>
      <c r="BK327" s="146">
        <f>ROUND(I327*H327,2)</f>
        <v>0</v>
      </c>
      <c r="BL327" s="16" t="s">
        <v>153</v>
      </c>
      <c r="BM327" s="145" t="s">
        <v>1659</v>
      </c>
    </row>
    <row r="328" spans="2:65" s="12" customFormat="1">
      <c r="B328" s="155"/>
      <c r="D328" s="147" t="s">
        <v>240</v>
      </c>
      <c r="E328" s="156" t="s">
        <v>1</v>
      </c>
      <c r="F328" s="157" t="s">
        <v>1625</v>
      </c>
      <c r="H328" s="158">
        <v>10</v>
      </c>
      <c r="I328" s="159"/>
      <c r="L328" s="155"/>
      <c r="M328" s="160"/>
      <c r="T328" s="161"/>
      <c r="AT328" s="156" t="s">
        <v>240</v>
      </c>
      <c r="AU328" s="156" t="s">
        <v>86</v>
      </c>
      <c r="AV328" s="12" t="s">
        <v>88</v>
      </c>
      <c r="AW328" s="12" t="s">
        <v>33</v>
      </c>
      <c r="AX328" s="12" t="s">
        <v>78</v>
      </c>
      <c r="AY328" s="156" t="s">
        <v>132</v>
      </c>
    </row>
    <row r="329" spans="2:65" s="12" customFormat="1">
      <c r="B329" s="155"/>
      <c r="D329" s="147" t="s">
        <v>240</v>
      </c>
      <c r="E329" s="156" t="s">
        <v>1</v>
      </c>
      <c r="F329" s="157" t="s">
        <v>1626</v>
      </c>
      <c r="H329" s="158">
        <v>8</v>
      </c>
      <c r="I329" s="159"/>
      <c r="L329" s="155"/>
      <c r="M329" s="160"/>
      <c r="T329" s="161"/>
      <c r="AT329" s="156" t="s">
        <v>240</v>
      </c>
      <c r="AU329" s="156" t="s">
        <v>86</v>
      </c>
      <c r="AV329" s="12" t="s">
        <v>88</v>
      </c>
      <c r="AW329" s="12" t="s">
        <v>33</v>
      </c>
      <c r="AX329" s="12" t="s">
        <v>78</v>
      </c>
      <c r="AY329" s="156" t="s">
        <v>132</v>
      </c>
    </row>
    <row r="330" spans="2:65" s="13" customFormat="1">
      <c r="B330" s="162"/>
      <c r="D330" s="147" t="s">
        <v>240</v>
      </c>
      <c r="E330" s="163" t="s">
        <v>1</v>
      </c>
      <c r="F330" s="164" t="s">
        <v>244</v>
      </c>
      <c r="H330" s="165">
        <v>18</v>
      </c>
      <c r="I330" s="166"/>
      <c r="L330" s="162"/>
      <c r="M330" s="186"/>
      <c r="N330" s="187"/>
      <c r="O330" s="187"/>
      <c r="P330" s="187"/>
      <c r="Q330" s="187"/>
      <c r="R330" s="187"/>
      <c r="S330" s="187"/>
      <c r="T330" s="188"/>
      <c r="AT330" s="163" t="s">
        <v>240</v>
      </c>
      <c r="AU330" s="163" t="s">
        <v>86</v>
      </c>
      <c r="AV330" s="13" t="s">
        <v>153</v>
      </c>
      <c r="AW330" s="13" t="s">
        <v>33</v>
      </c>
      <c r="AX330" s="13" t="s">
        <v>86</v>
      </c>
      <c r="AY330" s="163" t="s">
        <v>132</v>
      </c>
    </row>
    <row r="331" spans="2:65" s="1" customFormat="1" ht="6.95" customHeight="1">
      <c r="B331" s="43"/>
      <c r="C331" s="44"/>
      <c r="D331" s="44"/>
      <c r="E331" s="44"/>
      <c r="F331" s="44"/>
      <c r="G331" s="44"/>
      <c r="H331" s="44"/>
      <c r="I331" s="44"/>
      <c r="J331" s="44"/>
      <c r="K331" s="44"/>
      <c r="L331" s="31"/>
    </row>
  </sheetData>
  <autoFilter ref="C122:K330" xr:uid="{00000000-0009-0000-0000-000005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00 - Vedlejší Rozpočtové ...</vt:lpstr>
      <vt:lpstr>01 - Stavební část</vt:lpstr>
      <vt:lpstr>02 - VZT</vt:lpstr>
      <vt:lpstr>03 - Dendrologické řešení</vt:lpstr>
      <vt:lpstr>04 - Zavlažovací systém</vt:lpstr>
      <vt:lpstr>'00 - Vedlejší Rozpočtové ...'!Názvy_tisku</vt:lpstr>
      <vt:lpstr>'01 - Stavební část'!Názvy_tisku</vt:lpstr>
      <vt:lpstr>'02 - VZT'!Názvy_tisku</vt:lpstr>
      <vt:lpstr>'03 - Dendrologické řešení'!Názvy_tisku</vt:lpstr>
      <vt:lpstr>'04 - Zavlažovací systém'!Názvy_tisku</vt:lpstr>
      <vt:lpstr>'Rekapitulace stavby'!Názvy_tisku</vt:lpstr>
      <vt:lpstr>'00 - Vedlejší Rozpočtové ...'!Oblast_tisku</vt:lpstr>
      <vt:lpstr>'01 - Stavební část'!Oblast_tisku</vt:lpstr>
      <vt:lpstr>'02 - VZT'!Oblast_tisku</vt:lpstr>
      <vt:lpstr>'03 - Dendrologické řešení'!Oblast_tisku</vt:lpstr>
      <vt:lpstr>'04 - Zavlažovací systém'!Oblast_tisku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Jindra</dc:creator>
  <cp:lastModifiedBy>Jan Mudra</cp:lastModifiedBy>
  <dcterms:created xsi:type="dcterms:W3CDTF">2025-02-03T20:44:02Z</dcterms:created>
  <dcterms:modified xsi:type="dcterms:W3CDTF">2025-03-21T08:03:26Z</dcterms:modified>
</cp:coreProperties>
</file>