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ux09\OneDrive\Plocha\ZŠ TGM HŘIŠTĚ 2 MUDRA\4.7.24 úpravy pd hřiště TGM 2\ZŠ_TGM_HR_2_DPS_odevzdání_20240702\"/>
    </mc:Choice>
  </mc:AlternateContent>
  <bookViews>
    <workbookView xWindow="0" yWindow="0" windowWidth="0" windowHeight="0"/>
  </bookViews>
  <sheets>
    <sheet name="Rekapitulace stavby" sheetId="1" r:id="rId1"/>
    <sheet name="00 - Vedlejší Rozpočtové ..." sheetId="2" r:id="rId2"/>
    <sheet name="SO1-10 - Stavební práce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'00 - Vedlejší Rozpočtové ...'!$C$121:$K$141</definedName>
    <definedName name="_xlnm.Print_Area" localSheetId="1">'00 - Vedlejší Rozpočtové ...'!$C$4:$J$76,'00 - Vedlejší Rozpočtové ...'!$C$82:$J$103,'00 - Vedlejší Rozpočtové ...'!$C$109:$J$141</definedName>
    <definedName name="_xlnm.Print_Titles" localSheetId="1">'00 - Vedlejší Rozpočtové ...'!$121:$121</definedName>
    <definedName name="_xlnm._FilterDatabase" localSheetId="2" hidden="1">'SO1-10 - Stavební práce'!$C$130:$K$514</definedName>
    <definedName name="_xlnm.Print_Area" localSheetId="2">'SO1-10 - Stavební práce'!$C$4:$J$76,'SO1-10 - Stavební práce'!$C$82:$J$112,'SO1-10 - Stavební práce'!$C$118:$J$514</definedName>
    <definedName name="_xlnm.Print_Titles" localSheetId="2">'SO1-10 - Stavební práce'!$130:$130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512"/>
  <c r="BH512"/>
  <c r="BG512"/>
  <c r="BF512"/>
  <c r="T512"/>
  <c r="T511"/>
  <c r="R512"/>
  <c r="R511"/>
  <c r="P512"/>
  <c r="P511"/>
  <c r="BI510"/>
  <c r="BH510"/>
  <c r="BG510"/>
  <c r="BF510"/>
  <c r="T510"/>
  <c r="R510"/>
  <c r="P510"/>
  <c r="BI506"/>
  <c r="BH506"/>
  <c r="BG506"/>
  <c r="BF506"/>
  <c r="T506"/>
  <c r="R506"/>
  <c r="P506"/>
  <c r="BI501"/>
  <c r="BH501"/>
  <c r="BG501"/>
  <c r="BF501"/>
  <c r="T501"/>
  <c r="R501"/>
  <c r="P501"/>
  <c r="BI497"/>
  <c r="BH497"/>
  <c r="BG497"/>
  <c r="BF497"/>
  <c r="T497"/>
  <c r="R497"/>
  <c r="P497"/>
  <c r="BI494"/>
  <c r="BH494"/>
  <c r="BG494"/>
  <c r="BF494"/>
  <c r="T494"/>
  <c r="R494"/>
  <c r="P494"/>
  <c r="BI490"/>
  <c r="BH490"/>
  <c r="BG490"/>
  <c r="BF490"/>
  <c r="T490"/>
  <c r="R490"/>
  <c r="P490"/>
  <c r="BI486"/>
  <c r="BH486"/>
  <c r="BG486"/>
  <c r="BF486"/>
  <c r="T486"/>
  <c r="R486"/>
  <c r="P486"/>
  <c r="BI484"/>
  <c r="BH484"/>
  <c r="BG484"/>
  <c r="BF484"/>
  <c r="T484"/>
  <c r="R484"/>
  <c r="P484"/>
  <c r="BI480"/>
  <c r="BH480"/>
  <c r="BG480"/>
  <c r="BF480"/>
  <c r="T480"/>
  <c r="R480"/>
  <c r="P480"/>
  <c r="BI477"/>
  <c r="BH477"/>
  <c r="BG477"/>
  <c r="BF477"/>
  <c r="T477"/>
  <c r="T476"/>
  <c r="R477"/>
  <c r="R476"/>
  <c r="P477"/>
  <c r="P476"/>
  <c r="BI473"/>
  <c r="BH473"/>
  <c r="BG473"/>
  <c r="BF473"/>
  <c r="T473"/>
  <c r="R473"/>
  <c r="P473"/>
  <c r="BI469"/>
  <c r="BH469"/>
  <c r="BG469"/>
  <c r="BF469"/>
  <c r="T469"/>
  <c r="R469"/>
  <c r="P469"/>
  <c r="BI466"/>
  <c r="BH466"/>
  <c r="BG466"/>
  <c r="BF466"/>
  <c r="T466"/>
  <c r="R466"/>
  <c r="P466"/>
  <c r="BI463"/>
  <c r="BH463"/>
  <c r="BG463"/>
  <c r="BF463"/>
  <c r="T463"/>
  <c r="R463"/>
  <c r="P463"/>
  <c r="BI462"/>
  <c r="BH462"/>
  <c r="BG462"/>
  <c r="BF462"/>
  <c r="T462"/>
  <c r="R462"/>
  <c r="P462"/>
  <c r="BI461"/>
  <c r="BH461"/>
  <c r="BG461"/>
  <c r="BF461"/>
  <c r="T461"/>
  <c r="R461"/>
  <c r="P461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0"/>
  <c r="BH450"/>
  <c r="BG450"/>
  <c r="BF450"/>
  <c r="T450"/>
  <c r="R450"/>
  <c r="P450"/>
  <c r="BI446"/>
  <c r="BH446"/>
  <c r="BG446"/>
  <c r="BF446"/>
  <c r="T446"/>
  <c r="R446"/>
  <c r="P446"/>
  <c r="BI442"/>
  <c r="BH442"/>
  <c r="BG442"/>
  <c r="BF442"/>
  <c r="T442"/>
  <c r="R442"/>
  <c r="P442"/>
  <c r="BI437"/>
  <c r="BH437"/>
  <c r="BG437"/>
  <c r="BF437"/>
  <c r="T437"/>
  <c r="R437"/>
  <c r="P437"/>
  <c r="BI434"/>
  <c r="BH434"/>
  <c r="BG434"/>
  <c r="BF434"/>
  <c r="T434"/>
  <c r="R434"/>
  <c r="P434"/>
  <c r="BI428"/>
  <c r="BH428"/>
  <c r="BG428"/>
  <c r="BF428"/>
  <c r="T428"/>
  <c r="R428"/>
  <c r="P428"/>
  <c r="BI423"/>
  <c r="BH423"/>
  <c r="BG423"/>
  <c r="BF423"/>
  <c r="T423"/>
  <c r="R423"/>
  <c r="P423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09"/>
  <c r="BH409"/>
  <c r="BG409"/>
  <c r="BF409"/>
  <c r="T409"/>
  <c r="R409"/>
  <c r="P409"/>
  <c r="BI405"/>
  <c r="BH405"/>
  <c r="BG405"/>
  <c r="BF405"/>
  <c r="T405"/>
  <c r="R405"/>
  <c r="P405"/>
  <c r="BI401"/>
  <c r="BH401"/>
  <c r="BG401"/>
  <c r="BF401"/>
  <c r="T401"/>
  <c r="R401"/>
  <c r="P401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90"/>
  <c r="BH390"/>
  <c r="BG390"/>
  <c r="BF390"/>
  <c r="T390"/>
  <c r="R390"/>
  <c r="P390"/>
  <c r="BI387"/>
  <c r="BH387"/>
  <c r="BG387"/>
  <c r="BF387"/>
  <c r="T387"/>
  <c r="R387"/>
  <c r="P387"/>
  <c r="BI384"/>
  <c r="BH384"/>
  <c r="BG384"/>
  <c r="BF384"/>
  <c r="T384"/>
  <c r="R384"/>
  <c r="P384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2"/>
  <c r="BH372"/>
  <c r="BG372"/>
  <c r="BF372"/>
  <c r="T372"/>
  <c r="R372"/>
  <c r="P372"/>
  <c r="BI368"/>
  <c r="BH368"/>
  <c r="BG368"/>
  <c r="BF368"/>
  <c r="T368"/>
  <c r="R368"/>
  <c r="P368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R360"/>
  <c r="P360"/>
  <c r="BI350"/>
  <c r="BH350"/>
  <c r="BG350"/>
  <c r="BF350"/>
  <c r="T350"/>
  <c r="T340"/>
  <c r="R350"/>
  <c r="R340"/>
  <c r="P350"/>
  <c r="P340"/>
  <c r="BI341"/>
  <c r="BH341"/>
  <c r="BG341"/>
  <c r="BF341"/>
  <c r="T341"/>
  <c r="R341"/>
  <c r="P341"/>
  <c r="BI337"/>
  <c r="BH337"/>
  <c r="BG337"/>
  <c r="BF337"/>
  <c r="T337"/>
  <c r="R337"/>
  <c r="P337"/>
  <c r="BI334"/>
  <c r="BH334"/>
  <c r="BG334"/>
  <c r="BF334"/>
  <c r="T334"/>
  <c r="R334"/>
  <c r="P334"/>
  <c r="BI330"/>
  <c r="BH330"/>
  <c r="BG330"/>
  <c r="BF330"/>
  <c r="T330"/>
  <c r="R330"/>
  <c r="P330"/>
  <c r="BI325"/>
  <c r="BH325"/>
  <c r="BG325"/>
  <c r="BF325"/>
  <c r="T325"/>
  <c r="R325"/>
  <c r="P325"/>
  <c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R309"/>
  <c r="P309"/>
  <c r="BI306"/>
  <c r="BH306"/>
  <c r="BG306"/>
  <c r="BF306"/>
  <c r="T306"/>
  <c r="R306"/>
  <c r="P306"/>
  <c r="BI301"/>
  <c r="BH301"/>
  <c r="BG301"/>
  <c r="BF301"/>
  <c r="T301"/>
  <c r="T300"/>
  <c r="R301"/>
  <c r="R300"/>
  <c r="P301"/>
  <c r="P300"/>
  <c r="BI295"/>
  <c r="BH295"/>
  <c r="BG295"/>
  <c r="BF295"/>
  <c r="T295"/>
  <c r="R295"/>
  <c r="P295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7"/>
  <c r="BH267"/>
  <c r="BG267"/>
  <c r="BF267"/>
  <c r="T267"/>
  <c r="R267"/>
  <c r="P267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49"/>
  <c r="BH249"/>
  <c r="BG249"/>
  <c r="BF249"/>
  <c r="T249"/>
  <c r="R249"/>
  <c r="P249"/>
  <c r="BI243"/>
  <c r="BH243"/>
  <c r="BG243"/>
  <c r="BF243"/>
  <c r="T243"/>
  <c r="R243"/>
  <c r="P243"/>
  <c r="BI239"/>
  <c r="BH239"/>
  <c r="BG239"/>
  <c r="BF239"/>
  <c r="T239"/>
  <c r="R239"/>
  <c r="P239"/>
  <c r="BI238"/>
  <c r="BH238"/>
  <c r="BG238"/>
  <c r="BF238"/>
  <c r="T238"/>
  <c r="R238"/>
  <c r="P238"/>
  <c r="BI235"/>
  <c r="BH235"/>
  <c r="BG235"/>
  <c r="BF235"/>
  <c r="T235"/>
  <c r="R235"/>
  <c r="P235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17"/>
  <c r="BH217"/>
  <c r="BG217"/>
  <c r="BF217"/>
  <c r="T217"/>
  <c r="R217"/>
  <c r="P217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R174"/>
  <c r="P174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2"/>
  <c r="BH142"/>
  <c r="BG142"/>
  <c r="BF142"/>
  <c r="T142"/>
  <c r="R142"/>
  <c r="P142"/>
  <c r="BI134"/>
  <c r="BH134"/>
  <c r="BG134"/>
  <c r="BF134"/>
  <c r="T134"/>
  <c r="R134"/>
  <c r="P134"/>
  <c r="J127"/>
  <c r="F127"/>
  <c r="F125"/>
  <c r="E123"/>
  <c r="J91"/>
  <c r="F91"/>
  <c r="F89"/>
  <c r="E87"/>
  <c r="J24"/>
  <c r="E24"/>
  <c r="J128"/>
  <c r="J23"/>
  <c r="J18"/>
  <c r="E18"/>
  <c r="F92"/>
  <c r="J17"/>
  <c r="J12"/>
  <c r="J125"/>
  <c r="E7"/>
  <c r="E121"/>
  <c i="2" r="J37"/>
  <c r="J36"/>
  <c i="1" r="AY95"/>
  <c i="2" r="J35"/>
  <c i="1" r="AX95"/>
  <c i="2"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T129"/>
  <c r="R130"/>
  <c r="R129"/>
  <c r="P130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116"/>
  <c r="E7"/>
  <c r="E112"/>
  <c i="1" r="L90"/>
  <c r="AM90"/>
  <c r="AM89"/>
  <c r="L89"/>
  <c r="AM87"/>
  <c r="L87"/>
  <c r="L85"/>
  <c r="L84"/>
  <c i="2" r="J34"/>
  <c i="3" r="BK463"/>
  <c r="BK405"/>
  <c r="J274"/>
  <c r="BK195"/>
  <c r="BK387"/>
  <c r="BK306"/>
  <c r="BK238"/>
  <c r="BK494"/>
  <c r="J368"/>
  <c r="J289"/>
  <c r="BK134"/>
  <c r="J401"/>
  <c r="J249"/>
  <c r="BK490"/>
  <c r="BK423"/>
  <c r="J316"/>
  <c r="J278"/>
  <c r="J134"/>
  <c r="BK454"/>
  <c r="BK266"/>
  <c r="J225"/>
  <c r="BK164"/>
  <c r="BK365"/>
  <c r="J208"/>
  <c r="BK501"/>
  <c r="J423"/>
  <c r="BK287"/>
  <c r="BK203"/>
  <c i="2" r="F37"/>
  <c r="J125"/>
  <c i="3" r="J454"/>
  <c r="BK409"/>
  <c r="J286"/>
  <c r="J203"/>
  <c r="BK473"/>
  <c r="J330"/>
  <c r="BK161"/>
  <c r="BK380"/>
  <c r="J325"/>
  <c r="BK273"/>
  <c r="J450"/>
  <c r="BK282"/>
  <c r="BK154"/>
  <c r="J365"/>
  <c r="J282"/>
  <c r="J186"/>
  <c r="J279"/>
  <c r="J253"/>
  <c r="BK208"/>
  <c r="J480"/>
  <c r="BK360"/>
  <c r="J222"/>
  <c r="BK510"/>
  <c r="BK497"/>
  <c r="J409"/>
  <c r="J313"/>
  <c r="J271"/>
  <c r="J161"/>
  <c i="2" r="F35"/>
  <c r="BK125"/>
  <c i="3" r="J446"/>
  <c r="BK325"/>
  <c r="BK253"/>
  <c r="BK437"/>
  <c r="BK337"/>
  <c r="J150"/>
  <c r="BK446"/>
  <c r="BK313"/>
  <c r="J177"/>
  <c r="BK419"/>
  <c r="J217"/>
  <c r="J473"/>
  <c r="J391"/>
  <c r="J301"/>
  <c r="J178"/>
  <c r="J397"/>
  <c r="J239"/>
  <c r="BK178"/>
  <c r="J419"/>
  <c r="BK279"/>
  <c r="BK192"/>
  <c r="J512"/>
  <c r="BK462"/>
  <c r="BK316"/>
  <c r="BK277"/>
  <c r="BK258"/>
  <c i="2" r="J140"/>
  <c r="BK138"/>
  <c r="J133"/>
  <c r="BK128"/>
  <c i="1" r="AS94"/>
  <c i="3" r="J387"/>
  <c r="J277"/>
  <c r="BK189"/>
  <c r="BK394"/>
  <c r="BK290"/>
  <c r="J211"/>
  <c r="J490"/>
  <c r="BK377"/>
  <c r="J291"/>
  <c r="BK283"/>
  <c r="J229"/>
  <c r="J164"/>
  <c r="J377"/>
  <c r="BK261"/>
  <c r="BK480"/>
  <c r="BK374"/>
  <c r="J290"/>
  <c r="J243"/>
  <c r="BK466"/>
  <c r="BK275"/>
  <c r="J198"/>
  <c r="J469"/>
  <c r="BK368"/>
  <c r="J283"/>
  <c r="BK206"/>
  <c r="J147"/>
  <c r="J501"/>
  <c r="BK450"/>
  <c r="BK291"/>
  <c r="J256"/>
  <c i="2" r="BK141"/>
  <c r="BK135"/>
  <c r="BK130"/>
  <c r="J127"/>
  <c i="3" r="BK461"/>
  <c r="J413"/>
  <c r="BK289"/>
  <c r="BK225"/>
  <c r="J142"/>
  <c r="J380"/>
  <c r="BK239"/>
  <c r="J497"/>
  <c r="J437"/>
  <c r="BK330"/>
  <c r="BK288"/>
  <c r="BK263"/>
  <c r="J442"/>
  <c r="BK292"/>
  <c r="J235"/>
  <c r="J486"/>
  <c r="BK401"/>
  <c r="BK309"/>
  <c r="BK217"/>
  <c r="BK477"/>
  <c r="BK295"/>
  <c r="BK243"/>
  <c r="J157"/>
  <c r="J350"/>
  <c r="BK186"/>
  <c r="J510"/>
  <c r="BK486"/>
  <c r="BK391"/>
  <c r="J295"/>
  <c r="J263"/>
  <c i="2" r="F34"/>
  <c i="3" r="J466"/>
  <c r="BK416"/>
  <c r="J360"/>
  <c r="BK271"/>
  <c r="J461"/>
  <c r="J341"/>
  <c r="J275"/>
  <c r="BK397"/>
  <c r="J309"/>
  <c r="BK278"/>
  <c r="J189"/>
  <c r="BK434"/>
  <c r="J276"/>
  <c r="J168"/>
  <c r="J428"/>
  <c r="BK350"/>
  <c r="BK272"/>
  <c r="J484"/>
  <c r="BK442"/>
  <c r="J273"/>
  <c r="BK222"/>
  <c r="BK142"/>
  <c r="J372"/>
  <c r="J267"/>
  <c r="J154"/>
  <c r="BK506"/>
  <c r="J477"/>
  <c r="BK390"/>
  <c r="J306"/>
  <c r="J261"/>
  <c r="BK150"/>
  <c i="2" r="BK140"/>
  <c r="J138"/>
  <c r="BK133"/>
  <c r="J128"/>
  <c r="F36"/>
  <c i="3" r="BK229"/>
  <c r="BK147"/>
  <c r="BK384"/>
  <c r="BK286"/>
  <c r="J201"/>
  <c r="BK372"/>
  <c r="BK301"/>
  <c r="BK235"/>
  <c r="BK174"/>
  <c r="J416"/>
  <c r="J266"/>
  <c r="J434"/>
  <c r="J390"/>
  <c r="J292"/>
  <c r="BK177"/>
  <c r="J462"/>
  <c r="J258"/>
  <c r="J195"/>
  <c r="J405"/>
  <c r="BK341"/>
  <c r="BK512"/>
  <c r="J463"/>
  <c r="J374"/>
  <c r="BK276"/>
  <c r="BK201"/>
  <c i="2" r="J141"/>
  <c r="J135"/>
  <c r="J130"/>
  <c r="BK127"/>
  <c i="3" r="J494"/>
  <c r="J458"/>
  <c r="J337"/>
  <c r="J272"/>
  <c r="BK198"/>
  <c r="BK428"/>
  <c r="J334"/>
  <c r="BK256"/>
  <c r="BK168"/>
  <c r="J456"/>
  <c r="J363"/>
  <c r="J287"/>
  <c r="J192"/>
  <c r="BK456"/>
  <c r="BK334"/>
  <c r="BK211"/>
  <c r="BK484"/>
  <c r="J394"/>
  <c r="J288"/>
  <c r="J206"/>
  <c r="BK469"/>
  <c r="BK274"/>
  <c r="J238"/>
  <c r="BK413"/>
  <c r="BK363"/>
  <c r="BK249"/>
  <c r="J174"/>
  <c r="J506"/>
  <c r="BK458"/>
  <c r="J384"/>
  <c r="BK267"/>
  <c r="BK157"/>
  <c i="2" l="1" r="R124"/>
  <c r="T132"/>
  <c i="3" r="BK216"/>
  <c r="J216"/>
  <c r="J99"/>
  <c r="P270"/>
  <c r="R305"/>
  <c r="R133"/>
  <c r="BK270"/>
  <c r="J270"/>
  <c r="J100"/>
  <c r="P305"/>
  <c r="BK359"/>
  <c r="J359"/>
  <c r="J104"/>
  <c r="R359"/>
  <c r="BK445"/>
  <c r="J445"/>
  <c r="J106"/>
  <c r="T460"/>
  <c i="2" r="P124"/>
  <c i="3" r="T133"/>
  <c r="T270"/>
  <c r="T305"/>
  <c r="R367"/>
  <c r="BK460"/>
  <c r="J460"/>
  <c r="J107"/>
  <c r="T479"/>
  <c r="T478"/>
  <c i="2" r="P132"/>
  <c r="T139"/>
  <c i="3" r="P216"/>
  <c r="P367"/>
  <c r="T445"/>
  <c r="BK479"/>
  <c r="J479"/>
  <c r="J110"/>
  <c i="2" r="R132"/>
  <c r="P139"/>
  <c i="3" r="P133"/>
  <c r="R270"/>
  <c r="P359"/>
  <c r="T359"/>
  <c r="R445"/>
  <c r="P479"/>
  <c r="P478"/>
  <c i="2" r="BK124"/>
  <c r="J124"/>
  <c r="J98"/>
  <c r="BK132"/>
  <c r="J132"/>
  <c r="J100"/>
  <c r="BK139"/>
  <c r="J139"/>
  <c r="J102"/>
  <c i="3" r="BK133"/>
  <c r="J133"/>
  <c r="J98"/>
  <c r="T216"/>
  <c r="T367"/>
  <c r="P460"/>
  <c r="R479"/>
  <c r="R478"/>
  <c i="2" r="T124"/>
  <c r="T123"/>
  <c r="T122"/>
  <c r="R139"/>
  <c i="3" r="R216"/>
  <c r="BK305"/>
  <c r="J305"/>
  <c r="J102"/>
  <c r="BK367"/>
  <c r="J367"/>
  <c r="J105"/>
  <c r="P445"/>
  <c r="R460"/>
  <c i="2" r="BK137"/>
  <c r="J137"/>
  <c r="J101"/>
  <c r="BK129"/>
  <c r="J129"/>
  <c r="J99"/>
  <c i="3" r="BK511"/>
  <c r="J511"/>
  <c r="J111"/>
  <c r="BK300"/>
  <c r="J300"/>
  <c r="J101"/>
  <c r="BK340"/>
  <c r="J340"/>
  <c r="J103"/>
  <c r="BK476"/>
  <c r="J476"/>
  <c r="J108"/>
  <c r="J92"/>
  <c r="F128"/>
  <c r="BE134"/>
  <c r="BE142"/>
  <c r="BE168"/>
  <c r="BE222"/>
  <c r="BE290"/>
  <c r="BE309"/>
  <c r="BE325"/>
  <c r="BE413"/>
  <c r="BE434"/>
  <c r="BE442"/>
  <c r="BE461"/>
  <c r="BE466"/>
  <c r="BE469"/>
  <c r="BE494"/>
  <c r="BE501"/>
  <c r="BE506"/>
  <c r="BE510"/>
  <c r="BE512"/>
  <c r="BE201"/>
  <c r="BE229"/>
  <c r="BE253"/>
  <c r="BE258"/>
  <c r="BE274"/>
  <c r="BE287"/>
  <c r="BE289"/>
  <c r="BE292"/>
  <c r="BE295"/>
  <c r="BE306"/>
  <c r="BE380"/>
  <c r="BE387"/>
  <c r="BE397"/>
  <c r="BE423"/>
  <c r="BE446"/>
  <c r="BE189"/>
  <c r="BE211"/>
  <c r="BE282"/>
  <c r="BE330"/>
  <c r="BE337"/>
  <c r="BE350"/>
  <c r="BE360"/>
  <c r="BE363"/>
  <c r="BE384"/>
  <c r="BE405"/>
  <c r="BE416"/>
  <c r="BE428"/>
  <c r="BE450"/>
  <c r="BE456"/>
  <c r="BE473"/>
  <c r="BE486"/>
  <c r="BE497"/>
  <c r="BE150"/>
  <c r="BE164"/>
  <c r="BE195"/>
  <c r="BE208"/>
  <c r="BE275"/>
  <c r="BE276"/>
  <c r="BE291"/>
  <c r="BE334"/>
  <c r="BE437"/>
  <c r="BE454"/>
  <c r="BE458"/>
  <c r="BE463"/>
  <c r="BE147"/>
  <c r="BE174"/>
  <c r="BE186"/>
  <c r="BE192"/>
  <c r="BE239"/>
  <c r="BE256"/>
  <c r="BE271"/>
  <c r="BE278"/>
  <c r="BE283"/>
  <c r="BE286"/>
  <c r="BE288"/>
  <c r="BE341"/>
  <c r="BE394"/>
  <c r="BE477"/>
  <c r="BE480"/>
  <c i="2" r="BK123"/>
  <c r="J123"/>
  <c r="J97"/>
  <c i="3" r="E85"/>
  <c r="BE154"/>
  <c r="BE198"/>
  <c r="BE203"/>
  <c r="BE206"/>
  <c r="BE225"/>
  <c r="BE243"/>
  <c r="BE249"/>
  <c r="BE316"/>
  <c r="BE365"/>
  <c r="BE390"/>
  <c r="BE391"/>
  <c r="J89"/>
  <c r="BE177"/>
  <c r="BE178"/>
  <c r="BE217"/>
  <c r="BE263"/>
  <c r="BE266"/>
  <c r="BE272"/>
  <c r="BE273"/>
  <c r="BE277"/>
  <c r="BE313"/>
  <c r="BE368"/>
  <c r="BE372"/>
  <c r="BE374"/>
  <c r="BE401"/>
  <c r="BE409"/>
  <c r="BE462"/>
  <c r="BE484"/>
  <c r="BE490"/>
  <c r="BE157"/>
  <c r="BE161"/>
  <c r="BE235"/>
  <c r="BE238"/>
  <c r="BE261"/>
  <c r="BE267"/>
  <c r="BE279"/>
  <c r="BE301"/>
  <c r="BE377"/>
  <c r="BE419"/>
  <c i="1" r="BB95"/>
  <c r="BA95"/>
  <c i="2" r="E85"/>
  <c r="J89"/>
  <c r="F92"/>
  <c r="J92"/>
  <c r="BE125"/>
  <c r="BE127"/>
  <c r="BE128"/>
  <c r="BE130"/>
  <c r="BE133"/>
  <c r="BE135"/>
  <c r="BE138"/>
  <c r="BE140"/>
  <c r="BE141"/>
  <c i="1" r="BC95"/>
  <c r="AW95"/>
  <c r="BD95"/>
  <c i="3" r="F36"/>
  <c i="1" r="BC96"/>
  <c r="BC94"/>
  <c r="W32"/>
  <c i="3" r="F35"/>
  <c i="1" r="BB96"/>
  <c r="BB94"/>
  <c r="W31"/>
  <c i="3" r="J34"/>
  <c i="1" r="AW96"/>
  <c i="3" r="F34"/>
  <c i="1" r="BA96"/>
  <c r="BA94"/>
  <c r="W30"/>
  <c i="3" r="F37"/>
  <c i="1" r="BD96"/>
  <c r="BD94"/>
  <c r="W33"/>
  <c i="3" l="1" r="P132"/>
  <c r="P131"/>
  <c i="1" r="AU96"/>
  <c i="3" r="R132"/>
  <c r="R131"/>
  <c r="T132"/>
  <c r="T131"/>
  <c i="2" r="P123"/>
  <c r="P122"/>
  <c i="1" r="AU95"/>
  <c i="2" r="R123"/>
  <c r="R122"/>
  <c i="3" r="BK132"/>
  <c r="J132"/>
  <c r="J97"/>
  <c r="BK478"/>
  <c r="J478"/>
  <c r="J109"/>
  <c i="2" r="BK122"/>
  <c r="J122"/>
  <c r="J30"/>
  <c i="1" r="AG95"/>
  <c i="3" r="F33"/>
  <c i="1" r="AZ96"/>
  <c i="2" r="F33"/>
  <c i="1" r="AZ95"/>
  <c r="AY94"/>
  <c i="2" r="J33"/>
  <c i="1" r="AV95"/>
  <c r="AT95"/>
  <c r="AW94"/>
  <c r="AK30"/>
  <c r="AX94"/>
  <c i="3" r="J33"/>
  <c i="1" r="AV96"/>
  <c r="AT96"/>
  <c i="3" l="1" r="BK131"/>
  <c r="J131"/>
  <c r="J96"/>
  <c i="1" r="AN95"/>
  <c i="2" r="J96"/>
  <c r="J39"/>
  <c i="1" r="AU94"/>
  <c r="AZ94"/>
  <c r="W29"/>
  <c i="3" l="1" r="J30"/>
  <c i="1" r="AG96"/>
  <c r="AV94"/>
  <c r="AK29"/>
  <c i="3" l="1" r="J39"/>
  <c i="1" r="AG94"/>
  <c r="AK26"/>
  <c r="AN9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<sst xmlns="http://schemas.openxmlformats.org/spreadsheetml/2006/main">
  <si>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</si>
  <si>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</si>
  <si>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</si>
  <si>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</si>
  <si>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{72dd6988-419e-4d7f-9d0a-a6f32d5d84e9}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</si>
  <si>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</si>
  <si>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</si>
  <si>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</si>
  <si>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</si>
  <si>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</si>
  <si>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</si>
  <si>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</si>
  <si>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</si>
  <si>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</si>
  <si>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20240705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</si>
  <si>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</si>
  <si>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</si>
  <si>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hřiště - 2.etapa ZŠ T.G.Masaryka v Praze 12</t>
  </si>
  <si>
    <t>KSO:</t>
  </si>
  <si>
    <t>CC-CZ:</t>
  </si>
  <si>
    <t>Místo:</t>
  </si>
  <si>
    <t>Modřany</t>
  </si>
  <si>
    <t>Datum:</t>
  </si>
  <si>
    <t>5. 7. 2024</t>
  </si>
  <si>
    <t>Zadavatel:</t>
  </si>
  <si>
    <t>IČ:</t>
  </si>
  <si>
    <t>002 31 151</t>
  </si>
  <si>
    <t>MČ Praha 12, Generála Šišky 2375/6, Praha4 Modřany</t>
  </si>
  <si>
    <t>DIČ:</t>
  </si>
  <si>
    <t>Uchazeč:</t>
  </si>
  <si>
    <t>Vyplň údaj</t>
  </si>
  <si>
    <t>Projektant:</t>
  </si>
  <si>
    <t>Ing.arch. Jan Mudra,Holoubkov 81,338 01 Holoubkov</t>
  </si>
  <si>
    <t>True</t>
  </si>
  <si>
    <t>Zpracovatel:</t>
  </si>
  <si>
    <t xml:space="preserve"> </t>
  </si>
  <si>
    <t>Poznámka:</t>
  </si>
  <si>
    <t xml:space="preserve">Nedílnou součástí jsou výkresy a technická zpráva stavby ve stupni DPS.Doporučené materiály jsou lepším standartem, při náhradě použít materiál stejné kvality, stejných technických  parametrů._x000d_
Jsou-li ve výkazu výměr uvedeny odkazy na výrobce, obchodní názvy nebo specifické označení výrobků, jsou tyto odkazy informativní a zadavatel umožnuje použití jiných, avšak kvalitativně, technicky a esteticky stejných nebo lepších řešení._x000d_
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</si>
  <si>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</si>
  <si>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</si>
  <si>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</si>
  <si>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</si>
  <si>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</si>
  <si>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</si>
  <si>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</si>
  <si>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</si>
  <si>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</si>
  <si>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</si>
  <si>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</si>
  <si>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</si>
  <si>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</si>
  <si>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</si>
  <si>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</si>
  <si>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</si>
  <si>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</si>
  <si>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</si>
  <si>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</si>
  <si>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</si>
  <si>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</si>
  <si>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</si>
  <si>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</si>
  <si>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</si>
  <si>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</si>
  <si>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</si>
  <si>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</si>
  <si>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</si>
  <si>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</si>
  <si>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</si>
  <si>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</si>
  <si>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</si>
  <si>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</si>
  <si>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</si>
  <si>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</si>
  <si>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</si>
  <si>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</si>
  <si>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</si>
  <si>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</si>
  <si>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</si>
  <si>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</si>
  <si>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</si>
  <si>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</si>
  <si>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</si>
  <si>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</si>
  <si>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</si>
  <si>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 ( VRN )</t>
  </si>
  <si>
    <t>STA</t>
  </si>
  <si>
    <t>1</t>
  </si>
  <si>
    <t>{a57bd90c-1a8e-4550-bb6c-a0184ee11450}</t>
  </si>
  <si>
    <t>2</t>
  </si>
  <si>
    <t>SO1-10</t>
  </si>
  <si>
    <t>Stavební práce</t>
  </si>
  <si>
    <t>{61ee1400-60c6-4d95-8579-3e36f125349b}</t>
  </si>
  <si>
    <t>KRYCÍ LIST SOUPISU PRACÍ</t>
  </si>
  <si>
    <t>Objekt:</t>
  </si>
  <si>
    <t>00 - Vedlejší Rozpočtové Náklady ( VRN )</t>
  </si>
  <si>
    <t xml:space="preserve">Nedílnou součástí jsou výkresy a technická zpráva stavby ve stupni DPS.Doporučené materiály jsou lepším standartem, při náhradě použít materiál stejné kvality, stejných technických  parametrů. Jsou-li ve výkazu výměr uvedeny odkazy na výrobce, obchodní názvy nebo specifické označení výrobků, jsou tyto odkazy informativní a zadavatel umožnuje použití jiných, avšak kvalitativně, technicky a esteticky stejných nebo lepších řešení. 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</si>
  <si>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</si>
  <si>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</si>
  <si>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</si>
  <si>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</si>
  <si>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</si>
  <si>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</si>
  <si>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</si>
  <si>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</si>
  <si>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</si>
  <si>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</si>
  <si>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VRN9 - 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</si>
  <si>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</si>
  <si>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</si>
  <si>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</si>
  <si>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</si>
  <si>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</si>
  <si>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</si>
  <si>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</si>
  <si>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</si>
  <si>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</si>
  <si>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</si>
  <si>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</si>
  <si>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</si>
  <si>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</si>
  <si>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</si>
  <si>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</si>
  <si>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ROZPOCET</t>
  </si>
  <si>
    <t>VRN1</t>
  </si>
  <si>
    <t>Průzkumné, geodetické a projektové práce</t>
  </si>
  <si>
    <t>K</t>
  </si>
  <si>
    <t>01300200002</t>
  </si>
  <si>
    <t>Geodetické a vytyčovací práce</t>
  </si>
  <si>
    <t>kpl</t>
  </si>
  <si>
    <t>1024</t>
  </si>
  <si>
    <t>1397219032</t>
  </si>
  <si>
    <t>P</t>
  </si>
  <si>
    <t>Poznámka k položce:_x000d_
zaměření polotu a hranic,vytyčení veškerých síťí atd</t>
  </si>
  <si>
    <t>013254000</t>
  </si>
  <si>
    <t>Dokumentace skutečného provedení stavby</t>
  </si>
  <si>
    <t>-2113036331</t>
  </si>
  <si>
    <t>3</t>
  </si>
  <si>
    <t>013254001</t>
  </si>
  <si>
    <t>Dílenská dokumentace</t>
  </si>
  <si>
    <t>-229774722</t>
  </si>
  <si>
    <t>VRN3</t>
  </si>
  <si>
    <t>Zařízení staveniště</t>
  </si>
  <si>
    <t>5</t>
  </si>
  <si>
    <t>4</t>
  </si>
  <si>
    <t>030001000</t>
  </si>
  <si>
    <t>%</t>
  </si>
  <si>
    <t>775728932</t>
  </si>
  <si>
    <t xml:space="preserve">Poznámka k položce:_x000d_
Zařízení staveníště : _x000d_
- odkladové a skladovací plochy pro potřebný materiál                                  _x000d_
- sociál a zázemí pro dělníky ( pronájem toi toi ; buňky pro převlékání atd..)                                  _x000d_
- zřízení přenosného elektroměru pro měření energii spotřebované pro stavbu                                   - odkladové a skladovací plochy pro potřebné nářadí a nástroje potřebné pro stavbu                        - zabezpečení staveniště-případné oplocení a zamezení vstupu nepovolaným osobám                       - zaištění vody a elektřiny pro možný chod stavby     ( elektrocentrály zásoby vody atd)_x000d_
- informační tabule .......</t>
  </si>
  <si>
    <t>VRN4</t>
  </si>
  <si>
    <t>Inženýrská činnost</t>
  </si>
  <si>
    <t>043002000</t>
  </si>
  <si>
    <t>Zkoušky a ostatní měření</t>
  </si>
  <si>
    <t>1639272329</t>
  </si>
  <si>
    <t>Poznámka k položce:_x000d_
potřebné atestace,revize a certifikace</t>
  </si>
  <si>
    <t>6</t>
  </si>
  <si>
    <t>045002000</t>
  </si>
  <si>
    <t>Kompletační a koordinační činnost</t>
  </si>
  <si>
    <t>1467894359</t>
  </si>
  <si>
    <t>Poznámka k položce:_x000d_
plány BOZP dle nařízení vlády atd....</t>
  </si>
  <si>
    <t>VRN6</t>
  </si>
  <si>
    <t>Územní vlivy</t>
  </si>
  <si>
    <t>7</t>
  </si>
  <si>
    <t>065002000</t>
  </si>
  <si>
    <t>Mimostaveništní doprava materiálů</t>
  </si>
  <si>
    <t>1892886802</t>
  </si>
  <si>
    <t>VRN9</t>
  </si>
  <si>
    <t xml:space="preserve"> Ostatní náklady</t>
  </si>
  <si>
    <t>8</t>
  </si>
  <si>
    <t>09000100112</t>
  </si>
  <si>
    <t xml:space="preserve">Průběžný úklid </t>
  </si>
  <si>
    <t>1461114665</t>
  </si>
  <si>
    <t>9</t>
  </si>
  <si>
    <t>0900010012</t>
  </si>
  <si>
    <t>Generální finální úklid</t>
  </si>
  <si>
    <t>694068528</t>
  </si>
  <si>
    <t>SO1-10 - Stavební práce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</si>
  <si>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</si>
  <si>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</si>
  <si>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</si>
  <si>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</si>
  <si>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</si>
  <si>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</si>
  <si>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</si>
  <si>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</si>
  <si>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</si>
  <si>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9.1 - Prvky sportovního hřiště a workoutové zóny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</si>
  <si>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</si>
  <si>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</si>
  <si>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</si>
  <si>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</si>
  <si>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</si>
  <si>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>HSV</t>
  </si>
  <si>
    <t>Práce a dodávky HSV</t>
  </si>
  <si>
    <t>Zemní práce</t>
  </si>
  <si>
    <t>11310231R</t>
  </si>
  <si>
    <t xml:space="preserve">Odstranění stávajících úmělých povrchů v celé ploše </t>
  </si>
  <si>
    <t>m2</t>
  </si>
  <si>
    <t>-1522370305</t>
  </si>
  <si>
    <t>Poznámka k položce:_x000d_
folie, tartan, úmělé travní koberce</t>
  </si>
  <si>
    <t>VV</t>
  </si>
  <si>
    <t>"SO1"324</t>
  </si>
  <si>
    <t>"SO2"223</t>
  </si>
  <si>
    <t>"SO3"37</t>
  </si>
  <si>
    <t>"SO5"104</t>
  </si>
  <si>
    <t>"SO7a,b"808-(23,59*((4,45+1,5)/2))</t>
  </si>
  <si>
    <t>Součet</t>
  </si>
  <si>
    <t>113106121</t>
  </si>
  <si>
    <t>Rozebrání dlažeb z betonových nebo kamenných dlaždic komunikací pro pěší ručně</t>
  </si>
  <si>
    <t>1279438823</t>
  </si>
  <si>
    <t>Poznámka k položce:_x000d_
Odstranění okapového chodníčku u fasády</t>
  </si>
  <si>
    <t>"SO7b" 0,5*23,59</t>
  </si>
  <si>
    <t>"SO8"126</t>
  </si>
  <si>
    <t>113107141</t>
  </si>
  <si>
    <t>Odstranění podkladu živičného tl 50 mm ručně</t>
  </si>
  <si>
    <t>1368400536</t>
  </si>
  <si>
    <t>"SO8"104"</t>
  </si>
  <si>
    <t>113202111</t>
  </si>
  <si>
    <t>Vytrhání obrub krajníků obrubníků stojatých</t>
  </si>
  <si>
    <t>m</t>
  </si>
  <si>
    <t>883816457</t>
  </si>
  <si>
    <t>"SO3"2*(27+1,4)</t>
  </si>
  <si>
    <t>"SO8"(2+16,47+12,68+11,9+1,09+27,44+3+2)</t>
  </si>
  <si>
    <t>121151103</t>
  </si>
  <si>
    <t>Sejmutí ornice plochy do 100 m2 tl vrstvy do 200 mm strojně</t>
  </si>
  <si>
    <t>-120859421</t>
  </si>
  <si>
    <t>"SO7"23,59*2,5</t>
  </si>
  <si>
    <t>122111101</t>
  </si>
  <si>
    <t>Odkopávky a prokopávky v hornině třídy těžitelnosti I, skupiny 1 a 2 ručně</t>
  </si>
  <si>
    <t>m3</t>
  </si>
  <si>
    <t>1504810878</t>
  </si>
  <si>
    <t>Poznámka k položce:_x000d_
Odstranění stávajícího pískového doskočiště</t>
  </si>
  <si>
    <t>"SO3"6,2*2,8*0,2</t>
  </si>
  <si>
    <t>131212531</t>
  </si>
  <si>
    <t>Hloubení jamek objem do 0,5 m3 v soudržných horninách třídy těžitelnosti I skupiny 3 ručně</t>
  </si>
  <si>
    <t>905773669</t>
  </si>
  <si>
    <t>"SO9b"42*1*1*1</t>
  </si>
  <si>
    <t>131251100</t>
  </si>
  <si>
    <t>Hloubení jam nezapažených v hornině třídy těžitelnosti I skupiny 3 objem do 20 m3 strojně</t>
  </si>
  <si>
    <t>-921234844</t>
  </si>
  <si>
    <t>"SO7"23,59*3*0,25</t>
  </si>
  <si>
    <t>"SO8"230*0,3</t>
  </si>
  <si>
    <t>132212131</t>
  </si>
  <si>
    <t>Hloubení nezapažených rýh šířky do 800 mm v soudržných horninách třídy těžitelnosti I skupiny 3 ručně</t>
  </si>
  <si>
    <t>1829206475</t>
  </si>
  <si>
    <t>"mezi SO7 a SO8 - ŽL1"24*0,36*0,1</t>
  </si>
  <si>
    <t>"původní poloha v SO7 - ŽL2" 26*0,36*0,1</t>
  </si>
  <si>
    <t>"základ pro Z03"0,3*0,4*4,93+0,3*1*4,93+0,5*0,3*4,93</t>
  </si>
  <si>
    <t>"SO11"0,8*25*2,5</t>
  </si>
  <si>
    <t>10</t>
  </si>
  <si>
    <t>151101102</t>
  </si>
  <si>
    <t>Zřízení příložného pažení a rozepření stěn rýh hl přes 2 do 4 m</t>
  </si>
  <si>
    <t>240377180</t>
  </si>
  <si>
    <t>"SO11"2*2,5*25</t>
  </si>
  <si>
    <t>11</t>
  </si>
  <si>
    <t>151101112</t>
  </si>
  <si>
    <t>Odstranění příložného pažení a rozepření stěn rýh hl přes 2 do 4 m</t>
  </si>
  <si>
    <t>-2124492973</t>
  </si>
  <si>
    <t>162751117</t>
  </si>
  <si>
    <t>Vodorovné přemístění přes 9 000 do 10000 m výkopku/sypaniny z horniny třídy těžitelnosti I skupiny 1 až 3</t>
  </si>
  <si>
    <t>-1666523502</t>
  </si>
  <si>
    <t>Poznámka k položce:_x000d_
přebytečný výkopek</t>
  </si>
  <si>
    <t>3,472</t>
  </si>
  <si>
    <t>42</t>
  </si>
  <si>
    <t>86,693</t>
  </si>
  <si>
    <t>4,61</t>
  </si>
  <si>
    <t>50</t>
  </si>
  <si>
    <t>13</t>
  </si>
  <si>
    <t>162751119</t>
  </si>
  <si>
    <t>Příplatek k vodorovnému přemístění výkopku/sypaniny z horniny třídy těžitelnosti I skupiny 1 až 3 ZKD 1000 m přes 10000 m</t>
  </si>
  <si>
    <t>-48859627</t>
  </si>
  <si>
    <t>Poznámka k položce:_x000d_
celková vzdálenost stavba skládka stavba počítána 40km</t>
  </si>
  <si>
    <t>186,775*30 'Přepočtené koeficientem množství</t>
  </si>
  <si>
    <t>14</t>
  </si>
  <si>
    <t>167151101</t>
  </si>
  <si>
    <t>Nakládání výkopku z hornin třídy těžitelnosti I skupiny 1 až 3 do 100 m3</t>
  </si>
  <si>
    <t>-571224504</t>
  </si>
  <si>
    <t>"SO11"25*2,5*0,8</t>
  </si>
  <si>
    <t>15</t>
  </si>
  <si>
    <t>171201221</t>
  </si>
  <si>
    <t>Poplatek za uložení na skládce (skládkovné) zeminy a kamení kód odpadu 17 05 04</t>
  </si>
  <si>
    <t>t</t>
  </si>
  <si>
    <t>-2067260658</t>
  </si>
  <si>
    <t>186,775*1,85</t>
  </si>
  <si>
    <t>16</t>
  </si>
  <si>
    <t>174151101</t>
  </si>
  <si>
    <t>Zásyp jam, šachet rýh nebo kolem objektů sypaninou se zhutněním</t>
  </si>
  <si>
    <t>1941193468</t>
  </si>
  <si>
    <t>"SO3" 7</t>
  </si>
  <si>
    <t>17</t>
  </si>
  <si>
    <t>175151101</t>
  </si>
  <si>
    <t>Obsypání potrubí strojně sypaninou bez prohození, uloženou do 3 m</t>
  </si>
  <si>
    <t>-59850492</t>
  </si>
  <si>
    <t>"SO11"0,8*0,5*25</t>
  </si>
  <si>
    <t>18</t>
  </si>
  <si>
    <t>M</t>
  </si>
  <si>
    <t>58331351</t>
  </si>
  <si>
    <t>kamenivo těžené drobné frakce 0/4</t>
  </si>
  <si>
    <t>-152385263</t>
  </si>
  <si>
    <t>10*2 'Přepočtené koeficientem množství</t>
  </si>
  <si>
    <t>19</t>
  </si>
  <si>
    <t>180404111</t>
  </si>
  <si>
    <t>Založení hřišťového trávníku výsevem na vrstvě ornice</t>
  </si>
  <si>
    <t>1226468793</t>
  </si>
  <si>
    <t>"SO6"41,02*((7,14+11,9)/2)</t>
  </si>
  <si>
    <t>20</t>
  </si>
  <si>
    <t>00572440</t>
  </si>
  <si>
    <t>osivo směs travní hřištní</t>
  </si>
  <si>
    <t>kg</t>
  </si>
  <si>
    <t>29592762</t>
  </si>
  <si>
    <t>390,51*0,02 'Přepočtené koeficientem množství</t>
  </si>
  <si>
    <t>181912111</t>
  </si>
  <si>
    <t>Úprava pláně v hornině třídy těžitelnosti I skupiny 3 bez zhutnění ručně</t>
  </si>
  <si>
    <t>-764218767</t>
  </si>
  <si>
    <t>22</t>
  </si>
  <si>
    <t>181951112</t>
  </si>
  <si>
    <t>Úprava pláně v hornině třídy těžitelnosti I skupiny 1 až 3 se zhutněním strojně</t>
  </si>
  <si>
    <t>1173560515</t>
  </si>
  <si>
    <t>"SO7b"3,14*1,0675*1,0675</t>
  </si>
  <si>
    <t>"SO8"230</t>
  </si>
  <si>
    <t>"SO10"46,44</t>
  </si>
  <si>
    <t>Zakládání</t>
  </si>
  <si>
    <t>23</t>
  </si>
  <si>
    <t>271532211</t>
  </si>
  <si>
    <t>Podsyp pod základové konstrukce se zhutněním z hrubého kameniva frakce 32 až 63 mm</t>
  </si>
  <si>
    <t>1970989832</t>
  </si>
  <si>
    <t>"SO7b"23,59*3*0,1</t>
  </si>
  <si>
    <t>"SO10"46,44*0,1</t>
  </si>
  <si>
    <t>"zásyp základ pro Z03" 0,3*0,4*4,93</t>
  </si>
  <si>
    <t>24</t>
  </si>
  <si>
    <t>271532212</t>
  </si>
  <si>
    <t>Podsyp pod základové konstrukce se zhutněním z hrubého kameniva frakce 16 až 32 mm</t>
  </si>
  <si>
    <t>-518562573</t>
  </si>
  <si>
    <t>"SO11"0,8*0,1*25</t>
  </si>
  <si>
    <t>25</t>
  </si>
  <si>
    <t>271572211</t>
  </si>
  <si>
    <t>Podsyp pod základové konstrukce se zhutněním z netříděného štěrkopísku</t>
  </si>
  <si>
    <t>820461418</t>
  </si>
  <si>
    <t>Poznámka k položce:_x000d_
zasypání výkopu pro dešťovou kanlaizaci</t>
  </si>
  <si>
    <t>"SO11"0,8*25*1,6</t>
  </si>
  <si>
    <t>26</t>
  </si>
  <si>
    <t>273321311</t>
  </si>
  <si>
    <t>Základové desky ze ŽB bez zvýšených nároků na prostředí tř. C 16/20</t>
  </si>
  <si>
    <t>-1992789785</t>
  </si>
  <si>
    <t>"SO7b"23,59*3*0,15</t>
  </si>
  <si>
    <t>"SO10"46,44*0,15</t>
  </si>
  <si>
    <t>"základ pro Z03 - doplnění "0,1*0,3*4,93+0,15*0,4*4,93</t>
  </si>
  <si>
    <t>"SO11"0,8*0,15*25</t>
  </si>
  <si>
    <t>27</t>
  </si>
  <si>
    <t>273351121</t>
  </si>
  <si>
    <t>Zřízení bednění základových desek</t>
  </si>
  <si>
    <t>1974017753</t>
  </si>
  <si>
    <t>"SO10"2*(8,6+5,4)*0,2</t>
  </si>
  <si>
    <t>28</t>
  </si>
  <si>
    <t>273351122</t>
  </si>
  <si>
    <t>Odstranění bednění základových desek</t>
  </si>
  <si>
    <t>1316218713</t>
  </si>
  <si>
    <t>29</t>
  </si>
  <si>
    <t>273361821</t>
  </si>
  <si>
    <t>Výztuž základových desek betonářskou ocelí 10 505 (R)</t>
  </si>
  <si>
    <t>-713712840</t>
  </si>
  <si>
    <t>Poznámka k položce:_x000d_
včetně zavrtání do okolní desky</t>
  </si>
  <si>
    <t>"SO11" 50*1,2*1,58/1000</t>
  </si>
  <si>
    <t>30</t>
  </si>
  <si>
    <t>273362021</t>
  </si>
  <si>
    <t>Výztuž základových desek svařovanými sítěmi Kari</t>
  </si>
  <si>
    <t>1608176497</t>
  </si>
  <si>
    <t>"SO7b"23,59*3*2,105/1000*1,3</t>
  </si>
  <si>
    <t>"SO10" 46,44*2,105/1000*1,3</t>
  </si>
  <si>
    <t>"základ pro Z03 - doplnění "3,451*2,105/1000*1,3</t>
  </si>
  <si>
    <t>"SO11"20*2,105/1000*1,3</t>
  </si>
  <si>
    <t>31</t>
  </si>
  <si>
    <t>275313611</t>
  </si>
  <si>
    <t>Základové patky z betonu tř. C 16/20</t>
  </si>
  <si>
    <t>1388467105</t>
  </si>
  <si>
    <t>"volejbal a nohejbal" 0,5*0,5*1*4</t>
  </si>
  <si>
    <t>"základ pro Z03" 0,5*0,3*4,93</t>
  </si>
  <si>
    <t>32</t>
  </si>
  <si>
    <t>275313711</t>
  </si>
  <si>
    <t>Základové patky z betonu tř. C 20/25</t>
  </si>
  <si>
    <t>1869060915</t>
  </si>
  <si>
    <t>"SO9b"42*0,5*0,5*1</t>
  </si>
  <si>
    <t>33</t>
  </si>
  <si>
    <t>27531591R</t>
  </si>
  <si>
    <t xml:space="preserve">Příplatek za osazení PVC trubky pr.200, drenážní trubičky a pouzdra sloupku z nerezové trubky pr.108mm </t>
  </si>
  <si>
    <t>kus</t>
  </si>
  <si>
    <t>583607555</t>
  </si>
  <si>
    <t>34</t>
  </si>
  <si>
    <t>28611135</t>
  </si>
  <si>
    <t>trubka kanalizační PVC DN 200x500mm SN4</t>
  </si>
  <si>
    <t>1025046244</t>
  </si>
  <si>
    <t>Poznámka k položce:_x000d_
PVC potrubí do základové patky pr.200, délky 450mm</t>
  </si>
  <si>
    <t>4*0,5</t>
  </si>
  <si>
    <t>35</t>
  </si>
  <si>
    <t>55261309</t>
  </si>
  <si>
    <t>trubka z ušlechtilé oceli (nerez) lisovací spoj dl 6m d 108</t>
  </si>
  <si>
    <t>574976092</t>
  </si>
  <si>
    <t>4*0,38</t>
  </si>
  <si>
    <t>36</t>
  </si>
  <si>
    <t>275351121</t>
  </si>
  <si>
    <t>Zřízení bednění základových patek</t>
  </si>
  <si>
    <t>-773055722</t>
  </si>
  <si>
    <t>"SO9b"42*4*0,5*1</t>
  </si>
  <si>
    <t>37</t>
  </si>
  <si>
    <t>275351122</t>
  </si>
  <si>
    <t>Odstranění bednění základových patek</t>
  </si>
  <si>
    <t>-1222018892</t>
  </si>
  <si>
    <t>38</t>
  </si>
  <si>
    <t>279113134</t>
  </si>
  <si>
    <t>Základová zeď tl přes 250 do 300 mm z tvárnic ztraceného bednění včetně výplně z betonu tř. C 16/20</t>
  </si>
  <si>
    <t>1217448405</t>
  </si>
  <si>
    <t>"základ pro Z03" 1*4,93</t>
  </si>
  <si>
    <t>Svislé a kompletní konstrukce</t>
  </si>
  <si>
    <t>39</t>
  </si>
  <si>
    <t>338171125</t>
  </si>
  <si>
    <t>Osazování sloupků a vzpěr plotových ocelových v přes 2 do 2,6 m ukotvením k pevnému podkladu</t>
  </si>
  <si>
    <t>-1587350743</t>
  </si>
  <si>
    <t>40</t>
  </si>
  <si>
    <t>32818_1</t>
  </si>
  <si>
    <t>Sloupek 100 x 50 x 2100 mm s patkou, síla stěny 3mm, RAL antracitově šedá, navařená patka 200x200mm</t>
  </si>
  <si>
    <t>-2062140226</t>
  </si>
  <si>
    <t>41</t>
  </si>
  <si>
    <t>32818_2</t>
  </si>
  <si>
    <t>Sloupek ProSport - příslušenství - příchytky - 8ks na sloupek</t>
  </si>
  <si>
    <t>-672941742</t>
  </si>
  <si>
    <t>68220</t>
  </si>
  <si>
    <t>Kotva průvlaková + matka M10x120</t>
  </si>
  <si>
    <t>1256178998</t>
  </si>
  <si>
    <t>43</t>
  </si>
  <si>
    <t>33817112R</t>
  </si>
  <si>
    <t>Osazování sloupků a vzpěr plotových ocelových v přes 2,6 m ukotvením k pevnému podkladu</t>
  </si>
  <si>
    <t>-337964630</t>
  </si>
  <si>
    <t>44</t>
  </si>
  <si>
    <t>32818_5</t>
  </si>
  <si>
    <t>Sloupek 100 x 50 x 4100 mm s patkou, síla stěny 3mm, RAL 7016 antracitově šedá, navařená patka 200x200mm</t>
  </si>
  <si>
    <t>-1120489560</t>
  </si>
  <si>
    <t>45</t>
  </si>
  <si>
    <t>545479933</t>
  </si>
  <si>
    <t>46</t>
  </si>
  <si>
    <t>-1831054670</t>
  </si>
  <si>
    <t>47</t>
  </si>
  <si>
    <t>348171146</t>
  </si>
  <si>
    <t>Montáž panelového svařovaného oplocení v přes 1,5 do 2,0 m</t>
  </si>
  <si>
    <t>-446103641</t>
  </si>
  <si>
    <t>"SO9a"41,02+7,14+27,95</t>
  </si>
  <si>
    <t>48</t>
  </si>
  <si>
    <t>32818</t>
  </si>
  <si>
    <t>Panel BRAVO 2D SUPER RAL7016 2030/2500mm, drát 8/6/8, oko 200x50</t>
  </si>
  <si>
    <t>2010618922</t>
  </si>
  <si>
    <t>49</t>
  </si>
  <si>
    <t>348171152</t>
  </si>
  <si>
    <t>Montáž panelového svařovaného oplocení v přes 2,5 m</t>
  </si>
  <si>
    <t>-299587909</t>
  </si>
  <si>
    <t>"SO9b"180-76,11</t>
  </si>
  <si>
    <t>57794867</t>
  </si>
  <si>
    <t>51</t>
  </si>
  <si>
    <t>32818_4</t>
  </si>
  <si>
    <t>Panel 2D SUPER SPORT 7016, drát 8/6/8, oko 200x50mm</t>
  </si>
  <si>
    <t>593978266</t>
  </si>
  <si>
    <t>52</t>
  </si>
  <si>
    <t>348172113</t>
  </si>
  <si>
    <t>Montáž vjezdových bran samonosných jednokřídlových pl přes 2 m2 do 4 m2</t>
  </si>
  <si>
    <t>1370029783</t>
  </si>
  <si>
    <t>53</t>
  </si>
  <si>
    <t>5534233R</t>
  </si>
  <si>
    <t>Branka BRAVO 2D jednokřídlá, 1000/2000 RAL 7016</t>
  </si>
  <si>
    <t>1815076519</t>
  </si>
  <si>
    <t>54</t>
  </si>
  <si>
    <t>348172214</t>
  </si>
  <si>
    <t>Montáž vjezdových bran samonosných dvoukřídlových pl přes 5 m2 do 10 m2</t>
  </si>
  <si>
    <t>-980173544</t>
  </si>
  <si>
    <t>55</t>
  </si>
  <si>
    <t>5534234R</t>
  </si>
  <si>
    <t>Brána BRAVO 2D dvoukřídlá, 3500/2000 RAL 7016</t>
  </si>
  <si>
    <t>-1711294722</t>
  </si>
  <si>
    <t>56</t>
  </si>
  <si>
    <t>34817221R</t>
  </si>
  <si>
    <t>D+M kotvení sloupků včetně kotevního materiálu</t>
  </si>
  <si>
    <t>869976032</t>
  </si>
  <si>
    <t>49+35</t>
  </si>
  <si>
    <t>57</t>
  </si>
  <si>
    <t>359901212</t>
  </si>
  <si>
    <t>Monitoring stoky jakékoli výšky na stávající kanalizaci</t>
  </si>
  <si>
    <t>-631812040</t>
  </si>
  <si>
    <t>"mezi SO7 a SO8 - ŽL1"24</t>
  </si>
  <si>
    <t>"původní poloha v SO7 - ŽL2" 26</t>
  </si>
  <si>
    <t>"ponechaný žlab"8</t>
  </si>
  <si>
    <t>Vodorovné konstrukce</t>
  </si>
  <si>
    <t>58</t>
  </si>
  <si>
    <t>451572111</t>
  </si>
  <si>
    <t>Lože pod potrubí otevřený výkop z kameniva drobného těženého</t>
  </si>
  <si>
    <t>1640144005</t>
  </si>
  <si>
    <t>Poznámka k položce:_x000d_
vč. vyspádování</t>
  </si>
  <si>
    <t>Komunikace pozemní</t>
  </si>
  <si>
    <t>59</t>
  </si>
  <si>
    <t>564760001</t>
  </si>
  <si>
    <t>Podklad z kameniva hrubého drceného vel. 8-16 mm plochy do 100 m2 tl 200 mm</t>
  </si>
  <si>
    <t>-1791897771</t>
  </si>
  <si>
    <t>60</t>
  </si>
  <si>
    <t>564831011</t>
  </si>
  <si>
    <t>Podklad ze štěrkodrtě ŠD plochy do 100 m2 tl 100 mm</t>
  </si>
  <si>
    <t>395582434</t>
  </si>
  <si>
    <t>Poznámka k položce:_x000d_
Drenážní štěrková vrstva 100mm do doskočiště vč.manipulace, rovnání a hutnění</t>
  </si>
  <si>
    <t>"SO3"6,8*3,9</t>
  </si>
  <si>
    <t>61</t>
  </si>
  <si>
    <t>569211111</t>
  </si>
  <si>
    <t>Zpevnění krajnic štěrkopískem nebo kamenivem těženým tl 50 mm</t>
  </si>
  <si>
    <t>-1787378469</t>
  </si>
  <si>
    <t>62</t>
  </si>
  <si>
    <t>57923134R</t>
  </si>
  <si>
    <t>Strojně litý pryžový povrch stabilizační a 2-vrstvý tl 11 mm 2 ostatní barvy na terén přes 300 m2</t>
  </si>
  <si>
    <t>909883628</t>
  </si>
  <si>
    <t>Poznámka k položce:_x000d_
Vrchní probarvená vrstva EPDM 10-11mm_x000d_
Základní vyrovnávací vrstva - SBR s keramzitem 24-25mm vč. penetrace_x000d_
_x000d_
SO1 - cihlová 70%, béžová 30%_x000d_
SO2 - Světle modrá 70%, temně modrá 30%_x000d_
SO3 - cihlová 70%, béžová 30%_x000d_
SO5 - Světle modrá 70%, temně modrá 30%_x000d_
SO7a,b - hnědá 34%, středně šedá 33", černá 33%</t>
  </si>
  <si>
    <t>"SO7a,b"808</t>
  </si>
  <si>
    <t>"S10"46,66</t>
  </si>
  <si>
    <t>63</t>
  </si>
  <si>
    <t>579291111</t>
  </si>
  <si>
    <t>Lajnování venkovního litého pryžového povrchu elastickým lakem v různé barevnosti</t>
  </si>
  <si>
    <t>1374212632</t>
  </si>
  <si>
    <t>"SO1"2*(9*5+2*12,5)+2*(2*(18+9))</t>
  </si>
  <si>
    <t>"SO2"3*70,2+4*4,93+2*70,6+2*4,93</t>
  </si>
  <si>
    <t>"SO3"2*27</t>
  </si>
  <si>
    <t>64</t>
  </si>
  <si>
    <t>57929111R</t>
  </si>
  <si>
    <t>D+M vyznačení bilých čar š 50mm u SO6</t>
  </si>
  <si>
    <t>-602596130</t>
  </si>
  <si>
    <t xml:space="preserve">Poznámka k položce:_x000d_
vyznačení bílých čar šířky 50mm, Tyto čáry mohou být nakresleny nebo vytvořeny ze dřeva či jiného vhodného materiálu. </t>
  </si>
  <si>
    <t>"SO6"4*0,75</t>
  </si>
  <si>
    <t>65</t>
  </si>
  <si>
    <t>596211212</t>
  </si>
  <si>
    <t>Kladení zámkové dlažby komunikací pro pěší ručně tl 80 mm skupiny A pl přes 100 do 300 m2</t>
  </si>
  <si>
    <t>-1774795355</t>
  </si>
  <si>
    <t>66</t>
  </si>
  <si>
    <t>RMAT0001</t>
  </si>
  <si>
    <t>dlažba betonová skladebná 100x200x80 mm barevná mrazuvzdornás hydrofobní impregnací, povrch standard, barva brilant</t>
  </si>
  <si>
    <t>1271103833</t>
  </si>
  <si>
    <t>Poznámka k položce:_x000d_
viz PD a TZ</t>
  </si>
  <si>
    <t>230*1,07 'Přepočtené koeficientem množství</t>
  </si>
  <si>
    <t>Úpravy povrchů, podlahy a osazování výplní</t>
  </si>
  <si>
    <t>67</t>
  </si>
  <si>
    <t>629995101</t>
  </si>
  <si>
    <t>Očištění vnějších ploch tlakovou vodou</t>
  </si>
  <si>
    <t>-218933703</t>
  </si>
  <si>
    <t>"SO4"199</t>
  </si>
  <si>
    <t>"SO6"80</t>
  </si>
  <si>
    <t>68</t>
  </si>
  <si>
    <t>633831111</t>
  </si>
  <si>
    <t>Zdrsnění povrchu betonových podlah kartáčováním ručně</t>
  </si>
  <si>
    <t>1822541358</t>
  </si>
  <si>
    <t>Trubní vedení</t>
  </si>
  <si>
    <t>69</t>
  </si>
  <si>
    <t>871350410</t>
  </si>
  <si>
    <t>Montáž kanalizačního potrubí korugovaného SN 10 z polypropylenu DN 200</t>
  </si>
  <si>
    <t>1551811470</t>
  </si>
  <si>
    <t>"SO11"25</t>
  </si>
  <si>
    <t>70</t>
  </si>
  <si>
    <t>28617044</t>
  </si>
  <si>
    <t>trubka kanalizační PP korugovaná DN 200x6000mm SN10</t>
  </si>
  <si>
    <t>-200415663</t>
  </si>
  <si>
    <t>25*1,015 'Přepočtené koeficientem množství</t>
  </si>
  <si>
    <t>71</t>
  </si>
  <si>
    <t>89481211R</t>
  </si>
  <si>
    <t>Revizní a čistící šachta z PP šachtové dno DN 315/200 pravý a levý přítok</t>
  </si>
  <si>
    <t>-1513093232</t>
  </si>
  <si>
    <t xml:space="preserve">Poznámka k položce:_x000d_
kompletní dodávka revizní šachty </t>
  </si>
  <si>
    <t>Ostatní konstrukce a práce, bourání</t>
  </si>
  <si>
    <t>72</t>
  </si>
  <si>
    <t>916231212</t>
  </si>
  <si>
    <t>Osazení chodníkového obrubníku betonového stojatého bez boční opěry do lože z betonu prostého</t>
  </si>
  <si>
    <t>-1401618652</t>
  </si>
  <si>
    <t>"SO10"2*(8,6+5,4)</t>
  </si>
  <si>
    <t>73</t>
  </si>
  <si>
    <t>59217037</t>
  </si>
  <si>
    <t>obrubník parkový betonový 500x50x200mm přírodní</t>
  </si>
  <si>
    <t>-1390506198</t>
  </si>
  <si>
    <t>104,58*1,02 'Přepočtené koeficientem množství</t>
  </si>
  <si>
    <t>74</t>
  </si>
  <si>
    <t>91623211R</t>
  </si>
  <si>
    <t>Obruba ploch pro tělovýchovu z obrubníků s gumovou hranou - dálkařský obrubník</t>
  </si>
  <si>
    <t>-2021064723</t>
  </si>
  <si>
    <t>"SO3"2*(6,2+2,8)</t>
  </si>
  <si>
    <t>75</t>
  </si>
  <si>
    <t>919726123</t>
  </si>
  <si>
    <t>Geotextilie pro ochranu, separaci a filtraci netkaná měrná hm přes 300 do 500 g/m2</t>
  </si>
  <si>
    <t>925778630</t>
  </si>
  <si>
    <t>"SO3"7,8*4,9</t>
  </si>
  <si>
    <t>76</t>
  </si>
  <si>
    <t>919735111</t>
  </si>
  <si>
    <t>Řezání stávajícího živičného krytu hl do 50 mm</t>
  </si>
  <si>
    <t>1626537123</t>
  </si>
  <si>
    <t>"mezi SO7 a SO8 - ŽL1"24*2</t>
  </si>
  <si>
    <t>"původní poloha v SO7 - ŽL2" 26*2</t>
  </si>
  <si>
    <t>77</t>
  </si>
  <si>
    <t>919735125</t>
  </si>
  <si>
    <t>Řezání stávajícího betonového krytu hl přes 200 do 250 mm</t>
  </si>
  <si>
    <t>-279795978</t>
  </si>
  <si>
    <t>100+52</t>
  </si>
  <si>
    <t>78</t>
  </si>
  <si>
    <t>935932321</t>
  </si>
  <si>
    <t>Odvodňovací plastový žlab pro zatížení C250 vnitřní š 150 mm s roštem můstkovým z litiny</t>
  </si>
  <si>
    <t>748404657</t>
  </si>
  <si>
    <t>79</t>
  </si>
  <si>
    <t>935932614</t>
  </si>
  <si>
    <t>Vpusť s kalovým košem pro plastový žlab vnitřní š 150 mm</t>
  </si>
  <si>
    <t>1168152657</t>
  </si>
  <si>
    <t>80</t>
  </si>
  <si>
    <t>935933111</t>
  </si>
  <si>
    <t>Odvodňovací retenční žlab pro zatížení do D 400 DN 150 s vtokovým štěrbinovým roštem z kompozitu</t>
  </si>
  <si>
    <t>-1830298727</t>
  </si>
  <si>
    <t>81</t>
  </si>
  <si>
    <t>949101112</t>
  </si>
  <si>
    <t>Lešení pomocné pro objekty pozemních staveb s lešeňovou podlahou v přes 1,9 do 3,5 m zatížení do 150 kg/m2</t>
  </si>
  <si>
    <t>-1704495504</t>
  </si>
  <si>
    <t>"SO9b"62*4</t>
  </si>
  <si>
    <t>82</t>
  </si>
  <si>
    <t>961055111</t>
  </si>
  <si>
    <t>Bourání základů ze ŽB</t>
  </si>
  <si>
    <t>-996541448</t>
  </si>
  <si>
    <t>83</t>
  </si>
  <si>
    <t>965042141</t>
  </si>
  <si>
    <t>Bourání podkladů pod dlažby nebo mazanin betonových nebo z litého asfaltu tl do 100 mm pl přes 4 m2</t>
  </si>
  <si>
    <t>-1288938751</t>
  </si>
  <si>
    <t>"mezi SO7 a SO8 - ŽL1"24*0,36*0,2</t>
  </si>
  <si>
    <t>"původní poloha v SO7 - ŽL2" 26*0,36*0,2</t>
  </si>
  <si>
    <t>84</t>
  </si>
  <si>
    <t>966008221</t>
  </si>
  <si>
    <t>Bourání betonového nebo polymerbetonového odvodňovacího žlabu š do 200 mm</t>
  </si>
  <si>
    <t>533425967</t>
  </si>
  <si>
    <t>85</t>
  </si>
  <si>
    <t>96607172R</t>
  </si>
  <si>
    <t>Bourání sloupků a vzpěr plotových ocelových odřezáním</t>
  </si>
  <si>
    <t>-983542496</t>
  </si>
  <si>
    <t>"SO9a"31</t>
  </si>
  <si>
    <t>"SO9b"42</t>
  </si>
  <si>
    <t>86</t>
  </si>
  <si>
    <t>966071822</t>
  </si>
  <si>
    <t>Rozebrání oplocení z drátěného pletiva se čtvercovými oky v přes 1,6 do 2,0 m</t>
  </si>
  <si>
    <t>1780660067</t>
  </si>
  <si>
    <t>87</t>
  </si>
  <si>
    <t>966071823</t>
  </si>
  <si>
    <t>Rozebrání oplocení z drátěného pletiva se čtvercovými oky v přes 2,0 do 4,0 m</t>
  </si>
  <si>
    <t>-86424446</t>
  </si>
  <si>
    <t>88</t>
  </si>
  <si>
    <t>985112113</t>
  </si>
  <si>
    <t>Odsekání degradovaného betonu stěn tl přes 30 do 50 mm</t>
  </si>
  <si>
    <t>1778248042</t>
  </si>
  <si>
    <t>Poznámka k položce:_x000d_
podkladní zídka pro kotvení oplocení_x000d_
odhad 30%</t>
  </si>
  <si>
    <t>"plotová zídka"199*(0,4+0,3+0,4)/100*30</t>
  </si>
  <si>
    <t>89</t>
  </si>
  <si>
    <t>985112132</t>
  </si>
  <si>
    <t>Odsekání degradovaného betonu rubu kleneb a podlah tl přes 10 do 30 mm</t>
  </si>
  <si>
    <t>220894989</t>
  </si>
  <si>
    <t>Poznámka k položce:_x000d_
předpoklad 30% _x000d_
vodorovné, svislé i boční plochy</t>
  </si>
  <si>
    <t>"SO5"104/100*30</t>
  </si>
  <si>
    <t>"SO6"(3,14*1,0675*1,0675)/100*30</t>
  </si>
  <si>
    <t>90</t>
  </si>
  <si>
    <t>985112193</t>
  </si>
  <si>
    <t>Příplatek k odsekání degradovaného betonu za plochu do 10 m2 jednotlivě</t>
  </si>
  <si>
    <t>681558561</t>
  </si>
  <si>
    <t>91</t>
  </si>
  <si>
    <t>985311115</t>
  </si>
  <si>
    <t>Reprofilace stěn cementovou sanační maltou tl přes 40 do 50 mm</t>
  </si>
  <si>
    <t>320297157</t>
  </si>
  <si>
    <t>92</t>
  </si>
  <si>
    <t>985311313</t>
  </si>
  <si>
    <t>Reprofilace rubu kleneb a podlah cementovou sanační maltou tl přes 20 do 30 mm</t>
  </si>
  <si>
    <t>450048242</t>
  </si>
  <si>
    <t>93</t>
  </si>
  <si>
    <t>985324221</t>
  </si>
  <si>
    <t>Ochranný akrylátový nátěr betonu dvojnásobný se stěrkou S4 (OS-C)</t>
  </si>
  <si>
    <t>146811219</t>
  </si>
  <si>
    <t>"SO6"(3,14*1,0675*1,0675)</t>
  </si>
  <si>
    <t>9.1</t>
  </si>
  <si>
    <t>Prvky sportovního hřiště a workoutové zóny</t>
  </si>
  <si>
    <t>94</t>
  </si>
  <si>
    <t>Prvek1</t>
  </si>
  <si>
    <t>EPDM prefabrikovaná lavice</t>
  </si>
  <si>
    <t>331730475</t>
  </si>
  <si>
    <t xml:space="preserve">Poznámka k položce:_x000d_
VIZ PD A TZ_x000d_
Prvek č. 1 – EPDM prefabrikované lavice počet 16 ks_x000d_
-Barva Mix cihlová 70% + béžová 30%			počet 8ks_x000d_
-Barva Mix světle modrá 70% + temně modrá 30%	počet 8ks_x000d_
EPDM lavice v jednoduchém designu, který se hodí na sportoviště, dětská hřiště a na plochy kde je kladen důraz na vyšší bezpečnost. Lavice jsou víceúčelové._x000d_
Vysoce odolná konstrukce, která odolá i na veřejných plochách. ( antivandal řešení ) Jádro prvku je tvořeno ze směsi SBR granulátu, polystyrénu a polyuretanového pojiva. Vnější vrstva je vyrobena z celobarevných EPDM granulí._x000d_
Lavice je o rozměru 2200 x 460 mm a výšce 460 mm. Tento produkt musí být vhodný pro venkovní i vnitřní použití a musí splňovat evropskou normu EN 1176. Požadovaná stabilita lavice bude zajištěna vlastní váhou tvarem a přilepením k pevnému podkladu._x000d_
</t>
  </si>
  <si>
    <t>8+8</t>
  </si>
  <si>
    <t>95</t>
  </si>
  <si>
    <t>Prvek2</t>
  </si>
  <si>
    <t>Sloupky pro volejbal a nohejbal do pouzder</t>
  </si>
  <si>
    <t>pár</t>
  </si>
  <si>
    <t>2139949461</t>
  </si>
  <si>
    <t>96</t>
  </si>
  <si>
    <t>Prvek2.1</t>
  </si>
  <si>
    <t>Síť pro volejbal</t>
  </si>
  <si>
    <t>199723285</t>
  </si>
  <si>
    <t>97</t>
  </si>
  <si>
    <t>Prvek3</t>
  </si>
  <si>
    <t>Pojízdná konstrukce pro skok do výšky, rošt, žíněnka, stojany, laťka, pojízdná krycí konstrukce</t>
  </si>
  <si>
    <t>513681613</t>
  </si>
  <si>
    <t xml:space="preserve">Poznámka k položce:_x000d_
Pojízdná konstrukce pro skok do výšky, rošt, žíněnka, stojany, laťka, pojízdná krycí konstrukce_x000d_
Hliníková (AL) konstrukce 200 x 340 cm, výška 20 cm, dřevěná výplň (rošt), kolečka. Zařízení - kolečka sloužící k přepravě hliníkového roštu jsou ocelová konstrukce. Rošt prodlužuje životnost doskočiště a při exteriérovém použití zamezuje přístupu vlhkosti._x000d_
Žíněnka pro skok vysoký SC 200 x 340 x 40 cm, pro EXTERIÉR:_x000d_
Popis:	Kvalitní doskočiště je určeno pro utlumení pádu při skoku vysokém, při dopadech z trampolíny apod. Dle požadavku na velikost si vyberete rozměr a množství žíněnek (duchen). Na více žíněnek je nutné objednat spojovací plachtu (proti rozjíždění žíněnek). Spojování žíněnek pomocí suchých zipů (jak nabízejí některé firmy) nedoporučujeme z důvodů zachycování nečistot na těchto zipech. Pro zakrytí žíněnek, které zůstávají po celou dobu v exteriéru (venku) je nutno přiobjednat lepenou krycí plachtu proti dešti a sněhu (inv.č. 9647). Provedení žíněnek: obal - Polyester pogumovaný, spodní strana - protiskluz, průduchy pro únik vzduchu, úchyty pro přenos. Náplň: Pěna PUR. Na žíněnky (pro zlepšení funkčnosti) je možno si přiobjednat takzvanou "dopadovou deku", což je velkoplošná žíněnka s úchyty (o tloušťce 5 cm), která se položí a upevní na celou dopadovou plochu a tím se stane dopad skokana ideální. Doskočiště je vyrobeno pro bezpečné používání._x000d_
Stojany pro skok vysoký, ocelová základna + hliniková stojna:_x000d_
Popis:	Stojany pro skok vysoký (2 kusy) jsou vyrobeny z ocelových profilů a hliníkové stojny. Spodní základová část je ve tvaru T (ocelové profily), opatřena podložkami proti poškození podlahy. Tato základová část je povrchově ošetřena vypalovací práškovou barvou. Svislá část - sloupek je vyrobena z hliníkového profilu. Na svislém sloupku je instalován metr a jezdec se šroubem. Pomocí jezdce je možno nastavovat výšku laťky od 60 do 200 cm. Stojany jsou vhodné pro školní i závodní použití_x000d_
Kryt na pojízdnou žíněnku_x000d_
Pojízdná krycí konstrukce (zinek) 240 x 400 cm, plastel - nad doskočiště_x000d_
Ocelová konstrukce pojízdná 200 x 340 cm, výška 80 - 100 cm slouží k zakrytí venkovních žíněnek (dopadových duchen) pro skok vysoký. Konstrukce (povrchově ošetřena zinkem) je z jeklových profilů a na konstrukci je nasazena pogumovaná polyesterová plachta. Plachtu je možno uzamknout visacím zámkem (není součástí dodávky)._x000d_
_x000d_
_x000d_
</t>
  </si>
  <si>
    <t>98</t>
  </si>
  <si>
    <t>Prvek5</t>
  </si>
  <si>
    <t>Workout ROG single Rack</t>
  </si>
  <si>
    <t>741901918</t>
  </si>
  <si>
    <t xml:space="preserve">Poznámka k položce:_x000d_
viz PD a TZ_x000d_
Workout ROG single Rack_x000d_
Workout, tedy calisthenika, je jeden z nejzdravějších způsobů cvičení s váhou vlastního těla. Sportovní aktivita provozovaná především na veřejných sportovních hřištích, která zahrnuje různé cviky na hrazdě, bradlech, žebřinách, horizontálních žebřících a jiných konstrukcích nebo i bez jejich použití (na zemi). Hlavní důraz je kladen na cvičení s vlastní vahou, rozvoj síly a vytrvalosti. Je vědecky dokázáno, že cvičení s vlastní vahou je pro tělo mnohem vhodnější než cvičení se závažím. Nenamáhá tolik vazy ani šlachy a je daleko šetrnější ke kloubům._x000d_
Materiál stojných nohou:	Pevnostní ocelový jäckel 100x100x4 mm_x000d_
Materiál hrazd:		Pevnostní ocel o Ø trubky 33,7 mm, síla 3-8 mm_x000d_
Materiál bradel:		Pevnostní ocel o Ø trubky 51 mm a síle materiálu 4 mm_x000d_
Materiál vnitřní konstrukce lavic:	Pevnostní ocelový jäckel 70x50x2 mm_x000d_
Materiál madel:		Pevnostní ocel o Ø trubky 33,7 mm, síla 3-8 mm_x000d_
Materiál step up:		Pevnostní ocel o Ø trubky 51 mm a síle 4 mm + laserové výpalky_x000d_
Povrchová úprava:		Pozink a komaxit – barevnost dle RAL (určí architekt projektu)_x000d_
Kotvení:			Pomocí šroubovic 12 mm o pevnosti 8.8 s chemickou kotvou_x000d_
Splňuje normu:		EN 16630, certifikováno TÜV_x000d_
Investor vylučuje variantní řešení materiálu a provedení prvků._x000d_
Spojení všech dílčích částí konstrukce je provedeno pomocí pevnostních šroubů o Ø 12 mm a pevnosti 8.8. Investor výslovně zakazuje jakýkoliv jiný druh spojení, především si nepřeje tzv. objímkový systém, jelikož vzhledem k rozpínavosti oceli dochází časem k jeho posunu a tím je ohrožena bezpečnost uživatelů._x000d_
Všechny hlavice šroubů musí být opatřeny krytem pro vyšší bezpečnost uživatelů._x000d_
Investor z bezpečnostních důvodů zakazuje využití univerzálních stojných nohou s předvrtanými otvory po celé délce. Veškeré otvory na stojných nohách musí být využity pro spojení částí konstrukce a nesmí být na prázdno zaslepeny plastovými krytkami ani šrouby._x000d_
Popis cvičebních prvků_x000d_
1x Workoutová konstrukce_x000d_
Půdorysný rozměr konstrukce:	2,3 x 5,6 m Maximální výška pádu:	1,5 m_x000d_
Materiál stojných nohou:		Pevnostní ocelový jäckel 100x100x4 mm _x000d_
Materiál hrazdy:			Pevnostní ocel průměr 33,7 mm, síla 3-8 mm_x000d_
Materiál bradel:			Pevnostní ocel o Ø trubky 51 a síle materiálu 4 mm _x000d_
Materiál vnitřní konstrukce:	Pevnostní ocelový jäckel 70x50x2-3 mm_x000d_
Materiál dosedací plochy:		Dřevo z prizmy 100x50 mm_x000d_
Povrchová úprava: 	Pozink a komaxit – barevnost dle RAL(určí architekt projektu)_x000d_
Kotvení:	Pomocí šroubovic 12 mm o pevnosti 8.8 s chemickou kotvou_x000d_
-	1x Žebřiny svislé ve výšce cca 240 cm _x000d_
o šíři hrazd 140 cm s plnohodnotnými příčkami o Ø trubky 33,7 mm a maximální mezerou mezi žebřinami 240 mm v celé části_x000d_
-	1x Hrazda o délce 170 cm ve výšce cca 240 cm_x000d_
 o Ø trubky 33,7 mm 1x Hrazda o délce 170 cm ve výšce cca 225 cm o Ø trubky 33,7 mm_x000d_
-	1x Hrazda o délce 140 cm ve výšce cca 30 - 40 cm o Ø trubky 33,7 mm_x000d_
-	1x Dvojitá hrazda o délce 140 cm ve výšce cca 240 cm o Ø trubky 33,7 mm_x000d_
-	1x Trojitá bradla ve výšce cca 140 cm o délce cca 200 cm, bez vnitřních spojovacích tyčí, o Ø trubky 51 mm 1x Hrazda svislá na trénování human flag – vlajky o minimální délce 200 cm a Ø trubky 33,7 mm_x000d_
-	1x Šikmá lavice doplněna třemi masivními opracovanými fošnami s rádiusy 6 mm ze dřeva 50x80 mm o délce 180 cm. Modul zajištující nohy při cvičení hlavou dolů musí být neporušený v celé délce zaseknutí nohou, aby nedošlo k vyklouznutí nohou při cvičení._x000d_
Spojení všech dílčích částí konstrukce je provedeno pomocí pevnostních šroubu o Ø 12 mm a pevnosti 8.8. Investor výslovně zakazuje jakýkoliv jiný druh spojení, především si nepřeje tzv. objímkový systém, jelikož vzhledem k rozpínavosti oceli dochází časem k jeho posunu a tím je ohrožena bezpečnost uživatelů._x000d_
Všechny hlavice šroubů musí být opatřeny krytem pro vyšší bezpečnost uživatelů_x000d_
_x000d_
</t>
  </si>
  <si>
    <t>997</t>
  </si>
  <si>
    <t>Přesun sutě</t>
  </si>
  <si>
    <t>99</t>
  </si>
  <si>
    <t>997002611</t>
  </si>
  <si>
    <t>Nakládání suti a vybouraných hmot</t>
  </si>
  <si>
    <t>64727959</t>
  </si>
  <si>
    <t>100</t>
  </si>
  <si>
    <t>997002511</t>
  </si>
  <si>
    <t>Vodorovné přemístění suti a vybouraných hmot bez naložení ale se složením a urovnáním do 1 km</t>
  </si>
  <si>
    <t>-126966345</t>
  </si>
  <si>
    <t>101</t>
  </si>
  <si>
    <t>997002519</t>
  </si>
  <si>
    <t>Příplatek ZKD 1 km přemístění suti a vybouraných hmot</t>
  </si>
  <si>
    <t>661469452</t>
  </si>
  <si>
    <t>Poznámka k položce:_x000d_
celková vzdálenost stavba-skládka-stavba=30 km</t>
  </si>
  <si>
    <t>189,972*29 'Přepočtené koeficientem množství</t>
  </si>
  <si>
    <t>102</t>
  </si>
  <si>
    <t>997013609</t>
  </si>
  <si>
    <t>Poplatek za uložení na skládce (skládkovné) stavebního odpadu ze směsí nebo oddělených frakcí betonu, cihel a keramických výrobků kód odpadu 17 01 07</t>
  </si>
  <si>
    <t>1059239463</t>
  </si>
  <si>
    <t>189,972-10,192-45,626</t>
  </si>
  <si>
    <t>103</t>
  </si>
  <si>
    <t>997013631</t>
  </si>
  <si>
    <t>Poplatek za uložení na skládce (skládkovné) stavebního odpadu směsného kód odpadu 17 09 04</t>
  </si>
  <si>
    <t>957017159</t>
  </si>
  <si>
    <t>Poznámka k položce:_x000d_
stávající umělé povrchy</t>
  </si>
  <si>
    <t>45,626</t>
  </si>
  <si>
    <t>104</t>
  </si>
  <si>
    <t>997013645</t>
  </si>
  <si>
    <t>Poplatek za uložení na skládce (skládkovné) odpadu asfaltového bez dehtu kód odpadu 17 03 02</t>
  </si>
  <si>
    <t>66175518</t>
  </si>
  <si>
    <t>10,192</t>
  </si>
  <si>
    <t>998</t>
  </si>
  <si>
    <t>Přesun hmot</t>
  </si>
  <si>
    <t>105</t>
  </si>
  <si>
    <t>998222012</t>
  </si>
  <si>
    <t>Přesun hmot pro tělovýchovné plochy</t>
  </si>
  <si>
    <t>1366614223</t>
  </si>
  <si>
    <t>PSV</t>
  </si>
  <si>
    <t>Práce a dodávky PSV</t>
  </si>
  <si>
    <t>767</t>
  </si>
  <si>
    <t>Konstrukce zámečnické</t>
  </si>
  <si>
    <t>106</t>
  </si>
  <si>
    <t>76753123R</t>
  </si>
  <si>
    <t>Osazení záchytné vany na písek plochy přes 0,5 do 1 m2</t>
  </si>
  <si>
    <t>2039647628</t>
  </si>
  <si>
    <t>Poznámka k položce:_x000d_
Záchytná vana na písek - ocelový žlab, rošt, gumová rohož, díl 100x51x10,5cm s rohoží 100x50x1,6cm, vč. zaslepení</t>
  </si>
  <si>
    <t>"SO3"7+4+7</t>
  </si>
  <si>
    <t>107</t>
  </si>
  <si>
    <t>6975216R</t>
  </si>
  <si>
    <t>vana záchytná na písek</t>
  </si>
  <si>
    <t>1521220530</t>
  </si>
  <si>
    <t>108</t>
  </si>
  <si>
    <t>76753124R</t>
  </si>
  <si>
    <t>Pozinkovaný truhlík s odrazovým prknem tréninkovým 34cm</t>
  </si>
  <si>
    <t>1092099228</t>
  </si>
  <si>
    <t>"SO3"1</t>
  </si>
  <si>
    <t>109</t>
  </si>
  <si>
    <t>767995115</t>
  </si>
  <si>
    <t>Montáž atypických zámečnických konstrukcí hm přes 50 do 100 kg</t>
  </si>
  <si>
    <t>-909196003</t>
  </si>
  <si>
    <t>Poznámka k položce:_x000d_
osazení obruče zhotovéné z pásové ocele SO6 - minimální tl. materiálu 6mm</t>
  </si>
  <si>
    <t>"SO6"(3,14*2,135)*9,42</t>
  </si>
  <si>
    <t>110</t>
  </si>
  <si>
    <t>13010314</t>
  </si>
  <si>
    <t>tyč ocelová plochá jakost S235JR (11 375) 150x8mm</t>
  </si>
  <si>
    <t>-139339838</t>
  </si>
  <si>
    <t>"SO6"(3,14*2,135)*9,42/1000</t>
  </si>
  <si>
    <t>111</t>
  </si>
  <si>
    <t>76799511R</t>
  </si>
  <si>
    <t>D+M Zábradlí u schodiště a tribuny - Z1</t>
  </si>
  <si>
    <t>ks</t>
  </si>
  <si>
    <t>2064332877</t>
  </si>
  <si>
    <t xml:space="preserve">Poznámka k položce:_x000d_
Konstrukce: nerezová trubka Ø 40 mm, kotevní patky – žárově zinkováno RAL 7016, materiál: nerez, ocel – žárově zinkovaná, kotvení nerezové, závitové tyče Ø 12 mm  na chemickou maltu do stávající betonové stěny_x000d_
včetně veškerých potřebných úkonů a kotevních prvků,_x000d_
viz PD a TZ</t>
  </si>
  <si>
    <t>112</t>
  </si>
  <si>
    <t>76799511R1</t>
  </si>
  <si>
    <t>D+M Zábradlí u tribuny - Z2</t>
  </si>
  <si>
    <t>2046092413</t>
  </si>
  <si>
    <t xml:space="preserve">Poznámka k položce:_x000d_
Z2 Zábradlí u tribuny – 1ks_x000d_
Konstrukce: nerezová trubka Ø 40mm, jackly 40/40/3 a 50/50/3, materiál ocel – žárově zinkovaná, kotvení nerezové_x000d_
Ploché ocelové profily 60x1200x10mm, kotevní patky 150x200mm, tl. 10mm, závitové tyče Ø 12mm na chemickou maltu._x000d_
Výplň:_x000d_
Záchytná síť - bílá    cca 4 x 1 m_x000d_
polyester vysokopevnostní bezuzlový, síla 4,0 mm, velikost oka 40 mm_x000d_
sítě mají pevný obšitý okraj 5-7 mm, který je zahrnut v ceně_x000d_
max. pevnost oka v tahu: 2,00 kN ( 203,94 kg )_x000d_
včetně veškerých potřebných úkonů a kotevních prvků,_x000d_
viz PD a TZ</t>
  </si>
  <si>
    <t>3,55*1,125</t>
  </si>
  <si>
    <t>1,027*0,96</t>
  </si>
  <si>
    <t>113</t>
  </si>
  <si>
    <t>76799511R2</t>
  </si>
  <si>
    <t>D+M Ocelová konstrukce se sítí u doběhu - Z3</t>
  </si>
  <si>
    <t>1466336312</t>
  </si>
  <si>
    <t xml:space="preserve">Poznámka k položce:_x000d_
Z3	Ocelová konstrukce se sítí u doběhu – 1ks_x000d_
Záchytná ocelová konstrukce kotvená do betonové stěny_x000d_
Záchytná síť - bílá    6 x 2 m_x000d_
polyester vysokopevnostní bezuzlový, síla 4,0 mm, velikost oka 40 mm, barva bílá_x000d_
sítě mají pevný obšitý okraj 5-7 mm._x000d_
max. pevnost oka v tahu: 2,00 kN ( 203,94 kg )_x000d_
včetně veškerých potřebných úkonů a kotevních prvků,_x000d_
viz PD a TZ</t>
  </si>
  <si>
    <t>5,5*2,15</t>
  </si>
  <si>
    <t>114</t>
  </si>
  <si>
    <t>998767101</t>
  </si>
  <si>
    <t>Přesun hmot tonážní pro zámečnické konstrukce v objektech v do 6 m</t>
  </si>
  <si>
    <t>594496303</t>
  </si>
  <si>
    <t>783</t>
  </si>
  <si>
    <t>Dokončovací práce - nátěry</t>
  </si>
  <si>
    <t>115</t>
  </si>
  <si>
    <t>783943161</t>
  </si>
  <si>
    <t>Penetrační polyuretanový nátěr pórovitých betonových podlah</t>
  </si>
  <si>
    <t>1785288176</t>
  </si>
  <si>
    <t>"SO3"80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</si>
</sst>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4" fillId="0" borderId="0" xfId="0" applyFont="1" applyAlignment="1">
      <alignment vertical="top" wrapText="1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26</v>
      </c>
      <c r="AR10" s="20"/>
      <c r="BE10" s="29"/>
      <c r="BS10" s="17" t="s">
        <v>6</v>
      </c>
    </row>
    <row r="11" s="1" customFormat="1" ht="18.48" customHeight="1">
      <c r="B11" s="20"/>
      <c r="E11" s="25" t="s">
        <v>27</v>
      </c>
      <c r="AK11" s="30" t="s">
        <v>28</v>
      </c>
      <c r="AN11" s="25" t="s">
        <v>1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29</v>
      </c>
      <c r="AK13" s="30" t="s">
        <v>25</v>
      </c>
      <c r="AN13" s="32" t="s">
        <v>30</v>
      </c>
      <c r="AR13" s="20"/>
      <c r="BE13" s="29"/>
      <c r="BS13" s="17" t="s">
        <v>6</v>
      </c>
    </row>
    <row r="14">
      <c r="B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N14" s="32" t="s">
        <v>30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31</v>
      </c>
      <c r="AK16" s="30" t="s">
        <v>25</v>
      </c>
      <c r="AN16" s="25" t="s">
        <v>1</v>
      </c>
      <c r="AR16" s="20"/>
      <c r="BE16" s="29"/>
      <c r="BS16" s="17" t="s">
        <v>3</v>
      </c>
    </row>
    <row r="17" s="1" customFormat="1" ht="18.48" customHeight="1">
      <c r="B17" s="20"/>
      <c r="E17" s="25" t="s">
        <v>32</v>
      </c>
      <c r="AK17" s="30" t="s">
        <v>28</v>
      </c>
      <c r="AN17" s="25" t="s">
        <v>1</v>
      </c>
      <c r="AR17" s="20"/>
      <c r="BE17" s="29"/>
      <c r="BS17" s="17" t="s">
        <v>33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34</v>
      </c>
      <c r="AK19" s="30" t="s">
        <v>25</v>
      </c>
      <c r="AN19" s="25" t="s">
        <v>1</v>
      </c>
      <c r="AR19" s="20"/>
      <c r="BE19" s="29"/>
      <c r="BS19" s="17" t="s">
        <v>6</v>
      </c>
    </row>
    <row r="20" s="1" customFormat="1" ht="18.48" customHeight="1">
      <c r="B20" s="20"/>
      <c r="E20" s="25" t="s">
        <v>35</v>
      </c>
      <c r="AK20" s="30" t="s">
        <v>28</v>
      </c>
      <c r="AN20" s="25" t="s">
        <v>1</v>
      </c>
      <c r="AR20" s="20"/>
      <c r="BE20" s="29"/>
      <c r="BS20" s="17" t="s">
        <v>33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36</v>
      </c>
      <c r="AR22" s="20"/>
      <c r="BE22" s="29"/>
    </row>
    <row r="23" s="1" customFormat="1" ht="95.25" customHeight="1">
      <c r="B23" s="20"/>
      <c r="E23" s="34" t="s">
        <v>37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39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40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41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42</v>
      </c>
      <c r="E29" s="3"/>
      <c r="F29" s="30" t="s">
        <v>43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44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45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46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47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48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49</v>
      </c>
      <c r="U35" s="48"/>
      <c r="V35" s="48"/>
      <c r="W35" s="48"/>
      <c r="X35" s="50" t="s">
        <v>50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51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52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53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54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53</v>
      </c>
      <c r="AI60" s="39"/>
      <c r="AJ60" s="39"/>
      <c r="AK60" s="39"/>
      <c r="AL60" s="39"/>
      <c r="AM60" s="56" t="s">
        <v>54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55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56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53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54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53</v>
      </c>
      <c r="AI75" s="39"/>
      <c r="AJ75" s="39"/>
      <c r="AK75" s="39"/>
      <c r="AL75" s="39"/>
      <c r="AM75" s="56" t="s">
        <v>54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57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20240705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Rekonstrukce hřiště - 2.etapa ZŠ T.G.Masaryka v Praze 12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>Modřany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5. 7. 2024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40.05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MČ Praha 12, Generála Šišky 2375/6, Praha4 Modřany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31</v>
      </c>
      <c r="AJ89" s="36"/>
      <c r="AK89" s="36"/>
      <c r="AL89" s="36"/>
      <c r="AM89" s="68" t="str">
        <f>IF(E17="","",E17)</f>
        <v>Ing.arch. Jan Mudra,Holoubkov 81,338 01 Holoubkov</v>
      </c>
      <c r="AN89" s="4"/>
      <c r="AO89" s="4"/>
      <c r="AP89" s="4"/>
      <c r="AQ89" s="36"/>
      <c r="AR89" s="37"/>
      <c r="AS89" s="69" t="s">
        <v>58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30" t="s">
        <v>29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34</v>
      </c>
      <c r="AJ90" s="36"/>
      <c r="AK90" s="36"/>
      <c r="AL90" s="36"/>
      <c r="AM90" s="68" t="str">
        <f>IF(E20="","",E20)</f>
        <v xml:space="preserve"> 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59</v>
      </c>
      <c r="D92" s="78"/>
      <c r="E92" s="78"/>
      <c r="F92" s="78"/>
      <c r="G92" s="78"/>
      <c r="H92" s="79"/>
      <c r="I92" s="80" t="s">
        <v>60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61</v>
      </c>
      <c r="AH92" s="78"/>
      <c r="AI92" s="78"/>
      <c r="AJ92" s="78"/>
      <c r="AK92" s="78"/>
      <c r="AL92" s="78"/>
      <c r="AM92" s="78"/>
      <c r="AN92" s="80" t="s">
        <v>62</v>
      </c>
      <c r="AO92" s="78"/>
      <c r="AP92" s="82"/>
      <c r="AQ92" s="83" t="s">
        <v>63</v>
      </c>
      <c r="AR92" s="37"/>
      <c r="AS92" s="84" t="s">
        <v>64</v>
      </c>
      <c r="AT92" s="85" t="s">
        <v>65</v>
      </c>
      <c r="AU92" s="85" t="s">
        <v>66</v>
      </c>
      <c r="AV92" s="85" t="s">
        <v>67</v>
      </c>
      <c r="AW92" s="85" t="s">
        <v>68</v>
      </c>
      <c r="AX92" s="85" t="s">
        <v>69</v>
      </c>
      <c r="AY92" s="85" t="s">
        <v>70</v>
      </c>
      <c r="AZ92" s="85" t="s">
        <v>71</v>
      </c>
      <c r="BA92" s="85" t="s">
        <v>72</v>
      </c>
      <c r="BB92" s="85" t="s">
        <v>73</v>
      </c>
      <c r="BC92" s="85" t="s">
        <v>74</v>
      </c>
      <c r="BD92" s="86" t="s">
        <v>75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76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ROUND(SUM(AG95:AG96),2)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ROUND(SUM(AS95:AS96),2)</f>
        <v>0</v>
      </c>
      <c r="AT94" s="97">
        <f>ROUND(SUM(AV94:AW94),2)</f>
        <v>0</v>
      </c>
      <c r="AU94" s="98">
        <f>ROUND(SUM(AU95:AU96),5)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ROUND(SUM(AZ95:AZ96),2)</f>
        <v>0</v>
      </c>
      <c r="BA94" s="97">
        <f>ROUND(SUM(BA95:BA96),2)</f>
        <v>0</v>
      </c>
      <c r="BB94" s="97">
        <f>ROUND(SUM(BB95:BB96),2)</f>
        <v>0</v>
      </c>
      <c r="BC94" s="97">
        <f>ROUND(SUM(BC95:BC96),2)</f>
        <v>0</v>
      </c>
      <c r="BD94" s="99">
        <f>ROUND(SUM(BD95:BD96),2)</f>
        <v>0</v>
      </c>
      <c r="BE94" s="6"/>
      <c r="BS94" s="100" t="s">
        <v>77</v>
      </c>
      <c r="BT94" s="100" t="s">
        <v>78</v>
      </c>
      <c r="BU94" s="101" t="s">
        <v>79</v>
      </c>
      <c r="BV94" s="100" t="s">
        <v>80</v>
      </c>
      <c r="BW94" s="100" t="s">
        <v>4</v>
      </c>
      <c r="BX94" s="100" t="s">
        <v>81</v>
      </c>
      <c r="CL94" s="100" t="s">
        <v>1</v>
      </c>
    </row>
    <row r="95" s="7" customFormat="1" ht="16.5" customHeight="1">
      <c r="A95" s="102" t="s">
        <v>82</v>
      </c>
      <c r="B95" s="103"/>
      <c r="C95" s="104"/>
      <c r="D95" s="105" t="s">
        <v>83</v>
      </c>
      <c r="E95" s="105"/>
      <c r="F95" s="105"/>
      <c r="G95" s="105"/>
      <c r="H95" s="105"/>
      <c r="I95" s="106"/>
      <c r="J95" s="105" t="s">
        <v>84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'00 - Vedlejší Rozpočtové ...'!J30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85</v>
      </c>
      <c r="AR95" s="103"/>
      <c r="AS95" s="109">
        <v>0</v>
      </c>
      <c r="AT95" s="110">
        <f>ROUND(SUM(AV95:AW95),2)</f>
        <v>0</v>
      </c>
      <c r="AU95" s="111">
        <f>'00 - Vedlejší Rozpočtové ...'!P122</f>
        <v>0</v>
      </c>
      <c r="AV95" s="110">
        <f>'00 - Vedlejší Rozpočtové ...'!J33</f>
        <v>0</v>
      </c>
      <c r="AW95" s="110">
        <f>'00 - Vedlejší Rozpočtové ...'!J34</f>
        <v>0</v>
      </c>
      <c r="AX95" s="110">
        <f>'00 - Vedlejší Rozpočtové ...'!J35</f>
        <v>0</v>
      </c>
      <c r="AY95" s="110">
        <f>'00 - Vedlejší Rozpočtové ...'!J36</f>
        <v>0</v>
      </c>
      <c r="AZ95" s="110">
        <f>'00 - Vedlejší Rozpočtové ...'!F33</f>
        <v>0</v>
      </c>
      <c r="BA95" s="110">
        <f>'00 - Vedlejší Rozpočtové ...'!F34</f>
        <v>0</v>
      </c>
      <c r="BB95" s="110">
        <f>'00 - Vedlejší Rozpočtové ...'!F35</f>
        <v>0</v>
      </c>
      <c r="BC95" s="110">
        <f>'00 - Vedlejší Rozpočtové ...'!F36</f>
        <v>0</v>
      </c>
      <c r="BD95" s="112">
        <f>'00 - Vedlejší Rozpočtové ...'!F37</f>
        <v>0</v>
      </c>
      <c r="BE95" s="7"/>
      <c r="BT95" s="113" t="s">
        <v>86</v>
      </c>
      <c r="BV95" s="113" t="s">
        <v>80</v>
      </c>
      <c r="BW95" s="113" t="s">
        <v>87</v>
      </c>
      <c r="BX95" s="113" t="s">
        <v>4</v>
      </c>
      <c r="CL95" s="113" t="s">
        <v>1</v>
      </c>
      <c r="CM95" s="113" t="s">
        <v>88</v>
      </c>
    </row>
    <row r="96" s="7" customFormat="1" ht="16.5" customHeight="1">
      <c r="A96" s="102" t="s">
        <v>82</v>
      </c>
      <c r="B96" s="103"/>
      <c r="C96" s="104"/>
      <c r="D96" s="105" t="s">
        <v>89</v>
      </c>
      <c r="E96" s="105"/>
      <c r="F96" s="105"/>
      <c r="G96" s="105"/>
      <c r="H96" s="105"/>
      <c r="I96" s="106"/>
      <c r="J96" s="105" t="s">
        <v>90</v>
      </c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7">
        <f>'SO1-10 - Stavební práce'!J30</f>
        <v>0</v>
      </c>
      <c r="AH96" s="106"/>
      <c r="AI96" s="106"/>
      <c r="AJ96" s="106"/>
      <c r="AK96" s="106"/>
      <c r="AL96" s="106"/>
      <c r="AM96" s="106"/>
      <c r="AN96" s="107">
        <f>SUM(AG96,AT96)</f>
        <v>0</v>
      </c>
      <c r="AO96" s="106"/>
      <c r="AP96" s="106"/>
      <c r="AQ96" s="108" t="s">
        <v>85</v>
      </c>
      <c r="AR96" s="103"/>
      <c r="AS96" s="114">
        <v>0</v>
      </c>
      <c r="AT96" s="115">
        <f>ROUND(SUM(AV96:AW96),2)</f>
        <v>0</v>
      </c>
      <c r="AU96" s="116">
        <f>'SO1-10 - Stavební práce'!P131</f>
        <v>0</v>
      </c>
      <c r="AV96" s="115">
        <f>'SO1-10 - Stavební práce'!J33</f>
        <v>0</v>
      </c>
      <c r="AW96" s="115">
        <f>'SO1-10 - Stavební práce'!J34</f>
        <v>0</v>
      </c>
      <c r="AX96" s="115">
        <f>'SO1-10 - Stavební práce'!J35</f>
        <v>0</v>
      </c>
      <c r="AY96" s="115">
        <f>'SO1-10 - Stavební práce'!J36</f>
        <v>0</v>
      </c>
      <c r="AZ96" s="115">
        <f>'SO1-10 - Stavební práce'!F33</f>
        <v>0</v>
      </c>
      <c r="BA96" s="115">
        <f>'SO1-10 - Stavební práce'!F34</f>
        <v>0</v>
      </c>
      <c r="BB96" s="115">
        <f>'SO1-10 - Stavební práce'!F35</f>
        <v>0</v>
      </c>
      <c r="BC96" s="115">
        <f>'SO1-10 - Stavební práce'!F36</f>
        <v>0</v>
      </c>
      <c r="BD96" s="117">
        <f>'SO1-10 - Stavební práce'!F37</f>
        <v>0</v>
      </c>
      <c r="BE96" s="7"/>
      <c r="BT96" s="113" t="s">
        <v>86</v>
      </c>
      <c r="BV96" s="113" t="s">
        <v>80</v>
      </c>
      <c r="BW96" s="113" t="s">
        <v>91</v>
      </c>
      <c r="BX96" s="113" t="s">
        <v>4</v>
      </c>
      <c r="CL96" s="113" t="s">
        <v>1</v>
      </c>
      <c r="CM96" s="113" t="s">
        <v>88</v>
      </c>
    </row>
    <row r="97" s="2" customFormat="1" ht="30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7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="2" customFormat="1" ht="6.96" customHeight="1">
      <c r="A98" s="36"/>
      <c r="B98" s="58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37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0 - Vedlejší Rozpočtové ...'!C2" display="/"/>
    <hyperlink ref="A96" location="'SO1-10 - Stavební prá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="1" customFormat="1" ht="24.96" customHeight="1">
      <c r="B4" s="20"/>
      <c r="D4" s="21" t="s">
        <v>92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Rekonstrukce hřiště - 2.etapa ZŠ T.G.Masaryka v Praze 12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93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94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5. 7. 2024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27</v>
      </c>
      <c r="F15" s="36"/>
      <c r="G15" s="36"/>
      <c r="H15" s="36"/>
      <c r="I15" s="30" t="s">
        <v>28</v>
      </c>
      <c r="J15" s="25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29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31</v>
      </c>
      <c r="E20" s="36"/>
      <c r="F20" s="36"/>
      <c r="G20" s="36"/>
      <c r="H20" s="36"/>
      <c r="I20" s="30" t="s">
        <v>25</v>
      </c>
      <c r="J20" s="25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32</v>
      </c>
      <c r="F21" s="36"/>
      <c r="G21" s="36"/>
      <c r="H21" s="36"/>
      <c r="I21" s="30" t="s">
        <v>28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34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28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36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43.25" customHeight="1">
      <c r="A27" s="120"/>
      <c r="B27" s="121"/>
      <c r="C27" s="120"/>
      <c r="D27" s="120"/>
      <c r="E27" s="34" t="s">
        <v>95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38</v>
      </c>
      <c r="E30" s="36"/>
      <c r="F30" s="36"/>
      <c r="G30" s="36"/>
      <c r="H30" s="36"/>
      <c r="I30" s="36"/>
      <c r="J30" s="94">
        <f>ROUND(J122,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40</v>
      </c>
      <c r="G32" s="36"/>
      <c r="H32" s="36"/>
      <c r="I32" s="41" t="s">
        <v>39</v>
      </c>
      <c r="J32" s="41" t="s">
        <v>41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42</v>
      </c>
      <c r="E33" s="30" t="s">
        <v>43</v>
      </c>
      <c r="F33" s="125">
        <f>ROUND((SUM(BE122:BE141)),  2)</f>
        <v>0</v>
      </c>
      <c r="G33" s="36"/>
      <c r="H33" s="36"/>
      <c r="I33" s="126">
        <v>0.20999999999999999</v>
      </c>
      <c r="J33" s="125">
        <f>ROUND(((SUM(BE122:BE141))*I33),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44</v>
      </c>
      <c r="F34" s="125">
        <f>ROUND((SUM(BF122:BF141)),  2)</f>
        <v>0</v>
      </c>
      <c r="G34" s="36"/>
      <c r="H34" s="36"/>
      <c r="I34" s="126">
        <v>0.12</v>
      </c>
      <c r="J34" s="125">
        <f>ROUND(((SUM(BF122:BF141))*I34),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45</v>
      </c>
      <c r="F35" s="125">
        <f>ROUND((SUM(BG122:BG141)),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46</v>
      </c>
      <c r="F36" s="125">
        <f>ROUND((SUM(BH122:BH141)),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47</v>
      </c>
      <c r="F37" s="125">
        <f>ROUND((SUM(BI122:BI141)),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48</v>
      </c>
      <c r="E39" s="79"/>
      <c r="F39" s="79"/>
      <c r="G39" s="129" t="s">
        <v>49</v>
      </c>
      <c r="H39" s="130" t="s">
        <v>50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51</v>
      </c>
      <c r="E50" s="55"/>
      <c r="F50" s="55"/>
      <c r="G50" s="54" t="s">
        <v>52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53</v>
      </c>
      <c r="E61" s="39"/>
      <c r="F61" s="133" t="s">
        <v>54</v>
      </c>
      <c r="G61" s="56" t="s">
        <v>53</v>
      </c>
      <c r="H61" s="39"/>
      <c r="I61" s="39"/>
      <c r="J61" s="134" t="s">
        <v>54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55</v>
      </c>
      <c r="E65" s="57"/>
      <c r="F65" s="57"/>
      <c r="G65" s="54" t="s">
        <v>56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53</v>
      </c>
      <c r="E76" s="39"/>
      <c r="F76" s="133" t="s">
        <v>54</v>
      </c>
      <c r="G76" s="56" t="s">
        <v>53</v>
      </c>
      <c r="H76" s="39"/>
      <c r="I76" s="39"/>
      <c r="J76" s="134" t="s">
        <v>54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96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Rekonstrukce hřiště - 2.etapa ZŠ T.G.Masaryka v Praze 12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93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00 - Vedlejší Rozpočtové Náklady ( VRN )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Modřany</v>
      </c>
      <c r="G89" s="36"/>
      <c r="H89" s="36"/>
      <c r="I89" s="30" t="s">
        <v>22</v>
      </c>
      <c r="J89" s="67" t="str">
        <f>IF(J12="","",J12)</f>
        <v>5. 7. 2024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6"/>
      <c r="E91" s="36"/>
      <c r="F91" s="25" t="str">
        <f>E15</f>
        <v>MČ Praha 12, Generála Šišky 2375/6, Praha4 Modřany</v>
      </c>
      <c r="G91" s="36"/>
      <c r="H91" s="36"/>
      <c r="I91" s="30" t="s">
        <v>31</v>
      </c>
      <c r="J91" s="34" t="str">
        <f>E21</f>
        <v>Ing.arch. Jan Mudra,Holoubkov 81,338 01 Holoubkov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6"/>
      <c r="E92" s="36"/>
      <c r="F92" s="25" t="str">
        <f>IF(E18="","",E18)</f>
        <v>Vyplň údaj</v>
      </c>
      <c r="G92" s="36"/>
      <c r="H92" s="36"/>
      <c r="I92" s="30" t="s">
        <v>34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97</v>
      </c>
      <c r="D94" s="127"/>
      <c r="E94" s="127"/>
      <c r="F94" s="127"/>
      <c r="G94" s="127"/>
      <c r="H94" s="127"/>
      <c r="I94" s="127"/>
      <c r="J94" s="136" t="s">
        <v>98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99</v>
      </c>
      <c r="D96" s="36"/>
      <c r="E96" s="36"/>
      <c r="F96" s="36"/>
      <c r="G96" s="36"/>
      <c r="H96" s="36"/>
      <c r="I96" s="36"/>
      <c r="J96" s="94">
        <f>J122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100</v>
      </c>
    </row>
    <row r="97" s="9" customFormat="1" ht="24.96" customHeight="1">
      <c r="A97" s="9"/>
      <c r="B97" s="138"/>
      <c r="C97" s="9"/>
      <c r="D97" s="139" t="s">
        <v>101</v>
      </c>
      <c r="E97" s="140"/>
      <c r="F97" s="140"/>
      <c r="G97" s="140"/>
      <c r="H97" s="140"/>
      <c r="I97" s="140"/>
      <c r="J97" s="141">
        <f>J123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2"/>
      <c r="C98" s="10"/>
      <c r="D98" s="143" t="s">
        <v>102</v>
      </c>
      <c r="E98" s="144"/>
      <c r="F98" s="144"/>
      <c r="G98" s="144"/>
      <c r="H98" s="144"/>
      <c r="I98" s="144"/>
      <c r="J98" s="145">
        <f>J124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2"/>
      <c r="C99" s="10"/>
      <c r="D99" s="143" t="s">
        <v>103</v>
      </c>
      <c r="E99" s="144"/>
      <c r="F99" s="144"/>
      <c r="G99" s="144"/>
      <c r="H99" s="144"/>
      <c r="I99" s="144"/>
      <c r="J99" s="145">
        <f>J129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2"/>
      <c r="C100" s="10"/>
      <c r="D100" s="143" t="s">
        <v>104</v>
      </c>
      <c r="E100" s="144"/>
      <c r="F100" s="144"/>
      <c r="G100" s="144"/>
      <c r="H100" s="144"/>
      <c r="I100" s="144"/>
      <c r="J100" s="145">
        <f>J132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2"/>
      <c r="C101" s="10"/>
      <c r="D101" s="143" t="s">
        <v>105</v>
      </c>
      <c r="E101" s="144"/>
      <c r="F101" s="144"/>
      <c r="G101" s="144"/>
      <c r="H101" s="144"/>
      <c r="I101" s="144"/>
      <c r="J101" s="145">
        <f>J137</f>
        <v>0</v>
      </c>
      <c r="K101" s="10"/>
      <c r="L101" s="14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2"/>
      <c r="C102" s="10"/>
      <c r="D102" s="143" t="s">
        <v>106</v>
      </c>
      <c r="E102" s="144"/>
      <c r="F102" s="144"/>
      <c r="G102" s="144"/>
      <c r="H102" s="144"/>
      <c r="I102" s="144"/>
      <c r="J102" s="145">
        <f>J139</f>
        <v>0</v>
      </c>
      <c r="K102" s="10"/>
      <c r="L102" s="14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107</v>
      </c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6"/>
      <c r="D112" s="36"/>
      <c r="E112" s="119" t="str">
        <f>E7</f>
        <v>Rekonstrukce hřiště - 2.etapa ZŠ T.G.Masaryka v Praze 12</v>
      </c>
      <c r="F112" s="30"/>
      <c r="G112" s="30"/>
      <c r="H112" s="30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93</v>
      </c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6"/>
      <c r="D114" s="36"/>
      <c r="E114" s="65" t="str">
        <f>E9</f>
        <v>00 - Vedlejší Rozpočtové Náklady ( VRN )</v>
      </c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20</v>
      </c>
      <c r="D116" s="36"/>
      <c r="E116" s="36"/>
      <c r="F116" s="25" t="str">
        <f>F12</f>
        <v>Modřany</v>
      </c>
      <c r="G116" s="36"/>
      <c r="H116" s="36"/>
      <c r="I116" s="30" t="s">
        <v>22</v>
      </c>
      <c r="J116" s="67" t="str">
        <f>IF(J12="","",J12)</f>
        <v>5. 7. 2024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40.05" customHeight="1">
      <c r="A118" s="36"/>
      <c r="B118" s="37"/>
      <c r="C118" s="30" t="s">
        <v>24</v>
      </c>
      <c r="D118" s="36"/>
      <c r="E118" s="36"/>
      <c r="F118" s="25" t="str">
        <f>E15</f>
        <v>MČ Praha 12, Generála Šišky 2375/6, Praha4 Modřany</v>
      </c>
      <c r="G118" s="36"/>
      <c r="H118" s="36"/>
      <c r="I118" s="30" t="s">
        <v>31</v>
      </c>
      <c r="J118" s="34" t="str">
        <f>E21</f>
        <v>Ing.arch. Jan Mudra,Holoubkov 81,338 01 Holoubkov</v>
      </c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29</v>
      </c>
      <c r="D119" s="36"/>
      <c r="E119" s="36"/>
      <c r="F119" s="25" t="str">
        <f>IF(E18="","",E18)</f>
        <v>Vyplň údaj</v>
      </c>
      <c r="G119" s="36"/>
      <c r="H119" s="36"/>
      <c r="I119" s="30" t="s">
        <v>34</v>
      </c>
      <c r="J119" s="34" t="str">
        <f>E24</f>
        <v xml:space="preserve"> </v>
      </c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46"/>
      <c r="B121" s="147"/>
      <c r="C121" s="148" t="s">
        <v>108</v>
      </c>
      <c r="D121" s="149" t="s">
        <v>63</v>
      </c>
      <c r="E121" s="149" t="s">
        <v>59</v>
      </c>
      <c r="F121" s="149" t="s">
        <v>60</v>
      </c>
      <c r="G121" s="149" t="s">
        <v>109</v>
      </c>
      <c r="H121" s="149" t="s">
        <v>110</v>
      </c>
      <c r="I121" s="149" t="s">
        <v>111</v>
      </c>
      <c r="J121" s="150" t="s">
        <v>98</v>
      </c>
      <c r="K121" s="151" t="s">
        <v>112</v>
      </c>
      <c r="L121" s="152"/>
      <c r="M121" s="84" t="s">
        <v>1</v>
      </c>
      <c r="N121" s="85" t="s">
        <v>42</v>
      </c>
      <c r="O121" s="85" t="s">
        <v>113</v>
      </c>
      <c r="P121" s="85" t="s">
        <v>114</v>
      </c>
      <c r="Q121" s="85" t="s">
        <v>115</v>
      </c>
      <c r="R121" s="85" t="s">
        <v>116</v>
      </c>
      <c r="S121" s="85" t="s">
        <v>117</v>
      </c>
      <c r="T121" s="86" t="s">
        <v>118</v>
      </c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</row>
    <row r="122" s="2" customFormat="1" ht="22.8" customHeight="1">
      <c r="A122" s="36"/>
      <c r="B122" s="37"/>
      <c r="C122" s="91" t="s">
        <v>119</v>
      </c>
      <c r="D122" s="36"/>
      <c r="E122" s="36"/>
      <c r="F122" s="36"/>
      <c r="G122" s="36"/>
      <c r="H122" s="36"/>
      <c r="I122" s="36"/>
      <c r="J122" s="153">
        <f>BK122</f>
        <v>0</v>
      </c>
      <c r="K122" s="36"/>
      <c r="L122" s="37"/>
      <c r="M122" s="87"/>
      <c r="N122" s="71"/>
      <c r="O122" s="88"/>
      <c r="P122" s="154">
        <f>P123</f>
        <v>0</v>
      </c>
      <c r="Q122" s="88"/>
      <c r="R122" s="154">
        <f>R123</f>
        <v>0</v>
      </c>
      <c r="S122" s="88"/>
      <c r="T122" s="155">
        <f>T123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7" t="s">
        <v>77</v>
      </c>
      <c r="AU122" s="17" t="s">
        <v>100</v>
      </c>
      <c r="BK122" s="156">
        <f>BK123</f>
        <v>0</v>
      </c>
    </row>
    <row r="123" s="12" customFormat="1" ht="25.92" customHeight="1">
      <c r="A123" s="12"/>
      <c r="B123" s="157"/>
      <c r="C123" s="12"/>
      <c r="D123" s="158" t="s">
        <v>77</v>
      </c>
      <c r="E123" s="159" t="s">
        <v>120</v>
      </c>
      <c r="F123" s="159" t="s">
        <v>121</v>
      </c>
      <c r="G123" s="12"/>
      <c r="H123" s="12"/>
      <c r="I123" s="160"/>
      <c r="J123" s="161">
        <f>BK123</f>
        <v>0</v>
      </c>
      <c r="K123" s="12"/>
      <c r="L123" s="157"/>
      <c r="M123" s="162"/>
      <c r="N123" s="163"/>
      <c r="O123" s="163"/>
      <c r="P123" s="164">
        <f>P124+P129+P132+P137+P139</f>
        <v>0</v>
      </c>
      <c r="Q123" s="163"/>
      <c r="R123" s="164">
        <f>R124+R129+R132+R137+R139</f>
        <v>0</v>
      </c>
      <c r="S123" s="163"/>
      <c r="T123" s="165">
        <f>T124+T129+T132+T137+T139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8" t="s">
        <v>86</v>
      </c>
      <c r="AT123" s="166" t="s">
        <v>77</v>
      </c>
      <c r="AU123" s="166" t="s">
        <v>78</v>
      </c>
      <c r="AY123" s="158" t="s">
        <v>122</v>
      </c>
      <c r="BK123" s="167">
        <f>BK124+BK129+BK132+BK137+BK139</f>
        <v>0</v>
      </c>
    </row>
    <row r="124" s="12" customFormat="1" ht="22.8" customHeight="1">
      <c r="A124" s="12"/>
      <c r="B124" s="157"/>
      <c r="C124" s="12"/>
      <c r="D124" s="158" t="s">
        <v>77</v>
      </c>
      <c r="E124" s="168" t="s">
        <v>123</v>
      </c>
      <c r="F124" s="168" t="s">
        <v>124</v>
      </c>
      <c r="G124" s="12"/>
      <c r="H124" s="12"/>
      <c r="I124" s="160"/>
      <c r="J124" s="169">
        <f>BK124</f>
        <v>0</v>
      </c>
      <c r="K124" s="12"/>
      <c r="L124" s="157"/>
      <c r="M124" s="162"/>
      <c r="N124" s="163"/>
      <c r="O124" s="163"/>
      <c r="P124" s="164">
        <f>SUM(P125:P128)</f>
        <v>0</v>
      </c>
      <c r="Q124" s="163"/>
      <c r="R124" s="164">
        <f>SUM(R125:R128)</f>
        <v>0</v>
      </c>
      <c r="S124" s="163"/>
      <c r="T124" s="165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8" t="s">
        <v>86</v>
      </c>
      <c r="AT124" s="166" t="s">
        <v>77</v>
      </c>
      <c r="AU124" s="166" t="s">
        <v>86</v>
      </c>
      <c r="AY124" s="158" t="s">
        <v>122</v>
      </c>
      <c r="BK124" s="167">
        <f>SUM(BK125:BK128)</f>
        <v>0</v>
      </c>
    </row>
    <row r="125" s="2" customFormat="1" ht="16.5" customHeight="1">
      <c r="A125" s="36"/>
      <c r="B125" s="170"/>
      <c r="C125" s="171" t="s">
        <v>86</v>
      </c>
      <c r="D125" s="171" t="s">
        <v>125</v>
      </c>
      <c r="E125" s="172" t="s">
        <v>126</v>
      </c>
      <c r="F125" s="173" t="s">
        <v>127</v>
      </c>
      <c r="G125" s="174" t="s">
        <v>128</v>
      </c>
      <c r="H125" s="175">
        <v>1</v>
      </c>
      <c r="I125" s="176"/>
      <c r="J125" s="177">
        <f>ROUND(I125*H125,2)</f>
        <v>0</v>
      </c>
      <c r="K125" s="178"/>
      <c r="L125" s="37"/>
      <c r="M125" s="179" t="s">
        <v>1</v>
      </c>
      <c r="N125" s="180" t="s">
        <v>43</v>
      </c>
      <c r="O125" s="75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3" t="s">
        <v>129</v>
      </c>
      <c r="AT125" s="183" t="s">
        <v>125</v>
      </c>
      <c r="AU125" s="183" t="s">
        <v>88</v>
      </c>
      <c r="AY125" s="17" t="s">
        <v>122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7" t="s">
        <v>86</v>
      </c>
      <c r="BK125" s="184">
        <f>ROUND(I125*H125,2)</f>
        <v>0</v>
      </c>
      <c r="BL125" s="17" t="s">
        <v>129</v>
      </c>
      <c r="BM125" s="183" t="s">
        <v>130</v>
      </c>
    </row>
    <row r="126" s="2" customFormat="1">
      <c r="A126" s="36"/>
      <c r="B126" s="37"/>
      <c r="C126" s="36"/>
      <c r="D126" s="185" t="s">
        <v>131</v>
      </c>
      <c r="E126" s="36"/>
      <c r="F126" s="186" t="s">
        <v>132</v>
      </c>
      <c r="G126" s="36"/>
      <c r="H126" s="36"/>
      <c r="I126" s="187"/>
      <c r="J126" s="36"/>
      <c r="K126" s="36"/>
      <c r="L126" s="37"/>
      <c r="M126" s="188"/>
      <c r="N126" s="189"/>
      <c r="O126" s="75"/>
      <c r="P126" s="75"/>
      <c r="Q126" s="75"/>
      <c r="R126" s="75"/>
      <c r="S126" s="75"/>
      <c r="T126" s="7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7" t="s">
        <v>131</v>
      </c>
      <c r="AU126" s="17" t="s">
        <v>88</v>
      </c>
    </row>
    <row r="127" s="2" customFormat="1" ht="16.5" customHeight="1">
      <c r="A127" s="36"/>
      <c r="B127" s="170"/>
      <c r="C127" s="171" t="s">
        <v>88</v>
      </c>
      <c r="D127" s="171" t="s">
        <v>125</v>
      </c>
      <c r="E127" s="172" t="s">
        <v>133</v>
      </c>
      <c r="F127" s="173" t="s">
        <v>134</v>
      </c>
      <c r="G127" s="174" t="s">
        <v>128</v>
      </c>
      <c r="H127" s="175">
        <v>1</v>
      </c>
      <c r="I127" s="176"/>
      <c r="J127" s="177">
        <f>ROUND(I127*H127,2)</f>
        <v>0</v>
      </c>
      <c r="K127" s="178"/>
      <c r="L127" s="37"/>
      <c r="M127" s="179" t="s">
        <v>1</v>
      </c>
      <c r="N127" s="180" t="s">
        <v>43</v>
      </c>
      <c r="O127" s="75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3" t="s">
        <v>129</v>
      </c>
      <c r="AT127" s="183" t="s">
        <v>125</v>
      </c>
      <c r="AU127" s="183" t="s">
        <v>88</v>
      </c>
      <c r="AY127" s="17" t="s">
        <v>122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7" t="s">
        <v>86</v>
      </c>
      <c r="BK127" s="184">
        <f>ROUND(I127*H127,2)</f>
        <v>0</v>
      </c>
      <c r="BL127" s="17" t="s">
        <v>129</v>
      </c>
      <c r="BM127" s="183" t="s">
        <v>135</v>
      </c>
    </row>
    <row r="128" s="2" customFormat="1" ht="16.5" customHeight="1">
      <c r="A128" s="36"/>
      <c r="B128" s="170"/>
      <c r="C128" s="171" t="s">
        <v>136</v>
      </c>
      <c r="D128" s="171" t="s">
        <v>125</v>
      </c>
      <c r="E128" s="172" t="s">
        <v>137</v>
      </c>
      <c r="F128" s="173" t="s">
        <v>138</v>
      </c>
      <c r="G128" s="174" t="s">
        <v>128</v>
      </c>
      <c r="H128" s="175">
        <v>1</v>
      </c>
      <c r="I128" s="176"/>
      <c r="J128" s="177">
        <f>ROUND(I128*H128,2)</f>
        <v>0</v>
      </c>
      <c r="K128" s="178"/>
      <c r="L128" s="37"/>
      <c r="M128" s="179" t="s">
        <v>1</v>
      </c>
      <c r="N128" s="180" t="s">
        <v>43</v>
      </c>
      <c r="O128" s="75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3" t="s">
        <v>129</v>
      </c>
      <c r="AT128" s="183" t="s">
        <v>125</v>
      </c>
      <c r="AU128" s="183" t="s">
        <v>88</v>
      </c>
      <c r="AY128" s="17" t="s">
        <v>122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7" t="s">
        <v>86</v>
      </c>
      <c r="BK128" s="184">
        <f>ROUND(I128*H128,2)</f>
        <v>0</v>
      </c>
      <c r="BL128" s="17" t="s">
        <v>129</v>
      </c>
      <c r="BM128" s="183" t="s">
        <v>139</v>
      </c>
    </row>
    <row r="129" s="12" customFormat="1" ht="22.8" customHeight="1">
      <c r="A129" s="12"/>
      <c r="B129" s="157"/>
      <c r="C129" s="12"/>
      <c r="D129" s="158" t="s">
        <v>77</v>
      </c>
      <c r="E129" s="168" t="s">
        <v>140</v>
      </c>
      <c r="F129" s="168" t="s">
        <v>141</v>
      </c>
      <c r="G129" s="12"/>
      <c r="H129" s="12"/>
      <c r="I129" s="160"/>
      <c r="J129" s="169">
        <f>BK129</f>
        <v>0</v>
      </c>
      <c r="K129" s="12"/>
      <c r="L129" s="157"/>
      <c r="M129" s="162"/>
      <c r="N129" s="163"/>
      <c r="O129" s="163"/>
      <c r="P129" s="164">
        <f>SUM(P130:P131)</f>
        <v>0</v>
      </c>
      <c r="Q129" s="163"/>
      <c r="R129" s="164">
        <f>SUM(R130:R131)</f>
        <v>0</v>
      </c>
      <c r="S129" s="163"/>
      <c r="T129" s="165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8" t="s">
        <v>142</v>
      </c>
      <c r="AT129" s="166" t="s">
        <v>77</v>
      </c>
      <c r="AU129" s="166" t="s">
        <v>86</v>
      </c>
      <c r="AY129" s="158" t="s">
        <v>122</v>
      </c>
      <c r="BK129" s="167">
        <f>SUM(BK130:BK131)</f>
        <v>0</v>
      </c>
    </row>
    <row r="130" s="2" customFormat="1" ht="16.5" customHeight="1">
      <c r="A130" s="36"/>
      <c r="B130" s="170"/>
      <c r="C130" s="171" t="s">
        <v>143</v>
      </c>
      <c r="D130" s="171" t="s">
        <v>125</v>
      </c>
      <c r="E130" s="172" t="s">
        <v>144</v>
      </c>
      <c r="F130" s="173" t="s">
        <v>141</v>
      </c>
      <c r="G130" s="174" t="s">
        <v>145</v>
      </c>
      <c r="H130" s="190"/>
      <c r="I130" s="176"/>
      <c r="J130" s="177">
        <f>ROUND(I130*H130,2)</f>
        <v>0</v>
      </c>
      <c r="K130" s="178"/>
      <c r="L130" s="37"/>
      <c r="M130" s="179" t="s">
        <v>1</v>
      </c>
      <c r="N130" s="180" t="s">
        <v>43</v>
      </c>
      <c r="O130" s="75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3" t="s">
        <v>143</v>
      </c>
      <c r="AT130" s="183" t="s">
        <v>125</v>
      </c>
      <c r="AU130" s="183" t="s">
        <v>88</v>
      </c>
      <c r="AY130" s="17" t="s">
        <v>122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7" t="s">
        <v>86</v>
      </c>
      <c r="BK130" s="184">
        <f>ROUND(I130*H130,2)</f>
        <v>0</v>
      </c>
      <c r="BL130" s="17" t="s">
        <v>143</v>
      </c>
      <c r="BM130" s="183" t="s">
        <v>146</v>
      </c>
    </row>
    <row r="131" s="2" customFormat="1">
      <c r="A131" s="36"/>
      <c r="B131" s="37"/>
      <c r="C131" s="36"/>
      <c r="D131" s="185" t="s">
        <v>131</v>
      </c>
      <c r="E131" s="36"/>
      <c r="F131" s="186" t="s">
        <v>147</v>
      </c>
      <c r="G131" s="36"/>
      <c r="H131" s="36"/>
      <c r="I131" s="187"/>
      <c r="J131" s="36"/>
      <c r="K131" s="36"/>
      <c r="L131" s="37"/>
      <c r="M131" s="188"/>
      <c r="N131" s="189"/>
      <c r="O131" s="75"/>
      <c r="P131" s="75"/>
      <c r="Q131" s="75"/>
      <c r="R131" s="75"/>
      <c r="S131" s="75"/>
      <c r="T131" s="7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7" t="s">
        <v>131</v>
      </c>
      <c r="AU131" s="17" t="s">
        <v>88</v>
      </c>
    </row>
    <row r="132" s="12" customFormat="1" ht="22.8" customHeight="1">
      <c r="A132" s="12"/>
      <c r="B132" s="157"/>
      <c r="C132" s="12"/>
      <c r="D132" s="158" t="s">
        <v>77</v>
      </c>
      <c r="E132" s="168" t="s">
        <v>148</v>
      </c>
      <c r="F132" s="168" t="s">
        <v>149</v>
      </c>
      <c r="G132" s="12"/>
      <c r="H132" s="12"/>
      <c r="I132" s="160"/>
      <c r="J132" s="169">
        <f>BK132</f>
        <v>0</v>
      </c>
      <c r="K132" s="12"/>
      <c r="L132" s="157"/>
      <c r="M132" s="162"/>
      <c r="N132" s="163"/>
      <c r="O132" s="163"/>
      <c r="P132" s="164">
        <f>SUM(P133:P136)</f>
        <v>0</v>
      </c>
      <c r="Q132" s="163"/>
      <c r="R132" s="164">
        <f>SUM(R133:R136)</f>
        <v>0</v>
      </c>
      <c r="S132" s="163"/>
      <c r="T132" s="165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8" t="s">
        <v>142</v>
      </c>
      <c r="AT132" s="166" t="s">
        <v>77</v>
      </c>
      <c r="AU132" s="166" t="s">
        <v>86</v>
      </c>
      <c r="AY132" s="158" t="s">
        <v>122</v>
      </c>
      <c r="BK132" s="167">
        <f>SUM(BK133:BK136)</f>
        <v>0</v>
      </c>
    </row>
    <row r="133" s="2" customFormat="1" ht="16.5" customHeight="1">
      <c r="A133" s="36"/>
      <c r="B133" s="170"/>
      <c r="C133" s="171" t="s">
        <v>142</v>
      </c>
      <c r="D133" s="171" t="s">
        <v>125</v>
      </c>
      <c r="E133" s="172" t="s">
        <v>150</v>
      </c>
      <c r="F133" s="173" t="s">
        <v>151</v>
      </c>
      <c r="G133" s="174" t="s">
        <v>128</v>
      </c>
      <c r="H133" s="175">
        <v>1</v>
      </c>
      <c r="I133" s="176"/>
      <c r="J133" s="177">
        <f>ROUND(I133*H133,2)</f>
        <v>0</v>
      </c>
      <c r="K133" s="178"/>
      <c r="L133" s="37"/>
      <c r="M133" s="179" t="s">
        <v>1</v>
      </c>
      <c r="N133" s="180" t="s">
        <v>43</v>
      </c>
      <c r="O133" s="75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3" t="s">
        <v>143</v>
      </c>
      <c r="AT133" s="183" t="s">
        <v>125</v>
      </c>
      <c r="AU133" s="183" t="s">
        <v>88</v>
      </c>
      <c r="AY133" s="17" t="s">
        <v>122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7" t="s">
        <v>86</v>
      </c>
      <c r="BK133" s="184">
        <f>ROUND(I133*H133,2)</f>
        <v>0</v>
      </c>
      <c r="BL133" s="17" t="s">
        <v>143</v>
      </c>
      <c r="BM133" s="183" t="s">
        <v>152</v>
      </c>
    </row>
    <row r="134" s="2" customFormat="1">
      <c r="A134" s="36"/>
      <c r="B134" s="37"/>
      <c r="C134" s="36"/>
      <c r="D134" s="185" t="s">
        <v>131</v>
      </c>
      <c r="E134" s="36"/>
      <c r="F134" s="186" t="s">
        <v>153</v>
      </c>
      <c r="G134" s="36"/>
      <c r="H134" s="36"/>
      <c r="I134" s="187"/>
      <c r="J134" s="36"/>
      <c r="K134" s="36"/>
      <c r="L134" s="37"/>
      <c r="M134" s="188"/>
      <c r="N134" s="189"/>
      <c r="O134" s="75"/>
      <c r="P134" s="75"/>
      <c r="Q134" s="75"/>
      <c r="R134" s="75"/>
      <c r="S134" s="75"/>
      <c r="T134" s="7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7" t="s">
        <v>131</v>
      </c>
      <c r="AU134" s="17" t="s">
        <v>88</v>
      </c>
    </row>
    <row r="135" s="2" customFormat="1" ht="16.5" customHeight="1">
      <c r="A135" s="36"/>
      <c r="B135" s="170"/>
      <c r="C135" s="171" t="s">
        <v>154</v>
      </c>
      <c r="D135" s="171" t="s">
        <v>125</v>
      </c>
      <c r="E135" s="172" t="s">
        <v>155</v>
      </c>
      <c r="F135" s="173" t="s">
        <v>156</v>
      </c>
      <c r="G135" s="174" t="s">
        <v>128</v>
      </c>
      <c r="H135" s="175">
        <v>1</v>
      </c>
      <c r="I135" s="176"/>
      <c r="J135" s="177">
        <f>ROUND(I135*H135,2)</f>
        <v>0</v>
      </c>
      <c r="K135" s="178"/>
      <c r="L135" s="37"/>
      <c r="M135" s="179" t="s">
        <v>1</v>
      </c>
      <c r="N135" s="180" t="s">
        <v>43</v>
      </c>
      <c r="O135" s="75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3" t="s">
        <v>143</v>
      </c>
      <c r="AT135" s="183" t="s">
        <v>125</v>
      </c>
      <c r="AU135" s="183" t="s">
        <v>88</v>
      </c>
      <c r="AY135" s="17" t="s">
        <v>122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7" t="s">
        <v>86</v>
      </c>
      <c r="BK135" s="184">
        <f>ROUND(I135*H135,2)</f>
        <v>0</v>
      </c>
      <c r="BL135" s="17" t="s">
        <v>143</v>
      </c>
      <c r="BM135" s="183" t="s">
        <v>157</v>
      </c>
    </row>
    <row r="136" s="2" customFormat="1">
      <c r="A136" s="36"/>
      <c r="B136" s="37"/>
      <c r="C136" s="36"/>
      <c r="D136" s="185" t="s">
        <v>131</v>
      </c>
      <c r="E136" s="36"/>
      <c r="F136" s="186" t="s">
        <v>158</v>
      </c>
      <c r="G136" s="36"/>
      <c r="H136" s="36"/>
      <c r="I136" s="187"/>
      <c r="J136" s="36"/>
      <c r="K136" s="36"/>
      <c r="L136" s="37"/>
      <c r="M136" s="188"/>
      <c r="N136" s="189"/>
      <c r="O136" s="75"/>
      <c r="P136" s="75"/>
      <c r="Q136" s="75"/>
      <c r="R136" s="75"/>
      <c r="S136" s="75"/>
      <c r="T136" s="7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7" t="s">
        <v>131</v>
      </c>
      <c r="AU136" s="17" t="s">
        <v>88</v>
      </c>
    </row>
    <row r="137" s="12" customFormat="1" ht="22.8" customHeight="1">
      <c r="A137" s="12"/>
      <c r="B137" s="157"/>
      <c r="C137" s="12"/>
      <c r="D137" s="158" t="s">
        <v>77</v>
      </c>
      <c r="E137" s="168" t="s">
        <v>159</v>
      </c>
      <c r="F137" s="168" t="s">
        <v>160</v>
      </c>
      <c r="G137" s="12"/>
      <c r="H137" s="12"/>
      <c r="I137" s="160"/>
      <c r="J137" s="169">
        <f>BK137</f>
        <v>0</v>
      </c>
      <c r="K137" s="12"/>
      <c r="L137" s="157"/>
      <c r="M137" s="162"/>
      <c r="N137" s="163"/>
      <c r="O137" s="163"/>
      <c r="P137" s="164">
        <f>P138</f>
        <v>0</v>
      </c>
      <c r="Q137" s="163"/>
      <c r="R137" s="164">
        <f>R138</f>
        <v>0</v>
      </c>
      <c r="S137" s="163"/>
      <c r="T137" s="165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8" t="s">
        <v>142</v>
      </c>
      <c r="AT137" s="166" t="s">
        <v>77</v>
      </c>
      <c r="AU137" s="166" t="s">
        <v>86</v>
      </c>
      <c r="AY137" s="158" t="s">
        <v>122</v>
      </c>
      <c r="BK137" s="167">
        <f>BK138</f>
        <v>0</v>
      </c>
    </row>
    <row r="138" s="2" customFormat="1" ht="16.5" customHeight="1">
      <c r="A138" s="36"/>
      <c r="B138" s="170"/>
      <c r="C138" s="171" t="s">
        <v>161</v>
      </c>
      <c r="D138" s="171" t="s">
        <v>125</v>
      </c>
      <c r="E138" s="172" t="s">
        <v>162</v>
      </c>
      <c r="F138" s="173" t="s">
        <v>163</v>
      </c>
      <c r="G138" s="174" t="s">
        <v>145</v>
      </c>
      <c r="H138" s="190"/>
      <c r="I138" s="176"/>
      <c r="J138" s="177">
        <f>ROUND(I138*H138,2)</f>
        <v>0</v>
      </c>
      <c r="K138" s="178"/>
      <c r="L138" s="37"/>
      <c r="M138" s="179" t="s">
        <v>1</v>
      </c>
      <c r="N138" s="180" t="s">
        <v>43</v>
      </c>
      <c r="O138" s="75"/>
      <c r="P138" s="181">
        <f>O138*H138</f>
        <v>0</v>
      </c>
      <c r="Q138" s="181">
        <v>0</v>
      </c>
      <c r="R138" s="181">
        <f>Q138*H138</f>
        <v>0</v>
      </c>
      <c r="S138" s="181">
        <v>0</v>
      </c>
      <c r="T138" s="182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3" t="s">
        <v>129</v>
      </c>
      <c r="AT138" s="183" t="s">
        <v>125</v>
      </c>
      <c r="AU138" s="183" t="s">
        <v>88</v>
      </c>
      <c r="AY138" s="17" t="s">
        <v>122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7" t="s">
        <v>86</v>
      </c>
      <c r="BK138" s="184">
        <f>ROUND(I138*H138,2)</f>
        <v>0</v>
      </c>
      <c r="BL138" s="17" t="s">
        <v>129</v>
      </c>
      <c r="BM138" s="183" t="s">
        <v>164</v>
      </c>
    </row>
    <row r="139" s="12" customFormat="1" ht="22.8" customHeight="1">
      <c r="A139" s="12"/>
      <c r="B139" s="157"/>
      <c r="C139" s="12"/>
      <c r="D139" s="158" t="s">
        <v>77</v>
      </c>
      <c r="E139" s="168" t="s">
        <v>165</v>
      </c>
      <c r="F139" s="168" t="s">
        <v>166</v>
      </c>
      <c r="G139" s="12"/>
      <c r="H139" s="12"/>
      <c r="I139" s="160"/>
      <c r="J139" s="169">
        <f>BK139</f>
        <v>0</v>
      </c>
      <c r="K139" s="12"/>
      <c r="L139" s="157"/>
      <c r="M139" s="162"/>
      <c r="N139" s="163"/>
      <c r="O139" s="163"/>
      <c r="P139" s="164">
        <f>SUM(P140:P141)</f>
        <v>0</v>
      </c>
      <c r="Q139" s="163"/>
      <c r="R139" s="164">
        <f>SUM(R140:R141)</f>
        <v>0</v>
      </c>
      <c r="S139" s="163"/>
      <c r="T139" s="165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8" t="s">
        <v>142</v>
      </c>
      <c r="AT139" s="166" t="s">
        <v>77</v>
      </c>
      <c r="AU139" s="166" t="s">
        <v>86</v>
      </c>
      <c r="AY139" s="158" t="s">
        <v>122</v>
      </c>
      <c r="BK139" s="167">
        <f>SUM(BK140:BK141)</f>
        <v>0</v>
      </c>
    </row>
    <row r="140" s="2" customFormat="1" ht="16.5" customHeight="1">
      <c r="A140" s="36"/>
      <c r="B140" s="170"/>
      <c r="C140" s="171" t="s">
        <v>167</v>
      </c>
      <c r="D140" s="171" t="s">
        <v>125</v>
      </c>
      <c r="E140" s="172" t="s">
        <v>168</v>
      </c>
      <c r="F140" s="173" t="s">
        <v>169</v>
      </c>
      <c r="G140" s="174" t="s">
        <v>145</v>
      </c>
      <c r="H140" s="190"/>
      <c r="I140" s="176"/>
      <c r="J140" s="177">
        <f>ROUND(I140*H140,2)</f>
        <v>0</v>
      </c>
      <c r="K140" s="178"/>
      <c r="L140" s="37"/>
      <c r="M140" s="179" t="s">
        <v>1</v>
      </c>
      <c r="N140" s="180" t="s">
        <v>43</v>
      </c>
      <c r="O140" s="75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3" t="s">
        <v>143</v>
      </c>
      <c r="AT140" s="183" t="s">
        <v>125</v>
      </c>
      <c r="AU140" s="183" t="s">
        <v>88</v>
      </c>
      <c r="AY140" s="17" t="s">
        <v>122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7" t="s">
        <v>86</v>
      </c>
      <c r="BK140" s="184">
        <f>ROUND(I140*H140,2)</f>
        <v>0</v>
      </c>
      <c r="BL140" s="17" t="s">
        <v>143</v>
      </c>
      <c r="BM140" s="183" t="s">
        <v>170</v>
      </c>
    </row>
    <row r="141" s="2" customFormat="1" ht="16.5" customHeight="1">
      <c r="A141" s="36"/>
      <c r="B141" s="170"/>
      <c r="C141" s="171" t="s">
        <v>171</v>
      </c>
      <c r="D141" s="171" t="s">
        <v>125</v>
      </c>
      <c r="E141" s="172" t="s">
        <v>172</v>
      </c>
      <c r="F141" s="173" t="s">
        <v>173</v>
      </c>
      <c r="G141" s="174" t="s">
        <v>145</v>
      </c>
      <c r="H141" s="190"/>
      <c r="I141" s="176"/>
      <c r="J141" s="177">
        <f>ROUND(I141*H141,2)</f>
        <v>0</v>
      </c>
      <c r="K141" s="178"/>
      <c r="L141" s="37"/>
      <c r="M141" s="191" t="s">
        <v>1</v>
      </c>
      <c r="N141" s="192" t="s">
        <v>43</v>
      </c>
      <c r="O141" s="193"/>
      <c r="P141" s="194">
        <f>O141*H141</f>
        <v>0</v>
      </c>
      <c r="Q141" s="194">
        <v>0</v>
      </c>
      <c r="R141" s="194">
        <f>Q141*H141</f>
        <v>0</v>
      </c>
      <c r="S141" s="194">
        <v>0</v>
      </c>
      <c r="T141" s="195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3" t="s">
        <v>143</v>
      </c>
      <c r="AT141" s="183" t="s">
        <v>125</v>
      </c>
      <c r="AU141" s="183" t="s">
        <v>88</v>
      </c>
      <c r="AY141" s="17" t="s">
        <v>122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7" t="s">
        <v>86</v>
      </c>
      <c r="BK141" s="184">
        <f>ROUND(I141*H141,2)</f>
        <v>0</v>
      </c>
      <c r="BL141" s="17" t="s">
        <v>143</v>
      </c>
      <c r="BM141" s="183" t="s">
        <v>174</v>
      </c>
    </row>
    <row r="142" s="2" customFormat="1" ht="6.96" customHeight="1">
      <c r="A142" s="36"/>
      <c r="B142" s="58"/>
      <c r="C142" s="59"/>
      <c r="D142" s="59"/>
      <c r="E142" s="59"/>
      <c r="F142" s="59"/>
      <c r="G142" s="59"/>
      <c r="H142" s="59"/>
      <c r="I142" s="59"/>
      <c r="J142" s="59"/>
      <c r="K142" s="59"/>
      <c r="L142" s="37"/>
      <c r="M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</sheetData>
  <autoFilter ref="C121:K14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="1" customFormat="1" ht="24.96" customHeight="1">
      <c r="B4" s="20"/>
      <c r="D4" s="21" t="s">
        <v>92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Rekonstrukce hřiště - 2.etapa ZŠ T.G.Masaryka v Praze 12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93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175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5. 7. 2024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27</v>
      </c>
      <c r="F15" s="36"/>
      <c r="G15" s="36"/>
      <c r="H15" s="36"/>
      <c r="I15" s="30" t="s">
        <v>28</v>
      </c>
      <c r="J15" s="25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29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31</v>
      </c>
      <c r="E20" s="36"/>
      <c r="F20" s="36"/>
      <c r="G20" s="36"/>
      <c r="H20" s="36"/>
      <c r="I20" s="30" t="s">
        <v>25</v>
      </c>
      <c r="J20" s="25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32</v>
      </c>
      <c r="F21" s="36"/>
      <c r="G21" s="36"/>
      <c r="H21" s="36"/>
      <c r="I21" s="30" t="s">
        <v>28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34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28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36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43.25" customHeight="1">
      <c r="A27" s="120"/>
      <c r="B27" s="121"/>
      <c r="C27" s="120"/>
      <c r="D27" s="120"/>
      <c r="E27" s="34" t="s">
        <v>95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38</v>
      </c>
      <c r="E30" s="36"/>
      <c r="F30" s="36"/>
      <c r="G30" s="36"/>
      <c r="H30" s="36"/>
      <c r="I30" s="36"/>
      <c r="J30" s="94">
        <f>ROUND(J131,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40</v>
      </c>
      <c r="G32" s="36"/>
      <c r="H32" s="36"/>
      <c r="I32" s="41" t="s">
        <v>39</v>
      </c>
      <c r="J32" s="41" t="s">
        <v>41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42</v>
      </c>
      <c r="E33" s="30" t="s">
        <v>43</v>
      </c>
      <c r="F33" s="125">
        <f>ROUND((SUM(BE131:BE514)),  2)</f>
        <v>0</v>
      </c>
      <c r="G33" s="36"/>
      <c r="H33" s="36"/>
      <c r="I33" s="126">
        <v>0.20999999999999999</v>
      </c>
      <c r="J33" s="125">
        <f>ROUND(((SUM(BE131:BE514))*I33),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44</v>
      </c>
      <c r="F34" s="125">
        <f>ROUND((SUM(BF131:BF514)),  2)</f>
        <v>0</v>
      </c>
      <c r="G34" s="36"/>
      <c r="H34" s="36"/>
      <c r="I34" s="126">
        <v>0.12</v>
      </c>
      <c r="J34" s="125">
        <f>ROUND(((SUM(BF131:BF514))*I34),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45</v>
      </c>
      <c r="F35" s="125">
        <f>ROUND((SUM(BG131:BG514)),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46</v>
      </c>
      <c r="F36" s="125">
        <f>ROUND((SUM(BH131:BH514)),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47</v>
      </c>
      <c r="F37" s="125">
        <f>ROUND((SUM(BI131:BI514)),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48</v>
      </c>
      <c r="E39" s="79"/>
      <c r="F39" s="79"/>
      <c r="G39" s="129" t="s">
        <v>49</v>
      </c>
      <c r="H39" s="130" t="s">
        <v>50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51</v>
      </c>
      <c r="E50" s="55"/>
      <c r="F50" s="55"/>
      <c r="G50" s="54" t="s">
        <v>52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53</v>
      </c>
      <c r="E61" s="39"/>
      <c r="F61" s="133" t="s">
        <v>54</v>
      </c>
      <c r="G61" s="56" t="s">
        <v>53</v>
      </c>
      <c r="H61" s="39"/>
      <c r="I61" s="39"/>
      <c r="J61" s="134" t="s">
        <v>54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55</v>
      </c>
      <c r="E65" s="57"/>
      <c r="F65" s="57"/>
      <c r="G65" s="54" t="s">
        <v>56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53</v>
      </c>
      <c r="E76" s="39"/>
      <c r="F76" s="133" t="s">
        <v>54</v>
      </c>
      <c r="G76" s="56" t="s">
        <v>53</v>
      </c>
      <c r="H76" s="39"/>
      <c r="I76" s="39"/>
      <c r="J76" s="134" t="s">
        <v>54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96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Rekonstrukce hřiště - 2.etapa ZŠ T.G.Masaryka v Praze 12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93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SO1-10 - Stavební práce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Modřany</v>
      </c>
      <c r="G89" s="36"/>
      <c r="H89" s="36"/>
      <c r="I89" s="30" t="s">
        <v>22</v>
      </c>
      <c r="J89" s="67" t="str">
        <f>IF(J12="","",J12)</f>
        <v>5. 7. 2024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6"/>
      <c r="E91" s="36"/>
      <c r="F91" s="25" t="str">
        <f>E15</f>
        <v>MČ Praha 12, Generála Šišky 2375/6, Praha4 Modřany</v>
      </c>
      <c r="G91" s="36"/>
      <c r="H91" s="36"/>
      <c r="I91" s="30" t="s">
        <v>31</v>
      </c>
      <c r="J91" s="34" t="str">
        <f>E21</f>
        <v>Ing.arch. Jan Mudra,Holoubkov 81,338 01 Holoubkov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6"/>
      <c r="E92" s="36"/>
      <c r="F92" s="25" t="str">
        <f>IF(E18="","",E18)</f>
        <v>Vyplň údaj</v>
      </c>
      <c r="G92" s="36"/>
      <c r="H92" s="36"/>
      <c r="I92" s="30" t="s">
        <v>34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97</v>
      </c>
      <c r="D94" s="127"/>
      <c r="E94" s="127"/>
      <c r="F94" s="127"/>
      <c r="G94" s="127"/>
      <c r="H94" s="127"/>
      <c r="I94" s="127"/>
      <c r="J94" s="136" t="s">
        <v>98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99</v>
      </c>
      <c r="D96" s="36"/>
      <c r="E96" s="36"/>
      <c r="F96" s="36"/>
      <c r="G96" s="36"/>
      <c r="H96" s="36"/>
      <c r="I96" s="36"/>
      <c r="J96" s="94">
        <f>J131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100</v>
      </c>
    </row>
    <row r="97" s="9" customFormat="1" ht="24.96" customHeight="1">
      <c r="A97" s="9"/>
      <c r="B97" s="138"/>
      <c r="C97" s="9"/>
      <c r="D97" s="139" t="s">
        <v>176</v>
      </c>
      <c r="E97" s="140"/>
      <c r="F97" s="140"/>
      <c r="G97" s="140"/>
      <c r="H97" s="140"/>
      <c r="I97" s="140"/>
      <c r="J97" s="141">
        <f>J132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2"/>
      <c r="C98" s="10"/>
      <c r="D98" s="143" t="s">
        <v>177</v>
      </c>
      <c r="E98" s="144"/>
      <c r="F98" s="144"/>
      <c r="G98" s="144"/>
      <c r="H98" s="144"/>
      <c r="I98" s="144"/>
      <c r="J98" s="145">
        <f>J133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2"/>
      <c r="C99" s="10"/>
      <c r="D99" s="143" t="s">
        <v>178</v>
      </c>
      <c r="E99" s="144"/>
      <c r="F99" s="144"/>
      <c r="G99" s="144"/>
      <c r="H99" s="144"/>
      <c r="I99" s="144"/>
      <c r="J99" s="145">
        <f>J216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2"/>
      <c r="C100" s="10"/>
      <c r="D100" s="143" t="s">
        <v>179</v>
      </c>
      <c r="E100" s="144"/>
      <c r="F100" s="144"/>
      <c r="G100" s="144"/>
      <c r="H100" s="144"/>
      <c r="I100" s="144"/>
      <c r="J100" s="145">
        <f>J270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2"/>
      <c r="C101" s="10"/>
      <c r="D101" s="143" t="s">
        <v>180</v>
      </c>
      <c r="E101" s="144"/>
      <c r="F101" s="144"/>
      <c r="G101" s="144"/>
      <c r="H101" s="144"/>
      <c r="I101" s="144"/>
      <c r="J101" s="145">
        <f>J300</f>
        <v>0</v>
      </c>
      <c r="K101" s="10"/>
      <c r="L101" s="14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2"/>
      <c r="C102" s="10"/>
      <c r="D102" s="143" t="s">
        <v>181</v>
      </c>
      <c r="E102" s="144"/>
      <c r="F102" s="144"/>
      <c r="G102" s="144"/>
      <c r="H102" s="144"/>
      <c r="I102" s="144"/>
      <c r="J102" s="145">
        <f>J305</f>
        <v>0</v>
      </c>
      <c r="K102" s="10"/>
      <c r="L102" s="14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2"/>
      <c r="C103" s="10"/>
      <c r="D103" s="143" t="s">
        <v>182</v>
      </c>
      <c r="E103" s="144"/>
      <c r="F103" s="144"/>
      <c r="G103" s="144"/>
      <c r="H103" s="144"/>
      <c r="I103" s="144"/>
      <c r="J103" s="145">
        <f>J340</f>
        <v>0</v>
      </c>
      <c r="K103" s="10"/>
      <c r="L103" s="14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2"/>
      <c r="C104" s="10"/>
      <c r="D104" s="143" t="s">
        <v>183</v>
      </c>
      <c r="E104" s="144"/>
      <c r="F104" s="144"/>
      <c r="G104" s="144"/>
      <c r="H104" s="144"/>
      <c r="I104" s="144"/>
      <c r="J104" s="145">
        <f>J359</f>
        <v>0</v>
      </c>
      <c r="K104" s="10"/>
      <c r="L104" s="14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2"/>
      <c r="C105" s="10"/>
      <c r="D105" s="143" t="s">
        <v>184</v>
      </c>
      <c r="E105" s="144"/>
      <c r="F105" s="144"/>
      <c r="G105" s="144"/>
      <c r="H105" s="144"/>
      <c r="I105" s="144"/>
      <c r="J105" s="145">
        <f>J367</f>
        <v>0</v>
      </c>
      <c r="K105" s="10"/>
      <c r="L105" s="14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2"/>
      <c r="C106" s="10"/>
      <c r="D106" s="143" t="s">
        <v>185</v>
      </c>
      <c r="E106" s="144"/>
      <c r="F106" s="144"/>
      <c r="G106" s="144"/>
      <c r="H106" s="144"/>
      <c r="I106" s="144"/>
      <c r="J106" s="145">
        <f>J445</f>
        <v>0</v>
      </c>
      <c r="K106" s="10"/>
      <c r="L106" s="14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2"/>
      <c r="C107" s="10"/>
      <c r="D107" s="143" t="s">
        <v>186</v>
      </c>
      <c r="E107" s="144"/>
      <c r="F107" s="144"/>
      <c r="G107" s="144"/>
      <c r="H107" s="144"/>
      <c r="I107" s="144"/>
      <c r="J107" s="145">
        <f>J460</f>
        <v>0</v>
      </c>
      <c r="K107" s="10"/>
      <c r="L107" s="14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2"/>
      <c r="C108" s="10"/>
      <c r="D108" s="143" t="s">
        <v>187</v>
      </c>
      <c r="E108" s="144"/>
      <c r="F108" s="144"/>
      <c r="G108" s="144"/>
      <c r="H108" s="144"/>
      <c r="I108" s="144"/>
      <c r="J108" s="145">
        <f>J476</f>
        <v>0</v>
      </c>
      <c r="K108" s="10"/>
      <c r="L108" s="14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38"/>
      <c r="C109" s="9"/>
      <c r="D109" s="139" t="s">
        <v>188</v>
      </c>
      <c r="E109" s="140"/>
      <c r="F109" s="140"/>
      <c r="G109" s="140"/>
      <c r="H109" s="140"/>
      <c r="I109" s="140"/>
      <c r="J109" s="141">
        <f>J478</f>
        <v>0</v>
      </c>
      <c r="K109" s="9"/>
      <c r="L109" s="138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42"/>
      <c r="C110" s="10"/>
      <c r="D110" s="143" t="s">
        <v>189</v>
      </c>
      <c r="E110" s="144"/>
      <c r="F110" s="144"/>
      <c r="G110" s="144"/>
      <c r="H110" s="144"/>
      <c r="I110" s="144"/>
      <c r="J110" s="145">
        <f>J479</f>
        <v>0</v>
      </c>
      <c r="K110" s="10"/>
      <c r="L110" s="14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2"/>
      <c r="C111" s="10"/>
      <c r="D111" s="143" t="s">
        <v>190</v>
      </c>
      <c r="E111" s="144"/>
      <c r="F111" s="144"/>
      <c r="G111" s="144"/>
      <c r="H111" s="144"/>
      <c r="I111" s="144"/>
      <c r="J111" s="145">
        <f>J511</f>
        <v>0</v>
      </c>
      <c r="K111" s="10"/>
      <c r="L111" s="14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6"/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58"/>
      <c r="C113" s="59"/>
      <c r="D113" s="59"/>
      <c r="E113" s="59"/>
      <c r="F113" s="59"/>
      <c r="G113" s="59"/>
      <c r="H113" s="59"/>
      <c r="I113" s="59"/>
      <c r="J113" s="59"/>
      <c r="K113" s="59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7" s="2" customFormat="1" ht="6.96" customHeight="1">
      <c r="A117" s="36"/>
      <c r="B117" s="60"/>
      <c r="C117" s="61"/>
      <c r="D117" s="61"/>
      <c r="E117" s="61"/>
      <c r="F117" s="61"/>
      <c r="G117" s="61"/>
      <c r="H117" s="61"/>
      <c r="I117" s="61"/>
      <c r="J117" s="61"/>
      <c r="K117" s="61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4.96" customHeight="1">
      <c r="A118" s="36"/>
      <c r="B118" s="37"/>
      <c r="C118" s="21" t="s">
        <v>107</v>
      </c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30" t="s">
        <v>16</v>
      </c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6.5" customHeight="1">
      <c r="A121" s="36"/>
      <c r="B121" s="37"/>
      <c r="C121" s="36"/>
      <c r="D121" s="36"/>
      <c r="E121" s="119" t="str">
        <f>E7</f>
        <v>Rekonstrukce hřiště - 2.etapa ZŠ T.G.Masaryka v Praze 12</v>
      </c>
      <c r="F121" s="30"/>
      <c r="G121" s="30"/>
      <c r="H121" s="30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30" t="s">
        <v>93</v>
      </c>
      <c r="D122" s="36"/>
      <c r="E122" s="36"/>
      <c r="F122" s="36"/>
      <c r="G122" s="36"/>
      <c r="H122" s="36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6.5" customHeight="1">
      <c r="A123" s="36"/>
      <c r="B123" s="37"/>
      <c r="C123" s="36"/>
      <c r="D123" s="36"/>
      <c r="E123" s="65" t="str">
        <f>E9</f>
        <v>SO1-10 - Stavební práce</v>
      </c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2" customHeight="1">
      <c r="A125" s="36"/>
      <c r="B125" s="37"/>
      <c r="C125" s="30" t="s">
        <v>20</v>
      </c>
      <c r="D125" s="36"/>
      <c r="E125" s="36"/>
      <c r="F125" s="25" t="str">
        <f>F12</f>
        <v>Modřany</v>
      </c>
      <c r="G125" s="36"/>
      <c r="H125" s="36"/>
      <c r="I125" s="30" t="s">
        <v>22</v>
      </c>
      <c r="J125" s="67" t="str">
        <f>IF(J12="","",J12)</f>
        <v>5. 7. 2024</v>
      </c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40.05" customHeight="1">
      <c r="A127" s="36"/>
      <c r="B127" s="37"/>
      <c r="C127" s="30" t="s">
        <v>24</v>
      </c>
      <c r="D127" s="36"/>
      <c r="E127" s="36"/>
      <c r="F127" s="25" t="str">
        <f>E15</f>
        <v>MČ Praha 12, Generála Šišky 2375/6, Praha4 Modřany</v>
      </c>
      <c r="G127" s="36"/>
      <c r="H127" s="36"/>
      <c r="I127" s="30" t="s">
        <v>31</v>
      </c>
      <c r="J127" s="34" t="str">
        <f>E21</f>
        <v>Ing.arch. Jan Mudra,Holoubkov 81,338 01 Holoubkov</v>
      </c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5.15" customHeight="1">
      <c r="A128" s="36"/>
      <c r="B128" s="37"/>
      <c r="C128" s="30" t="s">
        <v>29</v>
      </c>
      <c r="D128" s="36"/>
      <c r="E128" s="36"/>
      <c r="F128" s="25" t="str">
        <f>IF(E18="","",E18)</f>
        <v>Vyplň údaj</v>
      </c>
      <c r="G128" s="36"/>
      <c r="H128" s="36"/>
      <c r="I128" s="30" t="s">
        <v>34</v>
      </c>
      <c r="J128" s="34" t="str">
        <f>E24</f>
        <v xml:space="preserve"> </v>
      </c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0.32" customHeight="1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11" customFormat="1" ht="29.28" customHeight="1">
      <c r="A130" s="146"/>
      <c r="B130" s="147"/>
      <c r="C130" s="148" t="s">
        <v>108</v>
      </c>
      <c r="D130" s="149" t="s">
        <v>63</v>
      </c>
      <c r="E130" s="149" t="s">
        <v>59</v>
      </c>
      <c r="F130" s="149" t="s">
        <v>60</v>
      </c>
      <c r="G130" s="149" t="s">
        <v>109</v>
      </c>
      <c r="H130" s="149" t="s">
        <v>110</v>
      </c>
      <c r="I130" s="149" t="s">
        <v>111</v>
      </c>
      <c r="J130" s="150" t="s">
        <v>98</v>
      </c>
      <c r="K130" s="151" t="s">
        <v>112</v>
      </c>
      <c r="L130" s="152"/>
      <c r="M130" s="84" t="s">
        <v>1</v>
      </c>
      <c r="N130" s="85" t="s">
        <v>42</v>
      </c>
      <c r="O130" s="85" t="s">
        <v>113</v>
      </c>
      <c r="P130" s="85" t="s">
        <v>114</v>
      </c>
      <c r="Q130" s="85" t="s">
        <v>115</v>
      </c>
      <c r="R130" s="85" t="s">
        <v>116</v>
      </c>
      <c r="S130" s="85" t="s">
        <v>117</v>
      </c>
      <c r="T130" s="86" t="s">
        <v>118</v>
      </c>
      <c r="U130" s="146"/>
      <c r="V130" s="146"/>
      <c r="W130" s="146"/>
      <c r="X130" s="146"/>
      <c r="Y130" s="146"/>
      <c r="Z130" s="146"/>
      <c r="AA130" s="146"/>
      <c r="AB130" s="146"/>
      <c r="AC130" s="146"/>
      <c r="AD130" s="146"/>
      <c r="AE130" s="146"/>
    </row>
    <row r="131" s="2" customFormat="1" ht="22.8" customHeight="1">
      <c r="A131" s="36"/>
      <c r="B131" s="37"/>
      <c r="C131" s="91" t="s">
        <v>119</v>
      </c>
      <c r="D131" s="36"/>
      <c r="E131" s="36"/>
      <c r="F131" s="36"/>
      <c r="G131" s="36"/>
      <c r="H131" s="36"/>
      <c r="I131" s="36"/>
      <c r="J131" s="153">
        <f>BK131</f>
        <v>0</v>
      </c>
      <c r="K131" s="36"/>
      <c r="L131" s="37"/>
      <c r="M131" s="87"/>
      <c r="N131" s="71"/>
      <c r="O131" s="88"/>
      <c r="P131" s="154">
        <f>P132+P478</f>
        <v>0</v>
      </c>
      <c r="Q131" s="88"/>
      <c r="R131" s="154">
        <f>R132+R478</f>
        <v>367.75205980999993</v>
      </c>
      <c r="S131" s="88"/>
      <c r="T131" s="155">
        <f>T132+T478</f>
        <v>189.97247299999998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7" t="s">
        <v>77</v>
      </c>
      <c r="AU131" s="17" t="s">
        <v>100</v>
      </c>
      <c r="BK131" s="156">
        <f>BK132+BK478</f>
        <v>0</v>
      </c>
    </row>
    <row r="132" s="12" customFormat="1" ht="25.92" customHeight="1">
      <c r="A132" s="12"/>
      <c r="B132" s="157"/>
      <c r="C132" s="12"/>
      <c r="D132" s="158" t="s">
        <v>77</v>
      </c>
      <c r="E132" s="159" t="s">
        <v>191</v>
      </c>
      <c r="F132" s="159" t="s">
        <v>192</v>
      </c>
      <c r="G132" s="12"/>
      <c r="H132" s="12"/>
      <c r="I132" s="160"/>
      <c r="J132" s="161">
        <f>BK132</f>
        <v>0</v>
      </c>
      <c r="K132" s="12"/>
      <c r="L132" s="157"/>
      <c r="M132" s="162"/>
      <c r="N132" s="163"/>
      <c r="O132" s="163"/>
      <c r="P132" s="164">
        <f>P133+P216+P270+P300+P305+P340+P359+P367+P445+P460+P476</f>
        <v>0</v>
      </c>
      <c r="Q132" s="163"/>
      <c r="R132" s="164">
        <f>R133+R216+R270+R300+R305+R340+R359+R367+R445+R460+R476</f>
        <v>367.39416200999995</v>
      </c>
      <c r="S132" s="163"/>
      <c r="T132" s="165">
        <f>T133+T216+T270+T300+T305+T340+T359+T367+T445+T460+T476</f>
        <v>189.97247299999998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8" t="s">
        <v>86</v>
      </c>
      <c r="AT132" s="166" t="s">
        <v>77</v>
      </c>
      <c r="AU132" s="166" t="s">
        <v>78</v>
      </c>
      <c r="AY132" s="158" t="s">
        <v>122</v>
      </c>
      <c r="BK132" s="167">
        <f>BK133+BK216+BK270+BK300+BK305+BK340+BK359+BK367+BK445+BK460+BK476</f>
        <v>0</v>
      </c>
    </row>
    <row r="133" s="12" customFormat="1" ht="22.8" customHeight="1">
      <c r="A133" s="12"/>
      <c r="B133" s="157"/>
      <c r="C133" s="12"/>
      <c r="D133" s="158" t="s">
        <v>77</v>
      </c>
      <c r="E133" s="168" t="s">
        <v>86</v>
      </c>
      <c r="F133" s="168" t="s">
        <v>193</v>
      </c>
      <c r="G133" s="12"/>
      <c r="H133" s="12"/>
      <c r="I133" s="160"/>
      <c r="J133" s="169">
        <f>BK133</f>
        <v>0</v>
      </c>
      <c r="K133" s="12"/>
      <c r="L133" s="157"/>
      <c r="M133" s="162"/>
      <c r="N133" s="163"/>
      <c r="O133" s="163"/>
      <c r="P133" s="164">
        <f>SUM(P134:P215)</f>
        <v>0</v>
      </c>
      <c r="Q133" s="163"/>
      <c r="R133" s="164">
        <f>SUM(R134:R215)</f>
        <v>20.114059999999998</v>
      </c>
      <c r="S133" s="163"/>
      <c r="T133" s="165">
        <f>SUM(T134:T215)</f>
        <v>118.29886499999998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8" t="s">
        <v>86</v>
      </c>
      <c r="AT133" s="166" t="s">
        <v>77</v>
      </c>
      <c r="AU133" s="166" t="s">
        <v>86</v>
      </c>
      <c r="AY133" s="158" t="s">
        <v>122</v>
      </c>
      <c r="BK133" s="167">
        <f>SUM(BK134:BK215)</f>
        <v>0</v>
      </c>
    </row>
    <row r="134" s="2" customFormat="1" ht="21.75" customHeight="1">
      <c r="A134" s="36"/>
      <c r="B134" s="170"/>
      <c r="C134" s="171" t="s">
        <v>86</v>
      </c>
      <c r="D134" s="171" t="s">
        <v>125</v>
      </c>
      <c r="E134" s="172" t="s">
        <v>194</v>
      </c>
      <c r="F134" s="173" t="s">
        <v>195</v>
      </c>
      <c r="G134" s="174" t="s">
        <v>196</v>
      </c>
      <c r="H134" s="175">
        <v>1425.8199999999999</v>
      </c>
      <c r="I134" s="176"/>
      <c r="J134" s="177">
        <f>ROUND(I134*H134,2)</f>
        <v>0</v>
      </c>
      <c r="K134" s="178"/>
      <c r="L134" s="37"/>
      <c r="M134" s="179" t="s">
        <v>1</v>
      </c>
      <c r="N134" s="180" t="s">
        <v>43</v>
      </c>
      <c r="O134" s="75"/>
      <c r="P134" s="181">
        <f>O134*H134</f>
        <v>0</v>
      </c>
      <c r="Q134" s="181">
        <v>0</v>
      </c>
      <c r="R134" s="181">
        <f>Q134*H134</f>
        <v>0</v>
      </c>
      <c r="S134" s="181">
        <v>0.032000000000000001</v>
      </c>
      <c r="T134" s="182">
        <f>S134*H134</f>
        <v>45.626239999999996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3" t="s">
        <v>143</v>
      </c>
      <c r="AT134" s="183" t="s">
        <v>125</v>
      </c>
      <c r="AU134" s="183" t="s">
        <v>88</v>
      </c>
      <c r="AY134" s="17" t="s">
        <v>122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7" t="s">
        <v>86</v>
      </c>
      <c r="BK134" s="184">
        <f>ROUND(I134*H134,2)</f>
        <v>0</v>
      </c>
      <c r="BL134" s="17" t="s">
        <v>143</v>
      </c>
      <c r="BM134" s="183" t="s">
        <v>197</v>
      </c>
    </row>
    <row r="135" s="2" customFormat="1">
      <c r="A135" s="36"/>
      <c r="B135" s="37"/>
      <c r="C135" s="36"/>
      <c r="D135" s="185" t="s">
        <v>131</v>
      </c>
      <c r="E135" s="36"/>
      <c r="F135" s="186" t="s">
        <v>198</v>
      </c>
      <c r="G135" s="36"/>
      <c r="H135" s="36"/>
      <c r="I135" s="187"/>
      <c r="J135" s="36"/>
      <c r="K135" s="36"/>
      <c r="L135" s="37"/>
      <c r="M135" s="188"/>
      <c r="N135" s="189"/>
      <c r="O135" s="75"/>
      <c r="P135" s="75"/>
      <c r="Q135" s="75"/>
      <c r="R135" s="75"/>
      <c r="S135" s="75"/>
      <c r="T135" s="7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7" t="s">
        <v>131</v>
      </c>
      <c r="AU135" s="17" t="s">
        <v>88</v>
      </c>
    </row>
    <row r="136" s="13" customFormat="1">
      <c r="A136" s="13"/>
      <c r="B136" s="196"/>
      <c r="C136" s="13"/>
      <c r="D136" s="185" t="s">
        <v>199</v>
      </c>
      <c r="E136" s="197" t="s">
        <v>1</v>
      </c>
      <c r="F136" s="198" t="s">
        <v>200</v>
      </c>
      <c r="G136" s="13"/>
      <c r="H136" s="199">
        <v>324</v>
      </c>
      <c r="I136" s="200"/>
      <c r="J136" s="13"/>
      <c r="K136" s="13"/>
      <c r="L136" s="196"/>
      <c r="M136" s="201"/>
      <c r="N136" s="202"/>
      <c r="O136" s="202"/>
      <c r="P136" s="202"/>
      <c r="Q136" s="202"/>
      <c r="R136" s="202"/>
      <c r="S136" s="202"/>
      <c r="T136" s="20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7" t="s">
        <v>199</v>
      </c>
      <c r="AU136" s="197" t="s">
        <v>88</v>
      </c>
      <c r="AV136" s="13" t="s">
        <v>88</v>
      </c>
      <c r="AW136" s="13" t="s">
        <v>33</v>
      </c>
      <c r="AX136" s="13" t="s">
        <v>78</v>
      </c>
      <c r="AY136" s="197" t="s">
        <v>122</v>
      </c>
    </row>
    <row r="137" s="13" customFormat="1">
      <c r="A137" s="13"/>
      <c r="B137" s="196"/>
      <c r="C137" s="13"/>
      <c r="D137" s="185" t="s">
        <v>199</v>
      </c>
      <c r="E137" s="197" t="s">
        <v>1</v>
      </c>
      <c r="F137" s="198" t="s">
        <v>201</v>
      </c>
      <c r="G137" s="13"/>
      <c r="H137" s="199">
        <v>223</v>
      </c>
      <c r="I137" s="200"/>
      <c r="J137" s="13"/>
      <c r="K137" s="13"/>
      <c r="L137" s="196"/>
      <c r="M137" s="201"/>
      <c r="N137" s="202"/>
      <c r="O137" s="202"/>
      <c r="P137" s="202"/>
      <c r="Q137" s="202"/>
      <c r="R137" s="202"/>
      <c r="S137" s="202"/>
      <c r="T137" s="20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7" t="s">
        <v>199</v>
      </c>
      <c r="AU137" s="197" t="s">
        <v>88</v>
      </c>
      <c r="AV137" s="13" t="s">
        <v>88</v>
      </c>
      <c r="AW137" s="13" t="s">
        <v>33</v>
      </c>
      <c r="AX137" s="13" t="s">
        <v>78</v>
      </c>
      <c r="AY137" s="197" t="s">
        <v>122</v>
      </c>
    </row>
    <row r="138" s="13" customFormat="1">
      <c r="A138" s="13"/>
      <c r="B138" s="196"/>
      <c r="C138" s="13"/>
      <c r="D138" s="185" t="s">
        <v>199</v>
      </c>
      <c r="E138" s="197" t="s">
        <v>1</v>
      </c>
      <c r="F138" s="198" t="s">
        <v>202</v>
      </c>
      <c r="G138" s="13"/>
      <c r="H138" s="199">
        <v>37</v>
      </c>
      <c r="I138" s="200"/>
      <c r="J138" s="13"/>
      <c r="K138" s="13"/>
      <c r="L138" s="196"/>
      <c r="M138" s="201"/>
      <c r="N138" s="202"/>
      <c r="O138" s="202"/>
      <c r="P138" s="202"/>
      <c r="Q138" s="202"/>
      <c r="R138" s="202"/>
      <c r="S138" s="202"/>
      <c r="T138" s="20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7" t="s">
        <v>199</v>
      </c>
      <c r="AU138" s="197" t="s">
        <v>88</v>
      </c>
      <c r="AV138" s="13" t="s">
        <v>88</v>
      </c>
      <c r="AW138" s="13" t="s">
        <v>33</v>
      </c>
      <c r="AX138" s="13" t="s">
        <v>78</v>
      </c>
      <c r="AY138" s="197" t="s">
        <v>122</v>
      </c>
    </row>
    <row r="139" s="13" customFormat="1">
      <c r="A139" s="13"/>
      <c r="B139" s="196"/>
      <c r="C139" s="13"/>
      <c r="D139" s="185" t="s">
        <v>199</v>
      </c>
      <c r="E139" s="197" t="s">
        <v>1</v>
      </c>
      <c r="F139" s="198" t="s">
        <v>203</v>
      </c>
      <c r="G139" s="13"/>
      <c r="H139" s="199">
        <v>104</v>
      </c>
      <c r="I139" s="200"/>
      <c r="J139" s="13"/>
      <c r="K139" s="13"/>
      <c r="L139" s="196"/>
      <c r="M139" s="201"/>
      <c r="N139" s="202"/>
      <c r="O139" s="202"/>
      <c r="P139" s="202"/>
      <c r="Q139" s="202"/>
      <c r="R139" s="202"/>
      <c r="S139" s="202"/>
      <c r="T139" s="20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7" t="s">
        <v>199</v>
      </c>
      <c r="AU139" s="197" t="s">
        <v>88</v>
      </c>
      <c r="AV139" s="13" t="s">
        <v>88</v>
      </c>
      <c r="AW139" s="13" t="s">
        <v>33</v>
      </c>
      <c r="AX139" s="13" t="s">
        <v>78</v>
      </c>
      <c r="AY139" s="197" t="s">
        <v>122</v>
      </c>
    </row>
    <row r="140" s="13" customFormat="1">
      <c r="A140" s="13"/>
      <c r="B140" s="196"/>
      <c r="C140" s="13"/>
      <c r="D140" s="185" t="s">
        <v>199</v>
      </c>
      <c r="E140" s="197" t="s">
        <v>1</v>
      </c>
      <c r="F140" s="198" t="s">
        <v>204</v>
      </c>
      <c r="G140" s="13"/>
      <c r="H140" s="199">
        <v>737.82000000000005</v>
      </c>
      <c r="I140" s="200"/>
      <c r="J140" s="13"/>
      <c r="K140" s="13"/>
      <c r="L140" s="196"/>
      <c r="M140" s="201"/>
      <c r="N140" s="202"/>
      <c r="O140" s="202"/>
      <c r="P140" s="202"/>
      <c r="Q140" s="202"/>
      <c r="R140" s="202"/>
      <c r="S140" s="202"/>
      <c r="T140" s="20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7" t="s">
        <v>199</v>
      </c>
      <c r="AU140" s="197" t="s">
        <v>88</v>
      </c>
      <c r="AV140" s="13" t="s">
        <v>88</v>
      </c>
      <c r="AW140" s="13" t="s">
        <v>33</v>
      </c>
      <c r="AX140" s="13" t="s">
        <v>78</v>
      </c>
      <c r="AY140" s="197" t="s">
        <v>122</v>
      </c>
    </row>
    <row r="141" s="14" customFormat="1">
      <c r="A141" s="14"/>
      <c r="B141" s="204"/>
      <c r="C141" s="14"/>
      <c r="D141" s="185" t="s">
        <v>199</v>
      </c>
      <c r="E141" s="205" t="s">
        <v>1</v>
      </c>
      <c r="F141" s="206" t="s">
        <v>205</v>
      </c>
      <c r="G141" s="14"/>
      <c r="H141" s="207">
        <v>1425.8199999999999</v>
      </c>
      <c r="I141" s="208"/>
      <c r="J141" s="14"/>
      <c r="K141" s="14"/>
      <c r="L141" s="204"/>
      <c r="M141" s="209"/>
      <c r="N141" s="210"/>
      <c r="O141" s="210"/>
      <c r="P141" s="210"/>
      <c r="Q141" s="210"/>
      <c r="R141" s="210"/>
      <c r="S141" s="210"/>
      <c r="T141" s="21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5" t="s">
        <v>199</v>
      </c>
      <c r="AU141" s="205" t="s">
        <v>88</v>
      </c>
      <c r="AV141" s="14" t="s">
        <v>143</v>
      </c>
      <c r="AW141" s="14" t="s">
        <v>33</v>
      </c>
      <c r="AX141" s="14" t="s">
        <v>86</v>
      </c>
      <c r="AY141" s="205" t="s">
        <v>122</v>
      </c>
    </row>
    <row r="142" s="2" customFormat="1" ht="24.15" customHeight="1">
      <c r="A142" s="36"/>
      <c r="B142" s="170"/>
      <c r="C142" s="171" t="s">
        <v>88</v>
      </c>
      <c r="D142" s="171" t="s">
        <v>125</v>
      </c>
      <c r="E142" s="172" t="s">
        <v>206</v>
      </c>
      <c r="F142" s="173" t="s">
        <v>207</v>
      </c>
      <c r="G142" s="174" t="s">
        <v>196</v>
      </c>
      <c r="H142" s="175">
        <v>137.79499999999999</v>
      </c>
      <c r="I142" s="176"/>
      <c r="J142" s="177">
        <f>ROUND(I142*H142,2)</f>
        <v>0</v>
      </c>
      <c r="K142" s="178"/>
      <c r="L142" s="37"/>
      <c r="M142" s="179" t="s">
        <v>1</v>
      </c>
      <c r="N142" s="180" t="s">
        <v>43</v>
      </c>
      <c r="O142" s="75"/>
      <c r="P142" s="181">
        <f>O142*H142</f>
        <v>0</v>
      </c>
      <c r="Q142" s="181">
        <v>0</v>
      </c>
      <c r="R142" s="181">
        <f>Q142*H142</f>
        <v>0</v>
      </c>
      <c r="S142" s="181">
        <v>0.255</v>
      </c>
      <c r="T142" s="182">
        <f>S142*H142</f>
        <v>35.137724999999996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3" t="s">
        <v>143</v>
      </c>
      <c r="AT142" s="183" t="s">
        <v>125</v>
      </c>
      <c r="AU142" s="183" t="s">
        <v>88</v>
      </c>
      <c r="AY142" s="17" t="s">
        <v>122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7" t="s">
        <v>86</v>
      </c>
      <c r="BK142" s="184">
        <f>ROUND(I142*H142,2)</f>
        <v>0</v>
      </c>
      <c r="BL142" s="17" t="s">
        <v>143</v>
      </c>
      <c r="BM142" s="183" t="s">
        <v>208</v>
      </c>
    </row>
    <row r="143" s="2" customFormat="1">
      <c r="A143" s="36"/>
      <c r="B143" s="37"/>
      <c r="C143" s="36"/>
      <c r="D143" s="185" t="s">
        <v>131</v>
      </c>
      <c r="E143" s="36"/>
      <c r="F143" s="186" t="s">
        <v>209</v>
      </c>
      <c r="G143" s="36"/>
      <c r="H143" s="36"/>
      <c r="I143" s="187"/>
      <c r="J143" s="36"/>
      <c r="K143" s="36"/>
      <c r="L143" s="37"/>
      <c r="M143" s="188"/>
      <c r="N143" s="189"/>
      <c r="O143" s="75"/>
      <c r="P143" s="75"/>
      <c r="Q143" s="75"/>
      <c r="R143" s="75"/>
      <c r="S143" s="75"/>
      <c r="T143" s="7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7" t="s">
        <v>131</v>
      </c>
      <c r="AU143" s="17" t="s">
        <v>88</v>
      </c>
    </row>
    <row r="144" s="13" customFormat="1">
      <c r="A144" s="13"/>
      <c r="B144" s="196"/>
      <c r="C144" s="13"/>
      <c r="D144" s="185" t="s">
        <v>199</v>
      </c>
      <c r="E144" s="197" t="s">
        <v>1</v>
      </c>
      <c r="F144" s="198" t="s">
        <v>210</v>
      </c>
      <c r="G144" s="13"/>
      <c r="H144" s="199">
        <v>11.795</v>
      </c>
      <c r="I144" s="200"/>
      <c r="J144" s="13"/>
      <c r="K144" s="13"/>
      <c r="L144" s="196"/>
      <c r="M144" s="201"/>
      <c r="N144" s="202"/>
      <c r="O144" s="202"/>
      <c r="P144" s="202"/>
      <c r="Q144" s="202"/>
      <c r="R144" s="202"/>
      <c r="S144" s="202"/>
      <c r="T144" s="20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7" t="s">
        <v>199</v>
      </c>
      <c r="AU144" s="197" t="s">
        <v>88</v>
      </c>
      <c r="AV144" s="13" t="s">
        <v>88</v>
      </c>
      <c r="AW144" s="13" t="s">
        <v>33</v>
      </c>
      <c r="AX144" s="13" t="s">
        <v>78</v>
      </c>
      <c r="AY144" s="197" t="s">
        <v>122</v>
      </c>
    </row>
    <row r="145" s="13" customFormat="1">
      <c r="A145" s="13"/>
      <c r="B145" s="196"/>
      <c r="C145" s="13"/>
      <c r="D145" s="185" t="s">
        <v>199</v>
      </c>
      <c r="E145" s="197" t="s">
        <v>1</v>
      </c>
      <c r="F145" s="198" t="s">
        <v>211</v>
      </c>
      <c r="G145" s="13"/>
      <c r="H145" s="199">
        <v>126</v>
      </c>
      <c r="I145" s="200"/>
      <c r="J145" s="13"/>
      <c r="K145" s="13"/>
      <c r="L145" s="196"/>
      <c r="M145" s="201"/>
      <c r="N145" s="202"/>
      <c r="O145" s="202"/>
      <c r="P145" s="202"/>
      <c r="Q145" s="202"/>
      <c r="R145" s="202"/>
      <c r="S145" s="202"/>
      <c r="T145" s="20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7" t="s">
        <v>199</v>
      </c>
      <c r="AU145" s="197" t="s">
        <v>88</v>
      </c>
      <c r="AV145" s="13" t="s">
        <v>88</v>
      </c>
      <c r="AW145" s="13" t="s">
        <v>33</v>
      </c>
      <c r="AX145" s="13" t="s">
        <v>78</v>
      </c>
      <c r="AY145" s="197" t="s">
        <v>122</v>
      </c>
    </row>
    <row r="146" s="14" customFormat="1">
      <c r="A146" s="14"/>
      <c r="B146" s="204"/>
      <c r="C146" s="14"/>
      <c r="D146" s="185" t="s">
        <v>199</v>
      </c>
      <c r="E146" s="205" t="s">
        <v>1</v>
      </c>
      <c r="F146" s="206" t="s">
        <v>205</v>
      </c>
      <c r="G146" s="14"/>
      <c r="H146" s="207">
        <v>137.79499999999999</v>
      </c>
      <c r="I146" s="208"/>
      <c r="J146" s="14"/>
      <c r="K146" s="14"/>
      <c r="L146" s="204"/>
      <c r="M146" s="209"/>
      <c r="N146" s="210"/>
      <c r="O146" s="210"/>
      <c r="P146" s="210"/>
      <c r="Q146" s="210"/>
      <c r="R146" s="210"/>
      <c r="S146" s="210"/>
      <c r="T146" s="21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5" t="s">
        <v>199</v>
      </c>
      <c r="AU146" s="205" t="s">
        <v>88</v>
      </c>
      <c r="AV146" s="14" t="s">
        <v>143</v>
      </c>
      <c r="AW146" s="14" t="s">
        <v>33</v>
      </c>
      <c r="AX146" s="14" t="s">
        <v>86</v>
      </c>
      <c r="AY146" s="205" t="s">
        <v>122</v>
      </c>
    </row>
    <row r="147" s="2" customFormat="1" ht="16.5" customHeight="1">
      <c r="A147" s="36"/>
      <c r="B147" s="170"/>
      <c r="C147" s="171" t="s">
        <v>136</v>
      </c>
      <c r="D147" s="171" t="s">
        <v>125</v>
      </c>
      <c r="E147" s="172" t="s">
        <v>212</v>
      </c>
      <c r="F147" s="173" t="s">
        <v>213</v>
      </c>
      <c r="G147" s="174" t="s">
        <v>196</v>
      </c>
      <c r="H147" s="175">
        <v>104</v>
      </c>
      <c r="I147" s="176"/>
      <c r="J147" s="177">
        <f>ROUND(I147*H147,2)</f>
        <v>0</v>
      </c>
      <c r="K147" s="178"/>
      <c r="L147" s="37"/>
      <c r="M147" s="179" t="s">
        <v>1</v>
      </c>
      <c r="N147" s="180" t="s">
        <v>43</v>
      </c>
      <c r="O147" s="75"/>
      <c r="P147" s="181">
        <f>O147*H147</f>
        <v>0</v>
      </c>
      <c r="Q147" s="181">
        <v>0</v>
      </c>
      <c r="R147" s="181">
        <f>Q147*H147</f>
        <v>0</v>
      </c>
      <c r="S147" s="181">
        <v>0.098000000000000004</v>
      </c>
      <c r="T147" s="182">
        <f>S147*H147</f>
        <v>10.192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3" t="s">
        <v>143</v>
      </c>
      <c r="AT147" s="183" t="s">
        <v>125</v>
      </c>
      <c r="AU147" s="183" t="s">
        <v>88</v>
      </c>
      <c r="AY147" s="17" t="s">
        <v>122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7" t="s">
        <v>86</v>
      </c>
      <c r="BK147" s="184">
        <f>ROUND(I147*H147,2)</f>
        <v>0</v>
      </c>
      <c r="BL147" s="17" t="s">
        <v>143</v>
      </c>
      <c r="BM147" s="183" t="s">
        <v>214</v>
      </c>
    </row>
    <row r="148" s="13" customFormat="1">
      <c r="A148" s="13"/>
      <c r="B148" s="196"/>
      <c r="C148" s="13"/>
      <c r="D148" s="185" t="s">
        <v>199</v>
      </c>
      <c r="E148" s="197" t="s">
        <v>1</v>
      </c>
      <c r="F148" s="198" t="s">
        <v>215</v>
      </c>
      <c r="G148" s="13"/>
      <c r="H148" s="199">
        <v>104</v>
      </c>
      <c r="I148" s="200"/>
      <c r="J148" s="13"/>
      <c r="K148" s="13"/>
      <c r="L148" s="196"/>
      <c r="M148" s="201"/>
      <c r="N148" s="202"/>
      <c r="O148" s="202"/>
      <c r="P148" s="202"/>
      <c r="Q148" s="202"/>
      <c r="R148" s="202"/>
      <c r="S148" s="202"/>
      <c r="T148" s="20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7" t="s">
        <v>199</v>
      </c>
      <c r="AU148" s="197" t="s">
        <v>88</v>
      </c>
      <c r="AV148" s="13" t="s">
        <v>88</v>
      </c>
      <c r="AW148" s="13" t="s">
        <v>33</v>
      </c>
      <c r="AX148" s="13" t="s">
        <v>78</v>
      </c>
      <c r="AY148" s="197" t="s">
        <v>122</v>
      </c>
    </row>
    <row r="149" s="14" customFormat="1">
      <c r="A149" s="14"/>
      <c r="B149" s="204"/>
      <c r="C149" s="14"/>
      <c r="D149" s="185" t="s">
        <v>199</v>
      </c>
      <c r="E149" s="205" t="s">
        <v>1</v>
      </c>
      <c r="F149" s="206" t="s">
        <v>205</v>
      </c>
      <c r="G149" s="14"/>
      <c r="H149" s="207">
        <v>104</v>
      </c>
      <c r="I149" s="208"/>
      <c r="J149" s="14"/>
      <c r="K149" s="14"/>
      <c r="L149" s="204"/>
      <c r="M149" s="209"/>
      <c r="N149" s="210"/>
      <c r="O149" s="210"/>
      <c r="P149" s="210"/>
      <c r="Q149" s="210"/>
      <c r="R149" s="210"/>
      <c r="S149" s="210"/>
      <c r="T149" s="21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5" t="s">
        <v>199</v>
      </c>
      <c r="AU149" s="205" t="s">
        <v>88</v>
      </c>
      <c r="AV149" s="14" t="s">
        <v>143</v>
      </c>
      <c r="AW149" s="14" t="s">
        <v>33</v>
      </c>
      <c r="AX149" s="14" t="s">
        <v>86</v>
      </c>
      <c r="AY149" s="205" t="s">
        <v>122</v>
      </c>
    </row>
    <row r="150" s="2" customFormat="1" ht="16.5" customHeight="1">
      <c r="A150" s="36"/>
      <c r="B150" s="170"/>
      <c r="C150" s="171" t="s">
        <v>143</v>
      </c>
      <c r="D150" s="171" t="s">
        <v>125</v>
      </c>
      <c r="E150" s="172" t="s">
        <v>216</v>
      </c>
      <c r="F150" s="173" t="s">
        <v>217</v>
      </c>
      <c r="G150" s="174" t="s">
        <v>218</v>
      </c>
      <c r="H150" s="175">
        <v>133.38</v>
      </c>
      <c r="I150" s="176"/>
      <c r="J150" s="177">
        <f>ROUND(I150*H150,2)</f>
        <v>0</v>
      </c>
      <c r="K150" s="178"/>
      <c r="L150" s="37"/>
      <c r="M150" s="179" t="s">
        <v>1</v>
      </c>
      <c r="N150" s="180" t="s">
        <v>43</v>
      </c>
      <c r="O150" s="75"/>
      <c r="P150" s="181">
        <f>O150*H150</f>
        <v>0</v>
      </c>
      <c r="Q150" s="181">
        <v>0</v>
      </c>
      <c r="R150" s="181">
        <f>Q150*H150</f>
        <v>0</v>
      </c>
      <c r="S150" s="181">
        <v>0.20499999999999999</v>
      </c>
      <c r="T150" s="182">
        <f>S150*H150</f>
        <v>27.342899999999997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3" t="s">
        <v>143</v>
      </c>
      <c r="AT150" s="183" t="s">
        <v>125</v>
      </c>
      <c r="AU150" s="183" t="s">
        <v>88</v>
      </c>
      <c r="AY150" s="17" t="s">
        <v>122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7" t="s">
        <v>86</v>
      </c>
      <c r="BK150" s="184">
        <f>ROUND(I150*H150,2)</f>
        <v>0</v>
      </c>
      <c r="BL150" s="17" t="s">
        <v>143</v>
      </c>
      <c r="BM150" s="183" t="s">
        <v>219</v>
      </c>
    </row>
    <row r="151" s="13" customFormat="1">
      <c r="A151" s="13"/>
      <c r="B151" s="196"/>
      <c r="C151" s="13"/>
      <c r="D151" s="185" t="s">
        <v>199</v>
      </c>
      <c r="E151" s="197" t="s">
        <v>1</v>
      </c>
      <c r="F151" s="198" t="s">
        <v>220</v>
      </c>
      <c r="G151" s="13"/>
      <c r="H151" s="199">
        <v>56.799999999999997</v>
      </c>
      <c r="I151" s="200"/>
      <c r="J151" s="13"/>
      <c r="K151" s="13"/>
      <c r="L151" s="196"/>
      <c r="M151" s="201"/>
      <c r="N151" s="202"/>
      <c r="O151" s="202"/>
      <c r="P151" s="202"/>
      <c r="Q151" s="202"/>
      <c r="R151" s="202"/>
      <c r="S151" s="202"/>
      <c r="T151" s="20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7" t="s">
        <v>199</v>
      </c>
      <c r="AU151" s="197" t="s">
        <v>88</v>
      </c>
      <c r="AV151" s="13" t="s">
        <v>88</v>
      </c>
      <c r="AW151" s="13" t="s">
        <v>33</v>
      </c>
      <c r="AX151" s="13" t="s">
        <v>78</v>
      </c>
      <c r="AY151" s="197" t="s">
        <v>122</v>
      </c>
    </row>
    <row r="152" s="13" customFormat="1">
      <c r="A152" s="13"/>
      <c r="B152" s="196"/>
      <c r="C152" s="13"/>
      <c r="D152" s="185" t="s">
        <v>199</v>
      </c>
      <c r="E152" s="197" t="s">
        <v>1</v>
      </c>
      <c r="F152" s="198" t="s">
        <v>221</v>
      </c>
      <c r="G152" s="13"/>
      <c r="H152" s="199">
        <v>76.579999999999998</v>
      </c>
      <c r="I152" s="200"/>
      <c r="J152" s="13"/>
      <c r="K152" s="13"/>
      <c r="L152" s="196"/>
      <c r="M152" s="201"/>
      <c r="N152" s="202"/>
      <c r="O152" s="202"/>
      <c r="P152" s="202"/>
      <c r="Q152" s="202"/>
      <c r="R152" s="202"/>
      <c r="S152" s="202"/>
      <c r="T152" s="20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7" t="s">
        <v>199</v>
      </c>
      <c r="AU152" s="197" t="s">
        <v>88</v>
      </c>
      <c r="AV152" s="13" t="s">
        <v>88</v>
      </c>
      <c r="AW152" s="13" t="s">
        <v>33</v>
      </c>
      <c r="AX152" s="13" t="s">
        <v>78</v>
      </c>
      <c r="AY152" s="197" t="s">
        <v>122</v>
      </c>
    </row>
    <row r="153" s="14" customFormat="1">
      <c r="A153" s="14"/>
      <c r="B153" s="204"/>
      <c r="C153" s="14"/>
      <c r="D153" s="185" t="s">
        <v>199</v>
      </c>
      <c r="E153" s="205" t="s">
        <v>1</v>
      </c>
      <c r="F153" s="206" t="s">
        <v>205</v>
      </c>
      <c r="G153" s="14"/>
      <c r="H153" s="207">
        <v>133.38</v>
      </c>
      <c r="I153" s="208"/>
      <c r="J153" s="14"/>
      <c r="K153" s="14"/>
      <c r="L153" s="204"/>
      <c r="M153" s="209"/>
      <c r="N153" s="210"/>
      <c r="O153" s="210"/>
      <c r="P153" s="210"/>
      <c r="Q153" s="210"/>
      <c r="R153" s="210"/>
      <c r="S153" s="210"/>
      <c r="T153" s="21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5" t="s">
        <v>199</v>
      </c>
      <c r="AU153" s="205" t="s">
        <v>88</v>
      </c>
      <c r="AV153" s="14" t="s">
        <v>143</v>
      </c>
      <c r="AW153" s="14" t="s">
        <v>33</v>
      </c>
      <c r="AX153" s="14" t="s">
        <v>86</v>
      </c>
      <c r="AY153" s="205" t="s">
        <v>122</v>
      </c>
    </row>
    <row r="154" s="2" customFormat="1" ht="24.15" customHeight="1">
      <c r="A154" s="36"/>
      <c r="B154" s="170"/>
      <c r="C154" s="171" t="s">
        <v>142</v>
      </c>
      <c r="D154" s="171" t="s">
        <v>125</v>
      </c>
      <c r="E154" s="172" t="s">
        <v>222</v>
      </c>
      <c r="F154" s="173" t="s">
        <v>223</v>
      </c>
      <c r="G154" s="174" t="s">
        <v>196</v>
      </c>
      <c r="H154" s="175">
        <v>58.975000000000001</v>
      </c>
      <c r="I154" s="176"/>
      <c r="J154" s="177">
        <f>ROUND(I154*H154,2)</f>
        <v>0</v>
      </c>
      <c r="K154" s="178"/>
      <c r="L154" s="37"/>
      <c r="M154" s="179" t="s">
        <v>1</v>
      </c>
      <c r="N154" s="180" t="s">
        <v>43</v>
      </c>
      <c r="O154" s="75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3" t="s">
        <v>143</v>
      </c>
      <c r="AT154" s="183" t="s">
        <v>125</v>
      </c>
      <c r="AU154" s="183" t="s">
        <v>88</v>
      </c>
      <c r="AY154" s="17" t="s">
        <v>122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7" t="s">
        <v>86</v>
      </c>
      <c r="BK154" s="184">
        <f>ROUND(I154*H154,2)</f>
        <v>0</v>
      </c>
      <c r="BL154" s="17" t="s">
        <v>143</v>
      </c>
      <c r="BM154" s="183" t="s">
        <v>224</v>
      </c>
    </row>
    <row r="155" s="13" customFormat="1">
      <c r="A155" s="13"/>
      <c r="B155" s="196"/>
      <c r="C155" s="13"/>
      <c r="D155" s="185" t="s">
        <v>199</v>
      </c>
      <c r="E155" s="197" t="s">
        <v>1</v>
      </c>
      <c r="F155" s="198" t="s">
        <v>225</v>
      </c>
      <c r="G155" s="13"/>
      <c r="H155" s="199">
        <v>58.975000000000001</v>
      </c>
      <c r="I155" s="200"/>
      <c r="J155" s="13"/>
      <c r="K155" s="13"/>
      <c r="L155" s="196"/>
      <c r="M155" s="201"/>
      <c r="N155" s="202"/>
      <c r="O155" s="202"/>
      <c r="P155" s="202"/>
      <c r="Q155" s="202"/>
      <c r="R155" s="202"/>
      <c r="S155" s="202"/>
      <c r="T155" s="20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7" t="s">
        <v>199</v>
      </c>
      <c r="AU155" s="197" t="s">
        <v>88</v>
      </c>
      <c r="AV155" s="13" t="s">
        <v>88</v>
      </c>
      <c r="AW155" s="13" t="s">
        <v>33</v>
      </c>
      <c r="AX155" s="13" t="s">
        <v>78</v>
      </c>
      <c r="AY155" s="197" t="s">
        <v>122</v>
      </c>
    </row>
    <row r="156" s="14" customFormat="1">
      <c r="A156" s="14"/>
      <c r="B156" s="204"/>
      <c r="C156" s="14"/>
      <c r="D156" s="185" t="s">
        <v>199</v>
      </c>
      <c r="E156" s="205" t="s">
        <v>1</v>
      </c>
      <c r="F156" s="206" t="s">
        <v>205</v>
      </c>
      <c r="G156" s="14"/>
      <c r="H156" s="207">
        <v>58.975000000000001</v>
      </c>
      <c r="I156" s="208"/>
      <c r="J156" s="14"/>
      <c r="K156" s="14"/>
      <c r="L156" s="204"/>
      <c r="M156" s="209"/>
      <c r="N156" s="210"/>
      <c r="O156" s="210"/>
      <c r="P156" s="210"/>
      <c r="Q156" s="210"/>
      <c r="R156" s="210"/>
      <c r="S156" s="210"/>
      <c r="T156" s="21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5" t="s">
        <v>199</v>
      </c>
      <c r="AU156" s="205" t="s">
        <v>88</v>
      </c>
      <c r="AV156" s="14" t="s">
        <v>143</v>
      </c>
      <c r="AW156" s="14" t="s">
        <v>33</v>
      </c>
      <c r="AX156" s="14" t="s">
        <v>86</v>
      </c>
      <c r="AY156" s="205" t="s">
        <v>122</v>
      </c>
    </row>
    <row r="157" s="2" customFormat="1" ht="24.15" customHeight="1">
      <c r="A157" s="36"/>
      <c r="B157" s="170"/>
      <c r="C157" s="171" t="s">
        <v>154</v>
      </c>
      <c r="D157" s="171" t="s">
        <v>125</v>
      </c>
      <c r="E157" s="172" t="s">
        <v>226</v>
      </c>
      <c r="F157" s="173" t="s">
        <v>227</v>
      </c>
      <c r="G157" s="174" t="s">
        <v>228</v>
      </c>
      <c r="H157" s="175">
        <v>3.472</v>
      </c>
      <c r="I157" s="176"/>
      <c r="J157" s="177">
        <f>ROUND(I157*H157,2)</f>
        <v>0</v>
      </c>
      <c r="K157" s="178"/>
      <c r="L157" s="37"/>
      <c r="M157" s="179" t="s">
        <v>1</v>
      </c>
      <c r="N157" s="180" t="s">
        <v>43</v>
      </c>
      <c r="O157" s="75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3" t="s">
        <v>143</v>
      </c>
      <c r="AT157" s="183" t="s">
        <v>125</v>
      </c>
      <c r="AU157" s="183" t="s">
        <v>88</v>
      </c>
      <c r="AY157" s="17" t="s">
        <v>122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7" t="s">
        <v>86</v>
      </c>
      <c r="BK157" s="184">
        <f>ROUND(I157*H157,2)</f>
        <v>0</v>
      </c>
      <c r="BL157" s="17" t="s">
        <v>143</v>
      </c>
      <c r="BM157" s="183" t="s">
        <v>229</v>
      </c>
    </row>
    <row r="158" s="2" customFormat="1">
      <c r="A158" s="36"/>
      <c r="B158" s="37"/>
      <c r="C158" s="36"/>
      <c r="D158" s="185" t="s">
        <v>131</v>
      </c>
      <c r="E158" s="36"/>
      <c r="F158" s="186" t="s">
        <v>230</v>
      </c>
      <c r="G158" s="36"/>
      <c r="H158" s="36"/>
      <c r="I158" s="187"/>
      <c r="J158" s="36"/>
      <c r="K158" s="36"/>
      <c r="L158" s="37"/>
      <c r="M158" s="188"/>
      <c r="N158" s="189"/>
      <c r="O158" s="75"/>
      <c r="P158" s="75"/>
      <c r="Q158" s="75"/>
      <c r="R158" s="75"/>
      <c r="S158" s="75"/>
      <c r="T158" s="7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7" t="s">
        <v>131</v>
      </c>
      <c r="AU158" s="17" t="s">
        <v>88</v>
      </c>
    </row>
    <row r="159" s="13" customFormat="1">
      <c r="A159" s="13"/>
      <c r="B159" s="196"/>
      <c r="C159" s="13"/>
      <c r="D159" s="185" t="s">
        <v>199</v>
      </c>
      <c r="E159" s="197" t="s">
        <v>1</v>
      </c>
      <c r="F159" s="198" t="s">
        <v>231</v>
      </c>
      <c r="G159" s="13"/>
      <c r="H159" s="199">
        <v>3.472</v>
      </c>
      <c r="I159" s="200"/>
      <c r="J159" s="13"/>
      <c r="K159" s="13"/>
      <c r="L159" s="196"/>
      <c r="M159" s="201"/>
      <c r="N159" s="202"/>
      <c r="O159" s="202"/>
      <c r="P159" s="202"/>
      <c r="Q159" s="202"/>
      <c r="R159" s="202"/>
      <c r="S159" s="202"/>
      <c r="T159" s="20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7" t="s">
        <v>199</v>
      </c>
      <c r="AU159" s="197" t="s">
        <v>88</v>
      </c>
      <c r="AV159" s="13" t="s">
        <v>88</v>
      </c>
      <c r="AW159" s="13" t="s">
        <v>33</v>
      </c>
      <c r="AX159" s="13" t="s">
        <v>78</v>
      </c>
      <c r="AY159" s="197" t="s">
        <v>122</v>
      </c>
    </row>
    <row r="160" s="14" customFormat="1">
      <c r="A160" s="14"/>
      <c r="B160" s="204"/>
      <c r="C160" s="14"/>
      <c r="D160" s="185" t="s">
        <v>199</v>
      </c>
      <c r="E160" s="205" t="s">
        <v>1</v>
      </c>
      <c r="F160" s="206" t="s">
        <v>205</v>
      </c>
      <c r="G160" s="14"/>
      <c r="H160" s="207">
        <v>3.472</v>
      </c>
      <c r="I160" s="208"/>
      <c r="J160" s="14"/>
      <c r="K160" s="14"/>
      <c r="L160" s="204"/>
      <c r="M160" s="209"/>
      <c r="N160" s="210"/>
      <c r="O160" s="210"/>
      <c r="P160" s="210"/>
      <c r="Q160" s="210"/>
      <c r="R160" s="210"/>
      <c r="S160" s="210"/>
      <c r="T160" s="21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5" t="s">
        <v>199</v>
      </c>
      <c r="AU160" s="205" t="s">
        <v>88</v>
      </c>
      <c r="AV160" s="14" t="s">
        <v>143</v>
      </c>
      <c r="AW160" s="14" t="s">
        <v>33</v>
      </c>
      <c r="AX160" s="14" t="s">
        <v>86</v>
      </c>
      <c r="AY160" s="205" t="s">
        <v>122</v>
      </c>
    </row>
    <row r="161" s="2" customFormat="1" ht="24.15" customHeight="1">
      <c r="A161" s="36"/>
      <c r="B161" s="170"/>
      <c r="C161" s="171" t="s">
        <v>161</v>
      </c>
      <c r="D161" s="171" t="s">
        <v>125</v>
      </c>
      <c r="E161" s="172" t="s">
        <v>232</v>
      </c>
      <c r="F161" s="173" t="s">
        <v>233</v>
      </c>
      <c r="G161" s="174" t="s">
        <v>228</v>
      </c>
      <c r="H161" s="175">
        <v>42</v>
      </c>
      <c r="I161" s="176"/>
      <c r="J161" s="177">
        <f>ROUND(I161*H161,2)</f>
        <v>0</v>
      </c>
      <c r="K161" s="178"/>
      <c r="L161" s="37"/>
      <c r="M161" s="179" t="s">
        <v>1</v>
      </c>
      <c r="N161" s="180" t="s">
        <v>43</v>
      </c>
      <c r="O161" s="75"/>
      <c r="P161" s="181">
        <f>O161*H161</f>
        <v>0</v>
      </c>
      <c r="Q161" s="181">
        <v>0</v>
      </c>
      <c r="R161" s="181">
        <f>Q161*H161</f>
        <v>0</v>
      </c>
      <c r="S161" s="181">
        <v>0</v>
      </c>
      <c r="T161" s="182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3" t="s">
        <v>143</v>
      </c>
      <c r="AT161" s="183" t="s">
        <v>125</v>
      </c>
      <c r="AU161" s="183" t="s">
        <v>88</v>
      </c>
      <c r="AY161" s="17" t="s">
        <v>122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7" t="s">
        <v>86</v>
      </c>
      <c r="BK161" s="184">
        <f>ROUND(I161*H161,2)</f>
        <v>0</v>
      </c>
      <c r="BL161" s="17" t="s">
        <v>143</v>
      </c>
      <c r="BM161" s="183" t="s">
        <v>234</v>
      </c>
    </row>
    <row r="162" s="13" customFormat="1">
      <c r="A162" s="13"/>
      <c r="B162" s="196"/>
      <c r="C162" s="13"/>
      <c r="D162" s="185" t="s">
        <v>199</v>
      </c>
      <c r="E162" s="197" t="s">
        <v>1</v>
      </c>
      <c r="F162" s="198" t="s">
        <v>235</v>
      </c>
      <c r="G162" s="13"/>
      <c r="H162" s="199">
        <v>42</v>
      </c>
      <c r="I162" s="200"/>
      <c r="J162" s="13"/>
      <c r="K162" s="13"/>
      <c r="L162" s="196"/>
      <c r="M162" s="201"/>
      <c r="N162" s="202"/>
      <c r="O162" s="202"/>
      <c r="P162" s="202"/>
      <c r="Q162" s="202"/>
      <c r="R162" s="202"/>
      <c r="S162" s="202"/>
      <c r="T162" s="20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7" t="s">
        <v>199</v>
      </c>
      <c r="AU162" s="197" t="s">
        <v>88</v>
      </c>
      <c r="AV162" s="13" t="s">
        <v>88</v>
      </c>
      <c r="AW162" s="13" t="s">
        <v>33</v>
      </c>
      <c r="AX162" s="13" t="s">
        <v>78</v>
      </c>
      <c r="AY162" s="197" t="s">
        <v>122</v>
      </c>
    </row>
    <row r="163" s="14" customFormat="1">
      <c r="A163" s="14"/>
      <c r="B163" s="204"/>
      <c r="C163" s="14"/>
      <c r="D163" s="185" t="s">
        <v>199</v>
      </c>
      <c r="E163" s="205" t="s">
        <v>1</v>
      </c>
      <c r="F163" s="206" t="s">
        <v>205</v>
      </c>
      <c r="G163" s="14"/>
      <c r="H163" s="207">
        <v>42</v>
      </c>
      <c r="I163" s="208"/>
      <c r="J163" s="14"/>
      <c r="K163" s="14"/>
      <c r="L163" s="204"/>
      <c r="M163" s="209"/>
      <c r="N163" s="210"/>
      <c r="O163" s="210"/>
      <c r="P163" s="210"/>
      <c r="Q163" s="210"/>
      <c r="R163" s="210"/>
      <c r="S163" s="210"/>
      <c r="T163" s="21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5" t="s">
        <v>199</v>
      </c>
      <c r="AU163" s="205" t="s">
        <v>88</v>
      </c>
      <c r="AV163" s="14" t="s">
        <v>143</v>
      </c>
      <c r="AW163" s="14" t="s">
        <v>33</v>
      </c>
      <c r="AX163" s="14" t="s">
        <v>86</v>
      </c>
      <c r="AY163" s="205" t="s">
        <v>122</v>
      </c>
    </row>
    <row r="164" s="2" customFormat="1" ht="24.15" customHeight="1">
      <c r="A164" s="36"/>
      <c r="B164" s="170"/>
      <c r="C164" s="171" t="s">
        <v>167</v>
      </c>
      <c r="D164" s="171" t="s">
        <v>125</v>
      </c>
      <c r="E164" s="172" t="s">
        <v>236</v>
      </c>
      <c r="F164" s="173" t="s">
        <v>237</v>
      </c>
      <c r="G164" s="174" t="s">
        <v>228</v>
      </c>
      <c r="H164" s="175">
        <v>86.692999999999998</v>
      </c>
      <c r="I164" s="176"/>
      <c r="J164" s="177">
        <f>ROUND(I164*H164,2)</f>
        <v>0</v>
      </c>
      <c r="K164" s="178"/>
      <c r="L164" s="37"/>
      <c r="M164" s="179" t="s">
        <v>1</v>
      </c>
      <c r="N164" s="180" t="s">
        <v>43</v>
      </c>
      <c r="O164" s="75"/>
      <c r="P164" s="181">
        <f>O164*H164</f>
        <v>0</v>
      </c>
      <c r="Q164" s="181">
        <v>0</v>
      </c>
      <c r="R164" s="181">
        <f>Q164*H164</f>
        <v>0</v>
      </c>
      <c r="S164" s="181">
        <v>0</v>
      </c>
      <c r="T164" s="182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3" t="s">
        <v>143</v>
      </c>
      <c r="AT164" s="183" t="s">
        <v>125</v>
      </c>
      <c r="AU164" s="183" t="s">
        <v>88</v>
      </c>
      <c r="AY164" s="17" t="s">
        <v>122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7" t="s">
        <v>86</v>
      </c>
      <c r="BK164" s="184">
        <f>ROUND(I164*H164,2)</f>
        <v>0</v>
      </c>
      <c r="BL164" s="17" t="s">
        <v>143</v>
      </c>
      <c r="BM164" s="183" t="s">
        <v>238</v>
      </c>
    </row>
    <row r="165" s="13" customFormat="1">
      <c r="A165" s="13"/>
      <c r="B165" s="196"/>
      <c r="C165" s="13"/>
      <c r="D165" s="185" t="s">
        <v>199</v>
      </c>
      <c r="E165" s="197" t="s">
        <v>1</v>
      </c>
      <c r="F165" s="198" t="s">
        <v>239</v>
      </c>
      <c r="G165" s="13"/>
      <c r="H165" s="199">
        <v>17.693000000000001</v>
      </c>
      <c r="I165" s="200"/>
      <c r="J165" s="13"/>
      <c r="K165" s="13"/>
      <c r="L165" s="196"/>
      <c r="M165" s="201"/>
      <c r="N165" s="202"/>
      <c r="O165" s="202"/>
      <c r="P165" s="202"/>
      <c r="Q165" s="202"/>
      <c r="R165" s="202"/>
      <c r="S165" s="202"/>
      <c r="T165" s="20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7" t="s">
        <v>199</v>
      </c>
      <c r="AU165" s="197" t="s">
        <v>88</v>
      </c>
      <c r="AV165" s="13" t="s">
        <v>88</v>
      </c>
      <c r="AW165" s="13" t="s">
        <v>33</v>
      </c>
      <c r="AX165" s="13" t="s">
        <v>78</v>
      </c>
      <c r="AY165" s="197" t="s">
        <v>122</v>
      </c>
    </row>
    <row r="166" s="13" customFormat="1">
      <c r="A166" s="13"/>
      <c r="B166" s="196"/>
      <c r="C166" s="13"/>
      <c r="D166" s="185" t="s">
        <v>199</v>
      </c>
      <c r="E166" s="197" t="s">
        <v>1</v>
      </c>
      <c r="F166" s="198" t="s">
        <v>240</v>
      </c>
      <c r="G166" s="13"/>
      <c r="H166" s="199">
        <v>69</v>
      </c>
      <c r="I166" s="200"/>
      <c r="J166" s="13"/>
      <c r="K166" s="13"/>
      <c r="L166" s="196"/>
      <c r="M166" s="201"/>
      <c r="N166" s="202"/>
      <c r="O166" s="202"/>
      <c r="P166" s="202"/>
      <c r="Q166" s="202"/>
      <c r="R166" s="202"/>
      <c r="S166" s="202"/>
      <c r="T166" s="20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7" t="s">
        <v>199</v>
      </c>
      <c r="AU166" s="197" t="s">
        <v>88</v>
      </c>
      <c r="AV166" s="13" t="s">
        <v>88</v>
      </c>
      <c r="AW166" s="13" t="s">
        <v>33</v>
      </c>
      <c r="AX166" s="13" t="s">
        <v>78</v>
      </c>
      <c r="AY166" s="197" t="s">
        <v>122</v>
      </c>
    </row>
    <row r="167" s="14" customFormat="1">
      <c r="A167" s="14"/>
      <c r="B167" s="204"/>
      <c r="C167" s="14"/>
      <c r="D167" s="185" t="s">
        <v>199</v>
      </c>
      <c r="E167" s="205" t="s">
        <v>1</v>
      </c>
      <c r="F167" s="206" t="s">
        <v>205</v>
      </c>
      <c r="G167" s="14"/>
      <c r="H167" s="207">
        <v>86.692999999999998</v>
      </c>
      <c r="I167" s="208"/>
      <c r="J167" s="14"/>
      <c r="K167" s="14"/>
      <c r="L167" s="204"/>
      <c r="M167" s="209"/>
      <c r="N167" s="210"/>
      <c r="O167" s="210"/>
      <c r="P167" s="210"/>
      <c r="Q167" s="210"/>
      <c r="R167" s="210"/>
      <c r="S167" s="210"/>
      <c r="T167" s="21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5" t="s">
        <v>199</v>
      </c>
      <c r="AU167" s="205" t="s">
        <v>88</v>
      </c>
      <c r="AV167" s="14" t="s">
        <v>143</v>
      </c>
      <c r="AW167" s="14" t="s">
        <v>33</v>
      </c>
      <c r="AX167" s="14" t="s">
        <v>86</v>
      </c>
      <c r="AY167" s="205" t="s">
        <v>122</v>
      </c>
    </row>
    <row r="168" s="2" customFormat="1" ht="33" customHeight="1">
      <c r="A168" s="36"/>
      <c r="B168" s="170"/>
      <c r="C168" s="171" t="s">
        <v>171</v>
      </c>
      <c r="D168" s="171" t="s">
        <v>125</v>
      </c>
      <c r="E168" s="172" t="s">
        <v>241</v>
      </c>
      <c r="F168" s="173" t="s">
        <v>242</v>
      </c>
      <c r="G168" s="174" t="s">
        <v>228</v>
      </c>
      <c r="H168" s="175">
        <v>54.609999999999999</v>
      </c>
      <c r="I168" s="176"/>
      <c r="J168" s="177">
        <f>ROUND(I168*H168,2)</f>
        <v>0</v>
      </c>
      <c r="K168" s="178"/>
      <c r="L168" s="37"/>
      <c r="M168" s="179" t="s">
        <v>1</v>
      </c>
      <c r="N168" s="180" t="s">
        <v>43</v>
      </c>
      <c r="O168" s="75"/>
      <c r="P168" s="181">
        <f>O168*H168</f>
        <v>0</v>
      </c>
      <c r="Q168" s="181">
        <v>0</v>
      </c>
      <c r="R168" s="181">
        <f>Q168*H168</f>
        <v>0</v>
      </c>
      <c r="S168" s="181">
        <v>0</v>
      </c>
      <c r="T168" s="182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3" t="s">
        <v>143</v>
      </c>
      <c r="AT168" s="183" t="s">
        <v>125</v>
      </c>
      <c r="AU168" s="183" t="s">
        <v>88</v>
      </c>
      <c r="AY168" s="17" t="s">
        <v>122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7" t="s">
        <v>86</v>
      </c>
      <c r="BK168" s="184">
        <f>ROUND(I168*H168,2)</f>
        <v>0</v>
      </c>
      <c r="BL168" s="17" t="s">
        <v>143</v>
      </c>
      <c r="BM168" s="183" t="s">
        <v>243</v>
      </c>
    </row>
    <row r="169" s="13" customFormat="1">
      <c r="A169" s="13"/>
      <c r="B169" s="196"/>
      <c r="C169" s="13"/>
      <c r="D169" s="185" t="s">
        <v>199</v>
      </c>
      <c r="E169" s="197" t="s">
        <v>1</v>
      </c>
      <c r="F169" s="198" t="s">
        <v>244</v>
      </c>
      <c r="G169" s="13"/>
      <c r="H169" s="199">
        <v>0.86399999999999999</v>
      </c>
      <c r="I169" s="200"/>
      <c r="J169" s="13"/>
      <c r="K169" s="13"/>
      <c r="L169" s="196"/>
      <c r="M169" s="201"/>
      <c r="N169" s="202"/>
      <c r="O169" s="202"/>
      <c r="P169" s="202"/>
      <c r="Q169" s="202"/>
      <c r="R169" s="202"/>
      <c r="S169" s="202"/>
      <c r="T169" s="20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7" t="s">
        <v>199</v>
      </c>
      <c r="AU169" s="197" t="s">
        <v>88</v>
      </c>
      <c r="AV169" s="13" t="s">
        <v>88</v>
      </c>
      <c r="AW169" s="13" t="s">
        <v>33</v>
      </c>
      <c r="AX169" s="13" t="s">
        <v>78</v>
      </c>
      <c r="AY169" s="197" t="s">
        <v>122</v>
      </c>
    </row>
    <row r="170" s="13" customFormat="1">
      <c r="A170" s="13"/>
      <c r="B170" s="196"/>
      <c r="C170" s="13"/>
      <c r="D170" s="185" t="s">
        <v>199</v>
      </c>
      <c r="E170" s="197" t="s">
        <v>1</v>
      </c>
      <c r="F170" s="198" t="s">
        <v>245</v>
      </c>
      <c r="G170" s="13"/>
      <c r="H170" s="199">
        <v>0.93600000000000005</v>
      </c>
      <c r="I170" s="200"/>
      <c r="J170" s="13"/>
      <c r="K170" s="13"/>
      <c r="L170" s="196"/>
      <c r="M170" s="201"/>
      <c r="N170" s="202"/>
      <c r="O170" s="202"/>
      <c r="P170" s="202"/>
      <c r="Q170" s="202"/>
      <c r="R170" s="202"/>
      <c r="S170" s="202"/>
      <c r="T170" s="20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7" t="s">
        <v>199</v>
      </c>
      <c r="AU170" s="197" t="s">
        <v>88</v>
      </c>
      <c r="AV170" s="13" t="s">
        <v>88</v>
      </c>
      <c r="AW170" s="13" t="s">
        <v>33</v>
      </c>
      <c r="AX170" s="13" t="s">
        <v>78</v>
      </c>
      <c r="AY170" s="197" t="s">
        <v>122</v>
      </c>
    </row>
    <row r="171" s="13" customFormat="1">
      <c r="A171" s="13"/>
      <c r="B171" s="196"/>
      <c r="C171" s="13"/>
      <c r="D171" s="185" t="s">
        <v>199</v>
      </c>
      <c r="E171" s="197" t="s">
        <v>1</v>
      </c>
      <c r="F171" s="198" t="s">
        <v>246</v>
      </c>
      <c r="G171" s="13"/>
      <c r="H171" s="199">
        <v>2.8100000000000001</v>
      </c>
      <c r="I171" s="200"/>
      <c r="J171" s="13"/>
      <c r="K171" s="13"/>
      <c r="L171" s="196"/>
      <c r="M171" s="201"/>
      <c r="N171" s="202"/>
      <c r="O171" s="202"/>
      <c r="P171" s="202"/>
      <c r="Q171" s="202"/>
      <c r="R171" s="202"/>
      <c r="S171" s="202"/>
      <c r="T171" s="20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7" t="s">
        <v>199</v>
      </c>
      <c r="AU171" s="197" t="s">
        <v>88</v>
      </c>
      <c r="AV171" s="13" t="s">
        <v>88</v>
      </c>
      <c r="AW171" s="13" t="s">
        <v>33</v>
      </c>
      <c r="AX171" s="13" t="s">
        <v>78</v>
      </c>
      <c r="AY171" s="197" t="s">
        <v>122</v>
      </c>
    </row>
    <row r="172" s="13" customFormat="1">
      <c r="A172" s="13"/>
      <c r="B172" s="196"/>
      <c r="C172" s="13"/>
      <c r="D172" s="185" t="s">
        <v>199</v>
      </c>
      <c r="E172" s="197" t="s">
        <v>1</v>
      </c>
      <c r="F172" s="198" t="s">
        <v>247</v>
      </c>
      <c r="G172" s="13"/>
      <c r="H172" s="199">
        <v>50</v>
      </c>
      <c r="I172" s="200"/>
      <c r="J172" s="13"/>
      <c r="K172" s="13"/>
      <c r="L172" s="196"/>
      <c r="M172" s="201"/>
      <c r="N172" s="202"/>
      <c r="O172" s="202"/>
      <c r="P172" s="202"/>
      <c r="Q172" s="202"/>
      <c r="R172" s="202"/>
      <c r="S172" s="202"/>
      <c r="T172" s="20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7" t="s">
        <v>199</v>
      </c>
      <c r="AU172" s="197" t="s">
        <v>88</v>
      </c>
      <c r="AV172" s="13" t="s">
        <v>88</v>
      </c>
      <c r="AW172" s="13" t="s">
        <v>33</v>
      </c>
      <c r="AX172" s="13" t="s">
        <v>78</v>
      </c>
      <c r="AY172" s="197" t="s">
        <v>122</v>
      </c>
    </row>
    <row r="173" s="14" customFormat="1">
      <c r="A173" s="14"/>
      <c r="B173" s="204"/>
      <c r="C173" s="14"/>
      <c r="D173" s="185" t="s">
        <v>199</v>
      </c>
      <c r="E173" s="205" t="s">
        <v>1</v>
      </c>
      <c r="F173" s="206" t="s">
        <v>205</v>
      </c>
      <c r="G173" s="14"/>
      <c r="H173" s="207">
        <v>54.609999999999999</v>
      </c>
      <c r="I173" s="208"/>
      <c r="J173" s="14"/>
      <c r="K173" s="14"/>
      <c r="L173" s="204"/>
      <c r="M173" s="209"/>
      <c r="N173" s="210"/>
      <c r="O173" s="210"/>
      <c r="P173" s="210"/>
      <c r="Q173" s="210"/>
      <c r="R173" s="210"/>
      <c r="S173" s="210"/>
      <c r="T173" s="211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5" t="s">
        <v>199</v>
      </c>
      <c r="AU173" s="205" t="s">
        <v>88</v>
      </c>
      <c r="AV173" s="14" t="s">
        <v>143</v>
      </c>
      <c r="AW173" s="14" t="s">
        <v>33</v>
      </c>
      <c r="AX173" s="14" t="s">
        <v>86</v>
      </c>
      <c r="AY173" s="205" t="s">
        <v>122</v>
      </c>
    </row>
    <row r="174" s="2" customFormat="1" ht="24.15" customHeight="1">
      <c r="A174" s="36"/>
      <c r="B174" s="170"/>
      <c r="C174" s="171" t="s">
        <v>248</v>
      </c>
      <c r="D174" s="171" t="s">
        <v>125</v>
      </c>
      <c r="E174" s="172" t="s">
        <v>249</v>
      </c>
      <c r="F174" s="173" t="s">
        <v>250</v>
      </c>
      <c r="G174" s="174" t="s">
        <v>196</v>
      </c>
      <c r="H174" s="175">
        <v>125</v>
      </c>
      <c r="I174" s="176"/>
      <c r="J174" s="177">
        <f>ROUND(I174*H174,2)</f>
        <v>0</v>
      </c>
      <c r="K174" s="178"/>
      <c r="L174" s="37"/>
      <c r="M174" s="179" t="s">
        <v>1</v>
      </c>
      <c r="N174" s="180" t="s">
        <v>43</v>
      </c>
      <c r="O174" s="75"/>
      <c r="P174" s="181">
        <f>O174*H174</f>
        <v>0</v>
      </c>
      <c r="Q174" s="181">
        <v>0.00084999999999999995</v>
      </c>
      <c r="R174" s="181">
        <f>Q174*H174</f>
        <v>0.10625</v>
      </c>
      <c r="S174" s="181">
        <v>0</v>
      </c>
      <c r="T174" s="182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3" t="s">
        <v>143</v>
      </c>
      <c r="AT174" s="183" t="s">
        <v>125</v>
      </c>
      <c r="AU174" s="183" t="s">
        <v>88</v>
      </c>
      <c r="AY174" s="17" t="s">
        <v>122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7" t="s">
        <v>86</v>
      </c>
      <c r="BK174" s="184">
        <f>ROUND(I174*H174,2)</f>
        <v>0</v>
      </c>
      <c r="BL174" s="17" t="s">
        <v>143</v>
      </c>
      <c r="BM174" s="183" t="s">
        <v>251</v>
      </c>
    </row>
    <row r="175" s="13" customFormat="1">
      <c r="A175" s="13"/>
      <c r="B175" s="196"/>
      <c r="C175" s="13"/>
      <c r="D175" s="185" t="s">
        <v>199</v>
      </c>
      <c r="E175" s="197" t="s">
        <v>1</v>
      </c>
      <c r="F175" s="198" t="s">
        <v>252</v>
      </c>
      <c r="G175" s="13"/>
      <c r="H175" s="199">
        <v>125</v>
      </c>
      <c r="I175" s="200"/>
      <c r="J175" s="13"/>
      <c r="K175" s="13"/>
      <c r="L175" s="196"/>
      <c r="M175" s="201"/>
      <c r="N175" s="202"/>
      <c r="O175" s="202"/>
      <c r="P175" s="202"/>
      <c r="Q175" s="202"/>
      <c r="R175" s="202"/>
      <c r="S175" s="202"/>
      <c r="T175" s="20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7" t="s">
        <v>199</v>
      </c>
      <c r="AU175" s="197" t="s">
        <v>88</v>
      </c>
      <c r="AV175" s="13" t="s">
        <v>88</v>
      </c>
      <c r="AW175" s="13" t="s">
        <v>33</v>
      </c>
      <c r="AX175" s="13" t="s">
        <v>78</v>
      </c>
      <c r="AY175" s="197" t="s">
        <v>122</v>
      </c>
    </row>
    <row r="176" s="14" customFormat="1">
      <c r="A176" s="14"/>
      <c r="B176" s="204"/>
      <c r="C176" s="14"/>
      <c r="D176" s="185" t="s">
        <v>199</v>
      </c>
      <c r="E176" s="205" t="s">
        <v>1</v>
      </c>
      <c r="F176" s="206" t="s">
        <v>205</v>
      </c>
      <c r="G176" s="14"/>
      <c r="H176" s="207">
        <v>125</v>
      </c>
      <c r="I176" s="208"/>
      <c r="J176" s="14"/>
      <c r="K176" s="14"/>
      <c r="L176" s="204"/>
      <c r="M176" s="209"/>
      <c r="N176" s="210"/>
      <c r="O176" s="210"/>
      <c r="P176" s="210"/>
      <c r="Q176" s="210"/>
      <c r="R176" s="210"/>
      <c r="S176" s="210"/>
      <c r="T176" s="21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5" t="s">
        <v>199</v>
      </c>
      <c r="AU176" s="205" t="s">
        <v>88</v>
      </c>
      <c r="AV176" s="14" t="s">
        <v>143</v>
      </c>
      <c r="AW176" s="14" t="s">
        <v>33</v>
      </c>
      <c r="AX176" s="14" t="s">
        <v>86</v>
      </c>
      <c r="AY176" s="205" t="s">
        <v>122</v>
      </c>
    </row>
    <row r="177" s="2" customFormat="1" ht="24.15" customHeight="1">
      <c r="A177" s="36"/>
      <c r="B177" s="170"/>
      <c r="C177" s="171" t="s">
        <v>253</v>
      </c>
      <c r="D177" s="171" t="s">
        <v>125</v>
      </c>
      <c r="E177" s="172" t="s">
        <v>254</v>
      </c>
      <c r="F177" s="173" t="s">
        <v>255</v>
      </c>
      <c r="G177" s="174" t="s">
        <v>196</v>
      </c>
      <c r="H177" s="175">
        <v>125</v>
      </c>
      <c r="I177" s="176"/>
      <c r="J177" s="177">
        <f>ROUND(I177*H177,2)</f>
        <v>0</v>
      </c>
      <c r="K177" s="178"/>
      <c r="L177" s="37"/>
      <c r="M177" s="179" t="s">
        <v>1</v>
      </c>
      <c r="N177" s="180" t="s">
        <v>43</v>
      </c>
      <c r="O177" s="75"/>
      <c r="P177" s="181">
        <f>O177*H177</f>
        <v>0</v>
      </c>
      <c r="Q177" s="181">
        <v>0</v>
      </c>
      <c r="R177" s="181">
        <f>Q177*H177</f>
        <v>0</v>
      </c>
      <c r="S177" s="181">
        <v>0</v>
      </c>
      <c r="T177" s="182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3" t="s">
        <v>143</v>
      </c>
      <c r="AT177" s="183" t="s">
        <v>125</v>
      </c>
      <c r="AU177" s="183" t="s">
        <v>88</v>
      </c>
      <c r="AY177" s="17" t="s">
        <v>122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7" t="s">
        <v>86</v>
      </c>
      <c r="BK177" s="184">
        <f>ROUND(I177*H177,2)</f>
        <v>0</v>
      </c>
      <c r="BL177" s="17" t="s">
        <v>143</v>
      </c>
      <c r="BM177" s="183" t="s">
        <v>256</v>
      </c>
    </row>
    <row r="178" s="2" customFormat="1" ht="37.8" customHeight="1">
      <c r="A178" s="36"/>
      <c r="B178" s="170"/>
      <c r="C178" s="171" t="s">
        <v>8</v>
      </c>
      <c r="D178" s="171" t="s">
        <v>125</v>
      </c>
      <c r="E178" s="172" t="s">
        <v>257</v>
      </c>
      <c r="F178" s="173" t="s">
        <v>258</v>
      </c>
      <c r="G178" s="174" t="s">
        <v>228</v>
      </c>
      <c r="H178" s="175">
        <v>186.77500000000001</v>
      </c>
      <c r="I178" s="176"/>
      <c r="J178" s="177">
        <f>ROUND(I178*H178,2)</f>
        <v>0</v>
      </c>
      <c r="K178" s="178"/>
      <c r="L178" s="37"/>
      <c r="M178" s="179" t="s">
        <v>1</v>
      </c>
      <c r="N178" s="180" t="s">
        <v>43</v>
      </c>
      <c r="O178" s="75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3" t="s">
        <v>143</v>
      </c>
      <c r="AT178" s="183" t="s">
        <v>125</v>
      </c>
      <c r="AU178" s="183" t="s">
        <v>88</v>
      </c>
      <c r="AY178" s="17" t="s">
        <v>122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7" t="s">
        <v>86</v>
      </c>
      <c r="BK178" s="184">
        <f>ROUND(I178*H178,2)</f>
        <v>0</v>
      </c>
      <c r="BL178" s="17" t="s">
        <v>143</v>
      </c>
      <c r="BM178" s="183" t="s">
        <v>259</v>
      </c>
    </row>
    <row r="179" s="2" customFormat="1">
      <c r="A179" s="36"/>
      <c r="B179" s="37"/>
      <c r="C179" s="36"/>
      <c r="D179" s="185" t="s">
        <v>131</v>
      </c>
      <c r="E179" s="36"/>
      <c r="F179" s="186" t="s">
        <v>260</v>
      </c>
      <c r="G179" s="36"/>
      <c r="H179" s="36"/>
      <c r="I179" s="187"/>
      <c r="J179" s="36"/>
      <c r="K179" s="36"/>
      <c r="L179" s="37"/>
      <c r="M179" s="188"/>
      <c r="N179" s="189"/>
      <c r="O179" s="75"/>
      <c r="P179" s="75"/>
      <c r="Q179" s="75"/>
      <c r="R179" s="75"/>
      <c r="S179" s="75"/>
      <c r="T179" s="7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7" t="s">
        <v>131</v>
      </c>
      <c r="AU179" s="17" t="s">
        <v>88</v>
      </c>
    </row>
    <row r="180" s="13" customFormat="1">
      <c r="A180" s="13"/>
      <c r="B180" s="196"/>
      <c r="C180" s="13"/>
      <c r="D180" s="185" t="s">
        <v>199</v>
      </c>
      <c r="E180" s="197" t="s">
        <v>1</v>
      </c>
      <c r="F180" s="198" t="s">
        <v>261</v>
      </c>
      <c r="G180" s="13"/>
      <c r="H180" s="199">
        <v>3.472</v>
      </c>
      <c r="I180" s="200"/>
      <c r="J180" s="13"/>
      <c r="K180" s="13"/>
      <c r="L180" s="196"/>
      <c r="M180" s="201"/>
      <c r="N180" s="202"/>
      <c r="O180" s="202"/>
      <c r="P180" s="202"/>
      <c r="Q180" s="202"/>
      <c r="R180" s="202"/>
      <c r="S180" s="202"/>
      <c r="T180" s="20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7" t="s">
        <v>199</v>
      </c>
      <c r="AU180" s="197" t="s">
        <v>88</v>
      </c>
      <c r="AV180" s="13" t="s">
        <v>88</v>
      </c>
      <c r="AW180" s="13" t="s">
        <v>33</v>
      </c>
      <c r="AX180" s="13" t="s">
        <v>78</v>
      </c>
      <c r="AY180" s="197" t="s">
        <v>122</v>
      </c>
    </row>
    <row r="181" s="13" customFormat="1">
      <c r="A181" s="13"/>
      <c r="B181" s="196"/>
      <c r="C181" s="13"/>
      <c r="D181" s="185" t="s">
        <v>199</v>
      </c>
      <c r="E181" s="197" t="s">
        <v>1</v>
      </c>
      <c r="F181" s="198" t="s">
        <v>262</v>
      </c>
      <c r="G181" s="13"/>
      <c r="H181" s="199">
        <v>42</v>
      </c>
      <c r="I181" s="200"/>
      <c r="J181" s="13"/>
      <c r="K181" s="13"/>
      <c r="L181" s="196"/>
      <c r="M181" s="201"/>
      <c r="N181" s="202"/>
      <c r="O181" s="202"/>
      <c r="P181" s="202"/>
      <c r="Q181" s="202"/>
      <c r="R181" s="202"/>
      <c r="S181" s="202"/>
      <c r="T181" s="20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7" t="s">
        <v>199</v>
      </c>
      <c r="AU181" s="197" t="s">
        <v>88</v>
      </c>
      <c r="AV181" s="13" t="s">
        <v>88</v>
      </c>
      <c r="AW181" s="13" t="s">
        <v>33</v>
      </c>
      <c r="AX181" s="13" t="s">
        <v>78</v>
      </c>
      <c r="AY181" s="197" t="s">
        <v>122</v>
      </c>
    </row>
    <row r="182" s="13" customFormat="1">
      <c r="A182" s="13"/>
      <c r="B182" s="196"/>
      <c r="C182" s="13"/>
      <c r="D182" s="185" t="s">
        <v>199</v>
      </c>
      <c r="E182" s="197" t="s">
        <v>1</v>
      </c>
      <c r="F182" s="198" t="s">
        <v>263</v>
      </c>
      <c r="G182" s="13"/>
      <c r="H182" s="199">
        <v>86.692999999999998</v>
      </c>
      <c r="I182" s="200"/>
      <c r="J182" s="13"/>
      <c r="K182" s="13"/>
      <c r="L182" s="196"/>
      <c r="M182" s="201"/>
      <c r="N182" s="202"/>
      <c r="O182" s="202"/>
      <c r="P182" s="202"/>
      <c r="Q182" s="202"/>
      <c r="R182" s="202"/>
      <c r="S182" s="202"/>
      <c r="T182" s="20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7" t="s">
        <v>199</v>
      </c>
      <c r="AU182" s="197" t="s">
        <v>88</v>
      </c>
      <c r="AV182" s="13" t="s">
        <v>88</v>
      </c>
      <c r="AW182" s="13" t="s">
        <v>33</v>
      </c>
      <c r="AX182" s="13" t="s">
        <v>78</v>
      </c>
      <c r="AY182" s="197" t="s">
        <v>122</v>
      </c>
    </row>
    <row r="183" s="13" customFormat="1">
      <c r="A183" s="13"/>
      <c r="B183" s="196"/>
      <c r="C183" s="13"/>
      <c r="D183" s="185" t="s">
        <v>199</v>
      </c>
      <c r="E183" s="197" t="s">
        <v>1</v>
      </c>
      <c r="F183" s="198" t="s">
        <v>264</v>
      </c>
      <c r="G183" s="13"/>
      <c r="H183" s="199">
        <v>4.6100000000000003</v>
      </c>
      <c r="I183" s="200"/>
      <c r="J183" s="13"/>
      <c r="K183" s="13"/>
      <c r="L183" s="196"/>
      <c r="M183" s="201"/>
      <c r="N183" s="202"/>
      <c r="O183" s="202"/>
      <c r="P183" s="202"/>
      <c r="Q183" s="202"/>
      <c r="R183" s="202"/>
      <c r="S183" s="202"/>
      <c r="T183" s="20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7" t="s">
        <v>199</v>
      </c>
      <c r="AU183" s="197" t="s">
        <v>88</v>
      </c>
      <c r="AV183" s="13" t="s">
        <v>88</v>
      </c>
      <c r="AW183" s="13" t="s">
        <v>33</v>
      </c>
      <c r="AX183" s="13" t="s">
        <v>78</v>
      </c>
      <c r="AY183" s="197" t="s">
        <v>122</v>
      </c>
    </row>
    <row r="184" s="13" customFormat="1">
      <c r="A184" s="13"/>
      <c r="B184" s="196"/>
      <c r="C184" s="13"/>
      <c r="D184" s="185" t="s">
        <v>199</v>
      </c>
      <c r="E184" s="197" t="s">
        <v>1</v>
      </c>
      <c r="F184" s="198" t="s">
        <v>265</v>
      </c>
      <c r="G184" s="13"/>
      <c r="H184" s="199">
        <v>50</v>
      </c>
      <c r="I184" s="200"/>
      <c r="J184" s="13"/>
      <c r="K184" s="13"/>
      <c r="L184" s="196"/>
      <c r="M184" s="201"/>
      <c r="N184" s="202"/>
      <c r="O184" s="202"/>
      <c r="P184" s="202"/>
      <c r="Q184" s="202"/>
      <c r="R184" s="202"/>
      <c r="S184" s="202"/>
      <c r="T184" s="20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7" t="s">
        <v>199</v>
      </c>
      <c r="AU184" s="197" t="s">
        <v>88</v>
      </c>
      <c r="AV184" s="13" t="s">
        <v>88</v>
      </c>
      <c r="AW184" s="13" t="s">
        <v>33</v>
      </c>
      <c r="AX184" s="13" t="s">
        <v>78</v>
      </c>
      <c r="AY184" s="197" t="s">
        <v>122</v>
      </c>
    </row>
    <row r="185" s="14" customFormat="1">
      <c r="A185" s="14"/>
      <c r="B185" s="204"/>
      <c r="C185" s="14"/>
      <c r="D185" s="185" t="s">
        <v>199</v>
      </c>
      <c r="E185" s="205" t="s">
        <v>1</v>
      </c>
      <c r="F185" s="206" t="s">
        <v>205</v>
      </c>
      <c r="G185" s="14"/>
      <c r="H185" s="207">
        <v>186.77500000000001</v>
      </c>
      <c r="I185" s="208"/>
      <c r="J185" s="14"/>
      <c r="K185" s="14"/>
      <c r="L185" s="204"/>
      <c r="M185" s="209"/>
      <c r="N185" s="210"/>
      <c r="O185" s="210"/>
      <c r="P185" s="210"/>
      <c r="Q185" s="210"/>
      <c r="R185" s="210"/>
      <c r="S185" s="210"/>
      <c r="T185" s="21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5" t="s">
        <v>199</v>
      </c>
      <c r="AU185" s="205" t="s">
        <v>88</v>
      </c>
      <c r="AV185" s="14" t="s">
        <v>143</v>
      </c>
      <c r="AW185" s="14" t="s">
        <v>33</v>
      </c>
      <c r="AX185" s="14" t="s">
        <v>86</v>
      </c>
      <c r="AY185" s="205" t="s">
        <v>122</v>
      </c>
    </row>
    <row r="186" s="2" customFormat="1" ht="37.8" customHeight="1">
      <c r="A186" s="36"/>
      <c r="B186" s="170"/>
      <c r="C186" s="171" t="s">
        <v>266</v>
      </c>
      <c r="D186" s="171" t="s">
        <v>125</v>
      </c>
      <c r="E186" s="172" t="s">
        <v>267</v>
      </c>
      <c r="F186" s="173" t="s">
        <v>268</v>
      </c>
      <c r="G186" s="174" t="s">
        <v>228</v>
      </c>
      <c r="H186" s="175">
        <v>5603.25</v>
      </c>
      <c r="I186" s="176"/>
      <c r="J186" s="177">
        <f>ROUND(I186*H186,2)</f>
        <v>0</v>
      </c>
      <c r="K186" s="178"/>
      <c r="L186" s="37"/>
      <c r="M186" s="179" t="s">
        <v>1</v>
      </c>
      <c r="N186" s="180" t="s">
        <v>43</v>
      </c>
      <c r="O186" s="75"/>
      <c r="P186" s="181">
        <f>O186*H186</f>
        <v>0</v>
      </c>
      <c r="Q186" s="181">
        <v>0</v>
      </c>
      <c r="R186" s="181">
        <f>Q186*H186</f>
        <v>0</v>
      </c>
      <c r="S186" s="181">
        <v>0</v>
      </c>
      <c r="T186" s="182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3" t="s">
        <v>143</v>
      </c>
      <c r="AT186" s="183" t="s">
        <v>125</v>
      </c>
      <c r="AU186" s="183" t="s">
        <v>88</v>
      </c>
      <c r="AY186" s="17" t="s">
        <v>122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7" t="s">
        <v>86</v>
      </c>
      <c r="BK186" s="184">
        <f>ROUND(I186*H186,2)</f>
        <v>0</v>
      </c>
      <c r="BL186" s="17" t="s">
        <v>143</v>
      </c>
      <c r="BM186" s="183" t="s">
        <v>269</v>
      </c>
    </row>
    <row r="187" s="2" customFormat="1">
      <c r="A187" s="36"/>
      <c r="B187" s="37"/>
      <c r="C187" s="36"/>
      <c r="D187" s="185" t="s">
        <v>131</v>
      </c>
      <c r="E187" s="36"/>
      <c r="F187" s="186" t="s">
        <v>270</v>
      </c>
      <c r="G187" s="36"/>
      <c r="H187" s="36"/>
      <c r="I187" s="187"/>
      <c r="J187" s="36"/>
      <c r="K187" s="36"/>
      <c r="L187" s="37"/>
      <c r="M187" s="188"/>
      <c r="N187" s="189"/>
      <c r="O187" s="75"/>
      <c r="P187" s="75"/>
      <c r="Q187" s="75"/>
      <c r="R187" s="75"/>
      <c r="S187" s="75"/>
      <c r="T187" s="7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7" t="s">
        <v>131</v>
      </c>
      <c r="AU187" s="17" t="s">
        <v>88</v>
      </c>
    </row>
    <row r="188" s="13" customFormat="1">
      <c r="A188" s="13"/>
      <c r="B188" s="196"/>
      <c r="C188" s="13"/>
      <c r="D188" s="185" t="s">
        <v>199</v>
      </c>
      <c r="E188" s="13"/>
      <c r="F188" s="198" t="s">
        <v>271</v>
      </c>
      <c r="G188" s="13"/>
      <c r="H188" s="199">
        <v>5603.25</v>
      </c>
      <c r="I188" s="200"/>
      <c r="J188" s="13"/>
      <c r="K188" s="13"/>
      <c r="L188" s="196"/>
      <c r="M188" s="201"/>
      <c r="N188" s="202"/>
      <c r="O188" s="202"/>
      <c r="P188" s="202"/>
      <c r="Q188" s="202"/>
      <c r="R188" s="202"/>
      <c r="S188" s="202"/>
      <c r="T188" s="20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7" t="s">
        <v>199</v>
      </c>
      <c r="AU188" s="197" t="s">
        <v>88</v>
      </c>
      <c r="AV188" s="13" t="s">
        <v>88</v>
      </c>
      <c r="AW188" s="13" t="s">
        <v>3</v>
      </c>
      <c r="AX188" s="13" t="s">
        <v>86</v>
      </c>
      <c r="AY188" s="197" t="s">
        <v>122</v>
      </c>
    </row>
    <row r="189" s="2" customFormat="1" ht="24.15" customHeight="1">
      <c r="A189" s="36"/>
      <c r="B189" s="170"/>
      <c r="C189" s="171" t="s">
        <v>272</v>
      </c>
      <c r="D189" s="171" t="s">
        <v>125</v>
      </c>
      <c r="E189" s="172" t="s">
        <v>273</v>
      </c>
      <c r="F189" s="173" t="s">
        <v>274</v>
      </c>
      <c r="G189" s="174" t="s">
        <v>228</v>
      </c>
      <c r="H189" s="175">
        <v>50</v>
      </c>
      <c r="I189" s="176"/>
      <c r="J189" s="177">
        <f>ROUND(I189*H189,2)</f>
        <v>0</v>
      </c>
      <c r="K189" s="178"/>
      <c r="L189" s="37"/>
      <c r="M189" s="179" t="s">
        <v>1</v>
      </c>
      <c r="N189" s="180" t="s">
        <v>43</v>
      </c>
      <c r="O189" s="75"/>
      <c r="P189" s="181">
        <f>O189*H189</f>
        <v>0</v>
      </c>
      <c r="Q189" s="181">
        <v>0</v>
      </c>
      <c r="R189" s="181">
        <f>Q189*H189</f>
        <v>0</v>
      </c>
      <c r="S189" s="181">
        <v>0</v>
      </c>
      <c r="T189" s="182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3" t="s">
        <v>143</v>
      </c>
      <c r="AT189" s="183" t="s">
        <v>125</v>
      </c>
      <c r="AU189" s="183" t="s">
        <v>88</v>
      </c>
      <c r="AY189" s="17" t="s">
        <v>122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7" t="s">
        <v>86</v>
      </c>
      <c r="BK189" s="184">
        <f>ROUND(I189*H189,2)</f>
        <v>0</v>
      </c>
      <c r="BL189" s="17" t="s">
        <v>143</v>
      </c>
      <c r="BM189" s="183" t="s">
        <v>275</v>
      </c>
    </row>
    <row r="190" s="13" customFormat="1">
      <c r="A190" s="13"/>
      <c r="B190" s="196"/>
      <c r="C190" s="13"/>
      <c r="D190" s="185" t="s">
        <v>199</v>
      </c>
      <c r="E190" s="197" t="s">
        <v>1</v>
      </c>
      <c r="F190" s="198" t="s">
        <v>276</v>
      </c>
      <c r="G190" s="13"/>
      <c r="H190" s="199">
        <v>50</v>
      </c>
      <c r="I190" s="200"/>
      <c r="J190" s="13"/>
      <c r="K190" s="13"/>
      <c r="L190" s="196"/>
      <c r="M190" s="201"/>
      <c r="N190" s="202"/>
      <c r="O190" s="202"/>
      <c r="P190" s="202"/>
      <c r="Q190" s="202"/>
      <c r="R190" s="202"/>
      <c r="S190" s="202"/>
      <c r="T190" s="20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7" t="s">
        <v>199</v>
      </c>
      <c r="AU190" s="197" t="s">
        <v>88</v>
      </c>
      <c r="AV190" s="13" t="s">
        <v>88</v>
      </c>
      <c r="AW190" s="13" t="s">
        <v>33</v>
      </c>
      <c r="AX190" s="13" t="s">
        <v>78</v>
      </c>
      <c r="AY190" s="197" t="s">
        <v>122</v>
      </c>
    </row>
    <row r="191" s="14" customFormat="1">
      <c r="A191" s="14"/>
      <c r="B191" s="204"/>
      <c r="C191" s="14"/>
      <c r="D191" s="185" t="s">
        <v>199</v>
      </c>
      <c r="E191" s="205" t="s">
        <v>1</v>
      </c>
      <c r="F191" s="206" t="s">
        <v>205</v>
      </c>
      <c r="G191" s="14"/>
      <c r="H191" s="207">
        <v>50</v>
      </c>
      <c r="I191" s="208"/>
      <c r="J191" s="14"/>
      <c r="K191" s="14"/>
      <c r="L191" s="204"/>
      <c r="M191" s="209"/>
      <c r="N191" s="210"/>
      <c r="O191" s="210"/>
      <c r="P191" s="210"/>
      <c r="Q191" s="210"/>
      <c r="R191" s="210"/>
      <c r="S191" s="210"/>
      <c r="T191" s="21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5" t="s">
        <v>199</v>
      </c>
      <c r="AU191" s="205" t="s">
        <v>88</v>
      </c>
      <c r="AV191" s="14" t="s">
        <v>143</v>
      </c>
      <c r="AW191" s="14" t="s">
        <v>33</v>
      </c>
      <c r="AX191" s="14" t="s">
        <v>86</v>
      </c>
      <c r="AY191" s="205" t="s">
        <v>122</v>
      </c>
    </row>
    <row r="192" s="2" customFormat="1" ht="24.15" customHeight="1">
      <c r="A192" s="36"/>
      <c r="B192" s="170"/>
      <c r="C192" s="171" t="s">
        <v>277</v>
      </c>
      <c r="D192" s="171" t="s">
        <v>125</v>
      </c>
      <c r="E192" s="172" t="s">
        <v>278</v>
      </c>
      <c r="F192" s="173" t="s">
        <v>279</v>
      </c>
      <c r="G192" s="174" t="s">
        <v>280</v>
      </c>
      <c r="H192" s="175">
        <v>345.53399999999999</v>
      </c>
      <c r="I192" s="176"/>
      <c r="J192" s="177">
        <f>ROUND(I192*H192,2)</f>
        <v>0</v>
      </c>
      <c r="K192" s="178"/>
      <c r="L192" s="37"/>
      <c r="M192" s="179" t="s">
        <v>1</v>
      </c>
      <c r="N192" s="180" t="s">
        <v>43</v>
      </c>
      <c r="O192" s="75"/>
      <c r="P192" s="181">
        <f>O192*H192</f>
        <v>0</v>
      </c>
      <c r="Q192" s="181">
        <v>0</v>
      </c>
      <c r="R192" s="181">
        <f>Q192*H192</f>
        <v>0</v>
      </c>
      <c r="S192" s="181">
        <v>0</v>
      </c>
      <c r="T192" s="182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3" t="s">
        <v>143</v>
      </c>
      <c r="AT192" s="183" t="s">
        <v>125</v>
      </c>
      <c r="AU192" s="183" t="s">
        <v>88</v>
      </c>
      <c r="AY192" s="17" t="s">
        <v>122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7" t="s">
        <v>86</v>
      </c>
      <c r="BK192" s="184">
        <f>ROUND(I192*H192,2)</f>
        <v>0</v>
      </c>
      <c r="BL192" s="17" t="s">
        <v>143</v>
      </c>
      <c r="BM192" s="183" t="s">
        <v>281</v>
      </c>
    </row>
    <row r="193" s="13" customFormat="1">
      <c r="A193" s="13"/>
      <c r="B193" s="196"/>
      <c r="C193" s="13"/>
      <c r="D193" s="185" t="s">
        <v>199</v>
      </c>
      <c r="E193" s="197" t="s">
        <v>1</v>
      </c>
      <c r="F193" s="198" t="s">
        <v>282</v>
      </c>
      <c r="G193" s="13"/>
      <c r="H193" s="199">
        <v>345.53399999999999</v>
      </c>
      <c r="I193" s="200"/>
      <c r="J193" s="13"/>
      <c r="K193" s="13"/>
      <c r="L193" s="196"/>
      <c r="M193" s="201"/>
      <c r="N193" s="202"/>
      <c r="O193" s="202"/>
      <c r="P193" s="202"/>
      <c r="Q193" s="202"/>
      <c r="R193" s="202"/>
      <c r="S193" s="202"/>
      <c r="T193" s="20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7" t="s">
        <v>199</v>
      </c>
      <c r="AU193" s="197" t="s">
        <v>88</v>
      </c>
      <c r="AV193" s="13" t="s">
        <v>88</v>
      </c>
      <c r="AW193" s="13" t="s">
        <v>33</v>
      </c>
      <c r="AX193" s="13" t="s">
        <v>78</v>
      </c>
      <c r="AY193" s="197" t="s">
        <v>122</v>
      </c>
    </row>
    <row r="194" s="14" customFormat="1">
      <c r="A194" s="14"/>
      <c r="B194" s="204"/>
      <c r="C194" s="14"/>
      <c r="D194" s="185" t="s">
        <v>199</v>
      </c>
      <c r="E194" s="205" t="s">
        <v>1</v>
      </c>
      <c r="F194" s="206" t="s">
        <v>205</v>
      </c>
      <c r="G194" s="14"/>
      <c r="H194" s="207">
        <v>345.53399999999999</v>
      </c>
      <c r="I194" s="208"/>
      <c r="J194" s="14"/>
      <c r="K194" s="14"/>
      <c r="L194" s="204"/>
      <c r="M194" s="209"/>
      <c r="N194" s="210"/>
      <c r="O194" s="210"/>
      <c r="P194" s="210"/>
      <c r="Q194" s="210"/>
      <c r="R194" s="210"/>
      <c r="S194" s="210"/>
      <c r="T194" s="21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5" t="s">
        <v>199</v>
      </c>
      <c r="AU194" s="205" t="s">
        <v>88</v>
      </c>
      <c r="AV194" s="14" t="s">
        <v>143</v>
      </c>
      <c r="AW194" s="14" t="s">
        <v>33</v>
      </c>
      <c r="AX194" s="14" t="s">
        <v>86</v>
      </c>
      <c r="AY194" s="205" t="s">
        <v>122</v>
      </c>
    </row>
    <row r="195" s="2" customFormat="1" ht="24.15" customHeight="1">
      <c r="A195" s="36"/>
      <c r="B195" s="170"/>
      <c r="C195" s="171" t="s">
        <v>283</v>
      </c>
      <c r="D195" s="171" t="s">
        <v>125</v>
      </c>
      <c r="E195" s="172" t="s">
        <v>284</v>
      </c>
      <c r="F195" s="173" t="s">
        <v>285</v>
      </c>
      <c r="G195" s="174" t="s">
        <v>228</v>
      </c>
      <c r="H195" s="175">
        <v>7</v>
      </c>
      <c r="I195" s="176"/>
      <c r="J195" s="177">
        <f>ROUND(I195*H195,2)</f>
        <v>0</v>
      </c>
      <c r="K195" s="178"/>
      <c r="L195" s="37"/>
      <c r="M195" s="179" t="s">
        <v>1</v>
      </c>
      <c r="N195" s="180" t="s">
        <v>43</v>
      </c>
      <c r="O195" s="75"/>
      <c r="P195" s="181">
        <f>O195*H195</f>
        <v>0</v>
      </c>
      <c r="Q195" s="181">
        <v>0</v>
      </c>
      <c r="R195" s="181">
        <f>Q195*H195</f>
        <v>0</v>
      </c>
      <c r="S195" s="181">
        <v>0</v>
      </c>
      <c r="T195" s="182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3" t="s">
        <v>143</v>
      </c>
      <c r="AT195" s="183" t="s">
        <v>125</v>
      </c>
      <c r="AU195" s="183" t="s">
        <v>88</v>
      </c>
      <c r="AY195" s="17" t="s">
        <v>122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7" t="s">
        <v>86</v>
      </c>
      <c r="BK195" s="184">
        <f>ROUND(I195*H195,2)</f>
        <v>0</v>
      </c>
      <c r="BL195" s="17" t="s">
        <v>143</v>
      </c>
      <c r="BM195" s="183" t="s">
        <v>286</v>
      </c>
    </row>
    <row r="196" s="13" customFormat="1">
      <c r="A196" s="13"/>
      <c r="B196" s="196"/>
      <c r="C196" s="13"/>
      <c r="D196" s="185" t="s">
        <v>199</v>
      </c>
      <c r="E196" s="197" t="s">
        <v>1</v>
      </c>
      <c r="F196" s="198" t="s">
        <v>287</v>
      </c>
      <c r="G196" s="13"/>
      <c r="H196" s="199">
        <v>7</v>
      </c>
      <c r="I196" s="200"/>
      <c r="J196" s="13"/>
      <c r="K196" s="13"/>
      <c r="L196" s="196"/>
      <c r="M196" s="201"/>
      <c r="N196" s="202"/>
      <c r="O196" s="202"/>
      <c r="P196" s="202"/>
      <c r="Q196" s="202"/>
      <c r="R196" s="202"/>
      <c r="S196" s="202"/>
      <c r="T196" s="20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7" t="s">
        <v>199</v>
      </c>
      <c r="AU196" s="197" t="s">
        <v>88</v>
      </c>
      <c r="AV196" s="13" t="s">
        <v>88</v>
      </c>
      <c r="AW196" s="13" t="s">
        <v>33</v>
      </c>
      <c r="AX196" s="13" t="s">
        <v>78</v>
      </c>
      <c r="AY196" s="197" t="s">
        <v>122</v>
      </c>
    </row>
    <row r="197" s="14" customFormat="1">
      <c r="A197" s="14"/>
      <c r="B197" s="204"/>
      <c r="C197" s="14"/>
      <c r="D197" s="185" t="s">
        <v>199</v>
      </c>
      <c r="E197" s="205" t="s">
        <v>1</v>
      </c>
      <c r="F197" s="206" t="s">
        <v>205</v>
      </c>
      <c r="G197" s="14"/>
      <c r="H197" s="207">
        <v>7</v>
      </c>
      <c r="I197" s="208"/>
      <c r="J197" s="14"/>
      <c r="K197" s="14"/>
      <c r="L197" s="204"/>
      <c r="M197" s="209"/>
      <c r="N197" s="210"/>
      <c r="O197" s="210"/>
      <c r="P197" s="210"/>
      <c r="Q197" s="210"/>
      <c r="R197" s="210"/>
      <c r="S197" s="210"/>
      <c r="T197" s="21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5" t="s">
        <v>199</v>
      </c>
      <c r="AU197" s="205" t="s">
        <v>88</v>
      </c>
      <c r="AV197" s="14" t="s">
        <v>143</v>
      </c>
      <c r="AW197" s="14" t="s">
        <v>33</v>
      </c>
      <c r="AX197" s="14" t="s">
        <v>86</v>
      </c>
      <c r="AY197" s="205" t="s">
        <v>122</v>
      </c>
    </row>
    <row r="198" s="2" customFormat="1" ht="24.15" customHeight="1">
      <c r="A198" s="36"/>
      <c r="B198" s="170"/>
      <c r="C198" s="171" t="s">
        <v>288</v>
      </c>
      <c r="D198" s="171" t="s">
        <v>125</v>
      </c>
      <c r="E198" s="172" t="s">
        <v>289</v>
      </c>
      <c r="F198" s="173" t="s">
        <v>290</v>
      </c>
      <c r="G198" s="174" t="s">
        <v>228</v>
      </c>
      <c r="H198" s="175">
        <v>10</v>
      </c>
      <c r="I198" s="176"/>
      <c r="J198" s="177">
        <f>ROUND(I198*H198,2)</f>
        <v>0</v>
      </c>
      <c r="K198" s="178"/>
      <c r="L198" s="37"/>
      <c r="M198" s="179" t="s">
        <v>1</v>
      </c>
      <c r="N198" s="180" t="s">
        <v>43</v>
      </c>
      <c r="O198" s="75"/>
      <c r="P198" s="181">
        <f>O198*H198</f>
        <v>0</v>
      </c>
      <c r="Q198" s="181">
        <v>0</v>
      </c>
      <c r="R198" s="181">
        <f>Q198*H198</f>
        <v>0</v>
      </c>
      <c r="S198" s="181">
        <v>0</v>
      </c>
      <c r="T198" s="182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3" t="s">
        <v>143</v>
      </c>
      <c r="AT198" s="183" t="s">
        <v>125</v>
      </c>
      <c r="AU198" s="183" t="s">
        <v>88</v>
      </c>
      <c r="AY198" s="17" t="s">
        <v>122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7" t="s">
        <v>86</v>
      </c>
      <c r="BK198" s="184">
        <f>ROUND(I198*H198,2)</f>
        <v>0</v>
      </c>
      <c r="BL198" s="17" t="s">
        <v>143</v>
      </c>
      <c r="BM198" s="183" t="s">
        <v>291</v>
      </c>
    </row>
    <row r="199" s="13" customFormat="1">
      <c r="A199" s="13"/>
      <c r="B199" s="196"/>
      <c r="C199" s="13"/>
      <c r="D199" s="185" t="s">
        <v>199</v>
      </c>
      <c r="E199" s="197" t="s">
        <v>1</v>
      </c>
      <c r="F199" s="198" t="s">
        <v>292</v>
      </c>
      <c r="G199" s="13"/>
      <c r="H199" s="199">
        <v>10</v>
      </c>
      <c r="I199" s="200"/>
      <c r="J199" s="13"/>
      <c r="K199" s="13"/>
      <c r="L199" s="196"/>
      <c r="M199" s="201"/>
      <c r="N199" s="202"/>
      <c r="O199" s="202"/>
      <c r="P199" s="202"/>
      <c r="Q199" s="202"/>
      <c r="R199" s="202"/>
      <c r="S199" s="202"/>
      <c r="T199" s="20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7" t="s">
        <v>199</v>
      </c>
      <c r="AU199" s="197" t="s">
        <v>88</v>
      </c>
      <c r="AV199" s="13" t="s">
        <v>88</v>
      </c>
      <c r="AW199" s="13" t="s">
        <v>33</v>
      </c>
      <c r="AX199" s="13" t="s">
        <v>78</v>
      </c>
      <c r="AY199" s="197" t="s">
        <v>122</v>
      </c>
    </row>
    <row r="200" s="14" customFormat="1">
      <c r="A200" s="14"/>
      <c r="B200" s="204"/>
      <c r="C200" s="14"/>
      <c r="D200" s="185" t="s">
        <v>199</v>
      </c>
      <c r="E200" s="205" t="s">
        <v>1</v>
      </c>
      <c r="F200" s="206" t="s">
        <v>205</v>
      </c>
      <c r="G200" s="14"/>
      <c r="H200" s="207">
        <v>10</v>
      </c>
      <c r="I200" s="208"/>
      <c r="J200" s="14"/>
      <c r="K200" s="14"/>
      <c r="L200" s="204"/>
      <c r="M200" s="209"/>
      <c r="N200" s="210"/>
      <c r="O200" s="210"/>
      <c r="P200" s="210"/>
      <c r="Q200" s="210"/>
      <c r="R200" s="210"/>
      <c r="S200" s="210"/>
      <c r="T200" s="21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5" t="s">
        <v>199</v>
      </c>
      <c r="AU200" s="205" t="s">
        <v>88</v>
      </c>
      <c r="AV200" s="14" t="s">
        <v>143</v>
      </c>
      <c r="AW200" s="14" t="s">
        <v>33</v>
      </c>
      <c r="AX200" s="14" t="s">
        <v>86</v>
      </c>
      <c r="AY200" s="205" t="s">
        <v>122</v>
      </c>
    </row>
    <row r="201" s="2" customFormat="1" ht="16.5" customHeight="1">
      <c r="A201" s="36"/>
      <c r="B201" s="170"/>
      <c r="C201" s="212" t="s">
        <v>293</v>
      </c>
      <c r="D201" s="212" t="s">
        <v>294</v>
      </c>
      <c r="E201" s="213" t="s">
        <v>295</v>
      </c>
      <c r="F201" s="214" t="s">
        <v>296</v>
      </c>
      <c r="G201" s="215" t="s">
        <v>280</v>
      </c>
      <c r="H201" s="216">
        <v>20</v>
      </c>
      <c r="I201" s="217"/>
      <c r="J201" s="218">
        <f>ROUND(I201*H201,2)</f>
        <v>0</v>
      </c>
      <c r="K201" s="219"/>
      <c r="L201" s="220"/>
      <c r="M201" s="221" t="s">
        <v>1</v>
      </c>
      <c r="N201" s="222" t="s">
        <v>43</v>
      </c>
      <c r="O201" s="75"/>
      <c r="P201" s="181">
        <f>O201*H201</f>
        <v>0</v>
      </c>
      <c r="Q201" s="181">
        <v>1</v>
      </c>
      <c r="R201" s="181">
        <f>Q201*H201</f>
        <v>20</v>
      </c>
      <c r="S201" s="181">
        <v>0</v>
      </c>
      <c r="T201" s="182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3" t="s">
        <v>167</v>
      </c>
      <c r="AT201" s="183" t="s">
        <v>294</v>
      </c>
      <c r="AU201" s="183" t="s">
        <v>88</v>
      </c>
      <c r="AY201" s="17" t="s">
        <v>122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7" t="s">
        <v>86</v>
      </c>
      <c r="BK201" s="184">
        <f>ROUND(I201*H201,2)</f>
        <v>0</v>
      </c>
      <c r="BL201" s="17" t="s">
        <v>143</v>
      </c>
      <c r="BM201" s="183" t="s">
        <v>297</v>
      </c>
    </row>
    <row r="202" s="13" customFormat="1">
      <c r="A202" s="13"/>
      <c r="B202" s="196"/>
      <c r="C202" s="13"/>
      <c r="D202" s="185" t="s">
        <v>199</v>
      </c>
      <c r="E202" s="13"/>
      <c r="F202" s="198" t="s">
        <v>298</v>
      </c>
      <c r="G202" s="13"/>
      <c r="H202" s="199">
        <v>20</v>
      </c>
      <c r="I202" s="200"/>
      <c r="J202" s="13"/>
      <c r="K202" s="13"/>
      <c r="L202" s="196"/>
      <c r="M202" s="201"/>
      <c r="N202" s="202"/>
      <c r="O202" s="202"/>
      <c r="P202" s="202"/>
      <c r="Q202" s="202"/>
      <c r="R202" s="202"/>
      <c r="S202" s="202"/>
      <c r="T202" s="20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7" t="s">
        <v>199</v>
      </c>
      <c r="AU202" s="197" t="s">
        <v>88</v>
      </c>
      <c r="AV202" s="13" t="s">
        <v>88</v>
      </c>
      <c r="AW202" s="13" t="s">
        <v>3</v>
      </c>
      <c r="AX202" s="13" t="s">
        <v>86</v>
      </c>
      <c r="AY202" s="197" t="s">
        <v>122</v>
      </c>
    </row>
    <row r="203" s="2" customFormat="1" ht="21.75" customHeight="1">
      <c r="A203" s="36"/>
      <c r="B203" s="170"/>
      <c r="C203" s="171" t="s">
        <v>299</v>
      </c>
      <c r="D203" s="171" t="s">
        <v>125</v>
      </c>
      <c r="E203" s="172" t="s">
        <v>300</v>
      </c>
      <c r="F203" s="173" t="s">
        <v>301</v>
      </c>
      <c r="G203" s="174" t="s">
        <v>196</v>
      </c>
      <c r="H203" s="175">
        <v>390.50999999999999</v>
      </c>
      <c r="I203" s="176"/>
      <c r="J203" s="177">
        <f>ROUND(I203*H203,2)</f>
        <v>0</v>
      </c>
      <c r="K203" s="178"/>
      <c r="L203" s="37"/>
      <c r="M203" s="179" t="s">
        <v>1</v>
      </c>
      <c r="N203" s="180" t="s">
        <v>43</v>
      </c>
      <c r="O203" s="75"/>
      <c r="P203" s="181">
        <f>O203*H203</f>
        <v>0</v>
      </c>
      <c r="Q203" s="181">
        <v>0</v>
      </c>
      <c r="R203" s="181">
        <f>Q203*H203</f>
        <v>0</v>
      </c>
      <c r="S203" s="181">
        <v>0</v>
      </c>
      <c r="T203" s="182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3" t="s">
        <v>143</v>
      </c>
      <c r="AT203" s="183" t="s">
        <v>125</v>
      </c>
      <c r="AU203" s="183" t="s">
        <v>88</v>
      </c>
      <c r="AY203" s="17" t="s">
        <v>122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7" t="s">
        <v>86</v>
      </c>
      <c r="BK203" s="184">
        <f>ROUND(I203*H203,2)</f>
        <v>0</v>
      </c>
      <c r="BL203" s="17" t="s">
        <v>143</v>
      </c>
      <c r="BM203" s="183" t="s">
        <v>302</v>
      </c>
    </row>
    <row r="204" s="13" customFormat="1">
      <c r="A204" s="13"/>
      <c r="B204" s="196"/>
      <c r="C204" s="13"/>
      <c r="D204" s="185" t="s">
        <v>199</v>
      </c>
      <c r="E204" s="197" t="s">
        <v>1</v>
      </c>
      <c r="F204" s="198" t="s">
        <v>303</v>
      </c>
      <c r="G204" s="13"/>
      <c r="H204" s="199">
        <v>390.50999999999999</v>
      </c>
      <c r="I204" s="200"/>
      <c r="J204" s="13"/>
      <c r="K204" s="13"/>
      <c r="L204" s="196"/>
      <c r="M204" s="201"/>
      <c r="N204" s="202"/>
      <c r="O204" s="202"/>
      <c r="P204" s="202"/>
      <c r="Q204" s="202"/>
      <c r="R204" s="202"/>
      <c r="S204" s="202"/>
      <c r="T204" s="20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7" t="s">
        <v>199</v>
      </c>
      <c r="AU204" s="197" t="s">
        <v>88</v>
      </c>
      <c r="AV204" s="13" t="s">
        <v>88</v>
      </c>
      <c r="AW204" s="13" t="s">
        <v>33</v>
      </c>
      <c r="AX204" s="13" t="s">
        <v>78</v>
      </c>
      <c r="AY204" s="197" t="s">
        <v>122</v>
      </c>
    </row>
    <row r="205" s="14" customFormat="1">
      <c r="A205" s="14"/>
      <c r="B205" s="204"/>
      <c r="C205" s="14"/>
      <c r="D205" s="185" t="s">
        <v>199</v>
      </c>
      <c r="E205" s="205" t="s">
        <v>1</v>
      </c>
      <c r="F205" s="206" t="s">
        <v>205</v>
      </c>
      <c r="G205" s="14"/>
      <c r="H205" s="207">
        <v>390.50999999999999</v>
      </c>
      <c r="I205" s="208"/>
      <c r="J205" s="14"/>
      <c r="K205" s="14"/>
      <c r="L205" s="204"/>
      <c r="M205" s="209"/>
      <c r="N205" s="210"/>
      <c r="O205" s="210"/>
      <c r="P205" s="210"/>
      <c r="Q205" s="210"/>
      <c r="R205" s="210"/>
      <c r="S205" s="210"/>
      <c r="T205" s="21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5" t="s">
        <v>199</v>
      </c>
      <c r="AU205" s="205" t="s">
        <v>88</v>
      </c>
      <c r="AV205" s="14" t="s">
        <v>143</v>
      </c>
      <c r="AW205" s="14" t="s">
        <v>33</v>
      </c>
      <c r="AX205" s="14" t="s">
        <v>86</v>
      </c>
      <c r="AY205" s="205" t="s">
        <v>122</v>
      </c>
    </row>
    <row r="206" s="2" customFormat="1" ht="16.5" customHeight="1">
      <c r="A206" s="36"/>
      <c r="B206" s="170"/>
      <c r="C206" s="212" t="s">
        <v>304</v>
      </c>
      <c r="D206" s="212" t="s">
        <v>294</v>
      </c>
      <c r="E206" s="213" t="s">
        <v>305</v>
      </c>
      <c r="F206" s="214" t="s">
        <v>306</v>
      </c>
      <c r="G206" s="215" t="s">
        <v>307</v>
      </c>
      <c r="H206" s="216">
        <v>7.8099999999999996</v>
      </c>
      <c r="I206" s="217"/>
      <c r="J206" s="218">
        <f>ROUND(I206*H206,2)</f>
        <v>0</v>
      </c>
      <c r="K206" s="219"/>
      <c r="L206" s="220"/>
      <c r="M206" s="221" t="s">
        <v>1</v>
      </c>
      <c r="N206" s="222" t="s">
        <v>43</v>
      </c>
      <c r="O206" s="75"/>
      <c r="P206" s="181">
        <f>O206*H206</f>
        <v>0</v>
      </c>
      <c r="Q206" s="181">
        <v>0.001</v>
      </c>
      <c r="R206" s="181">
        <f>Q206*H206</f>
        <v>0.0078100000000000001</v>
      </c>
      <c r="S206" s="181">
        <v>0</v>
      </c>
      <c r="T206" s="182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3" t="s">
        <v>167</v>
      </c>
      <c r="AT206" s="183" t="s">
        <v>294</v>
      </c>
      <c r="AU206" s="183" t="s">
        <v>88</v>
      </c>
      <c r="AY206" s="17" t="s">
        <v>122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7" t="s">
        <v>86</v>
      </c>
      <c r="BK206" s="184">
        <f>ROUND(I206*H206,2)</f>
        <v>0</v>
      </c>
      <c r="BL206" s="17" t="s">
        <v>143</v>
      </c>
      <c r="BM206" s="183" t="s">
        <v>308</v>
      </c>
    </row>
    <row r="207" s="13" customFormat="1">
      <c r="A207" s="13"/>
      <c r="B207" s="196"/>
      <c r="C207" s="13"/>
      <c r="D207" s="185" t="s">
        <v>199</v>
      </c>
      <c r="E207" s="13"/>
      <c r="F207" s="198" t="s">
        <v>309</v>
      </c>
      <c r="G207" s="13"/>
      <c r="H207" s="199">
        <v>7.8099999999999996</v>
      </c>
      <c r="I207" s="200"/>
      <c r="J207" s="13"/>
      <c r="K207" s="13"/>
      <c r="L207" s="196"/>
      <c r="M207" s="201"/>
      <c r="N207" s="202"/>
      <c r="O207" s="202"/>
      <c r="P207" s="202"/>
      <c r="Q207" s="202"/>
      <c r="R207" s="202"/>
      <c r="S207" s="202"/>
      <c r="T207" s="20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7" t="s">
        <v>199</v>
      </c>
      <c r="AU207" s="197" t="s">
        <v>88</v>
      </c>
      <c r="AV207" s="13" t="s">
        <v>88</v>
      </c>
      <c r="AW207" s="13" t="s">
        <v>3</v>
      </c>
      <c r="AX207" s="13" t="s">
        <v>86</v>
      </c>
      <c r="AY207" s="197" t="s">
        <v>122</v>
      </c>
    </row>
    <row r="208" s="2" customFormat="1" ht="24.15" customHeight="1">
      <c r="A208" s="36"/>
      <c r="B208" s="170"/>
      <c r="C208" s="171" t="s">
        <v>7</v>
      </c>
      <c r="D208" s="171" t="s">
        <v>125</v>
      </c>
      <c r="E208" s="172" t="s">
        <v>310</v>
      </c>
      <c r="F208" s="173" t="s">
        <v>311</v>
      </c>
      <c r="G208" s="174" t="s">
        <v>196</v>
      </c>
      <c r="H208" s="175">
        <v>390.50999999999999</v>
      </c>
      <c r="I208" s="176"/>
      <c r="J208" s="177">
        <f>ROUND(I208*H208,2)</f>
        <v>0</v>
      </c>
      <c r="K208" s="178"/>
      <c r="L208" s="37"/>
      <c r="M208" s="179" t="s">
        <v>1</v>
      </c>
      <c r="N208" s="180" t="s">
        <v>43</v>
      </c>
      <c r="O208" s="75"/>
      <c r="P208" s="181">
        <f>O208*H208</f>
        <v>0</v>
      </c>
      <c r="Q208" s="181">
        <v>0</v>
      </c>
      <c r="R208" s="181">
        <f>Q208*H208</f>
        <v>0</v>
      </c>
      <c r="S208" s="181">
        <v>0</v>
      </c>
      <c r="T208" s="182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3" t="s">
        <v>143</v>
      </c>
      <c r="AT208" s="183" t="s">
        <v>125</v>
      </c>
      <c r="AU208" s="183" t="s">
        <v>88</v>
      </c>
      <c r="AY208" s="17" t="s">
        <v>122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7" t="s">
        <v>86</v>
      </c>
      <c r="BK208" s="184">
        <f>ROUND(I208*H208,2)</f>
        <v>0</v>
      </c>
      <c r="BL208" s="17" t="s">
        <v>143</v>
      </c>
      <c r="BM208" s="183" t="s">
        <v>312</v>
      </c>
    </row>
    <row r="209" s="13" customFormat="1">
      <c r="A209" s="13"/>
      <c r="B209" s="196"/>
      <c r="C209" s="13"/>
      <c r="D209" s="185" t="s">
        <v>199</v>
      </c>
      <c r="E209" s="197" t="s">
        <v>1</v>
      </c>
      <c r="F209" s="198" t="s">
        <v>303</v>
      </c>
      <c r="G209" s="13"/>
      <c r="H209" s="199">
        <v>390.50999999999999</v>
      </c>
      <c r="I209" s="200"/>
      <c r="J209" s="13"/>
      <c r="K209" s="13"/>
      <c r="L209" s="196"/>
      <c r="M209" s="201"/>
      <c r="N209" s="202"/>
      <c r="O209" s="202"/>
      <c r="P209" s="202"/>
      <c r="Q209" s="202"/>
      <c r="R209" s="202"/>
      <c r="S209" s="202"/>
      <c r="T209" s="20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7" t="s">
        <v>199</v>
      </c>
      <c r="AU209" s="197" t="s">
        <v>88</v>
      </c>
      <c r="AV209" s="13" t="s">
        <v>88</v>
      </c>
      <c r="AW209" s="13" t="s">
        <v>33</v>
      </c>
      <c r="AX209" s="13" t="s">
        <v>78</v>
      </c>
      <c r="AY209" s="197" t="s">
        <v>122</v>
      </c>
    </row>
    <row r="210" s="14" customFormat="1">
      <c r="A210" s="14"/>
      <c r="B210" s="204"/>
      <c r="C210" s="14"/>
      <c r="D210" s="185" t="s">
        <v>199</v>
      </c>
      <c r="E210" s="205" t="s">
        <v>1</v>
      </c>
      <c r="F210" s="206" t="s">
        <v>205</v>
      </c>
      <c r="G210" s="14"/>
      <c r="H210" s="207">
        <v>390.50999999999999</v>
      </c>
      <c r="I210" s="208"/>
      <c r="J210" s="14"/>
      <c r="K210" s="14"/>
      <c r="L210" s="204"/>
      <c r="M210" s="209"/>
      <c r="N210" s="210"/>
      <c r="O210" s="210"/>
      <c r="P210" s="210"/>
      <c r="Q210" s="210"/>
      <c r="R210" s="210"/>
      <c r="S210" s="210"/>
      <c r="T210" s="21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5" t="s">
        <v>199</v>
      </c>
      <c r="AU210" s="205" t="s">
        <v>88</v>
      </c>
      <c r="AV210" s="14" t="s">
        <v>143</v>
      </c>
      <c r="AW210" s="14" t="s">
        <v>33</v>
      </c>
      <c r="AX210" s="14" t="s">
        <v>86</v>
      </c>
      <c r="AY210" s="205" t="s">
        <v>122</v>
      </c>
    </row>
    <row r="211" s="2" customFormat="1" ht="24.15" customHeight="1">
      <c r="A211" s="36"/>
      <c r="B211" s="170"/>
      <c r="C211" s="171" t="s">
        <v>313</v>
      </c>
      <c r="D211" s="171" t="s">
        <v>125</v>
      </c>
      <c r="E211" s="172" t="s">
        <v>314</v>
      </c>
      <c r="F211" s="173" t="s">
        <v>315</v>
      </c>
      <c r="G211" s="174" t="s">
        <v>196</v>
      </c>
      <c r="H211" s="175">
        <v>280.01799999999997</v>
      </c>
      <c r="I211" s="176"/>
      <c r="J211" s="177">
        <f>ROUND(I211*H211,2)</f>
        <v>0</v>
      </c>
      <c r="K211" s="178"/>
      <c r="L211" s="37"/>
      <c r="M211" s="179" t="s">
        <v>1</v>
      </c>
      <c r="N211" s="180" t="s">
        <v>43</v>
      </c>
      <c r="O211" s="75"/>
      <c r="P211" s="181">
        <f>O211*H211</f>
        <v>0</v>
      </c>
      <c r="Q211" s="181">
        <v>0</v>
      </c>
      <c r="R211" s="181">
        <f>Q211*H211</f>
        <v>0</v>
      </c>
      <c r="S211" s="181">
        <v>0</v>
      </c>
      <c r="T211" s="182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3" t="s">
        <v>143</v>
      </c>
      <c r="AT211" s="183" t="s">
        <v>125</v>
      </c>
      <c r="AU211" s="183" t="s">
        <v>88</v>
      </c>
      <c r="AY211" s="17" t="s">
        <v>122</v>
      </c>
      <c r="BE211" s="184">
        <f>IF(N211="základní",J211,0)</f>
        <v>0</v>
      </c>
      <c r="BF211" s="184">
        <f>IF(N211="snížená",J211,0)</f>
        <v>0</v>
      </c>
      <c r="BG211" s="184">
        <f>IF(N211="zákl. přenesená",J211,0)</f>
        <v>0</v>
      </c>
      <c r="BH211" s="184">
        <f>IF(N211="sníž. přenesená",J211,0)</f>
        <v>0</v>
      </c>
      <c r="BI211" s="184">
        <f>IF(N211="nulová",J211,0)</f>
        <v>0</v>
      </c>
      <c r="BJ211" s="17" t="s">
        <v>86</v>
      </c>
      <c r="BK211" s="184">
        <f>ROUND(I211*H211,2)</f>
        <v>0</v>
      </c>
      <c r="BL211" s="17" t="s">
        <v>143</v>
      </c>
      <c r="BM211" s="183" t="s">
        <v>316</v>
      </c>
    </row>
    <row r="212" s="13" customFormat="1">
      <c r="A212" s="13"/>
      <c r="B212" s="196"/>
      <c r="C212" s="13"/>
      <c r="D212" s="185" t="s">
        <v>199</v>
      </c>
      <c r="E212" s="197" t="s">
        <v>1</v>
      </c>
      <c r="F212" s="198" t="s">
        <v>317</v>
      </c>
      <c r="G212" s="13"/>
      <c r="H212" s="199">
        <v>3.5779999999999998</v>
      </c>
      <c r="I212" s="200"/>
      <c r="J212" s="13"/>
      <c r="K212" s="13"/>
      <c r="L212" s="196"/>
      <c r="M212" s="201"/>
      <c r="N212" s="202"/>
      <c r="O212" s="202"/>
      <c r="P212" s="202"/>
      <c r="Q212" s="202"/>
      <c r="R212" s="202"/>
      <c r="S212" s="202"/>
      <c r="T212" s="20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7" t="s">
        <v>199</v>
      </c>
      <c r="AU212" s="197" t="s">
        <v>88</v>
      </c>
      <c r="AV212" s="13" t="s">
        <v>88</v>
      </c>
      <c r="AW212" s="13" t="s">
        <v>33</v>
      </c>
      <c r="AX212" s="13" t="s">
        <v>78</v>
      </c>
      <c r="AY212" s="197" t="s">
        <v>122</v>
      </c>
    </row>
    <row r="213" s="13" customFormat="1">
      <c r="A213" s="13"/>
      <c r="B213" s="196"/>
      <c r="C213" s="13"/>
      <c r="D213" s="185" t="s">
        <v>199</v>
      </c>
      <c r="E213" s="197" t="s">
        <v>1</v>
      </c>
      <c r="F213" s="198" t="s">
        <v>318</v>
      </c>
      <c r="G213" s="13"/>
      <c r="H213" s="199">
        <v>230</v>
      </c>
      <c r="I213" s="200"/>
      <c r="J213" s="13"/>
      <c r="K213" s="13"/>
      <c r="L213" s="196"/>
      <c r="M213" s="201"/>
      <c r="N213" s="202"/>
      <c r="O213" s="202"/>
      <c r="P213" s="202"/>
      <c r="Q213" s="202"/>
      <c r="R213" s="202"/>
      <c r="S213" s="202"/>
      <c r="T213" s="20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7" t="s">
        <v>199</v>
      </c>
      <c r="AU213" s="197" t="s">
        <v>88</v>
      </c>
      <c r="AV213" s="13" t="s">
        <v>88</v>
      </c>
      <c r="AW213" s="13" t="s">
        <v>33</v>
      </c>
      <c r="AX213" s="13" t="s">
        <v>78</v>
      </c>
      <c r="AY213" s="197" t="s">
        <v>122</v>
      </c>
    </row>
    <row r="214" s="13" customFormat="1">
      <c r="A214" s="13"/>
      <c r="B214" s="196"/>
      <c r="C214" s="13"/>
      <c r="D214" s="185" t="s">
        <v>199</v>
      </c>
      <c r="E214" s="197" t="s">
        <v>1</v>
      </c>
      <c r="F214" s="198" t="s">
        <v>319</v>
      </c>
      <c r="G214" s="13"/>
      <c r="H214" s="199">
        <v>46.439999999999998</v>
      </c>
      <c r="I214" s="200"/>
      <c r="J214" s="13"/>
      <c r="K214" s="13"/>
      <c r="L214" s="196"/>
      <c r="M214" s="201"/>
      <c r="N214" s="202"/>
      <c r="O214" s="202"/>
      <c r="P214" s="202"/>
      <c r="Q214" s="202"/>
      <c r="R214" s="202"/>
      <c r="S214" s="202"/>
      <c r="T214" s="20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7" t="s">
        <v>199</v>
      </c>
      <c r="AU214" s="197" t="s">
        <v>88</v>
      </c>
      <c r="AV214" s="13" t="s">
        <v>88</v>
      </c>
      <c r="AW214" s="13" t="s">
        <v>33</v>
      </c>
      <c r="AX214" s="13" t="s">
        <v>78</v>
      </c>
      <c r="AY214" s="197" t="s">
        <v>122</v>
      </c>
    </row>
    <row r="215" s="14" customFormat="1">
      <c r="A215" s="14"/>
      <c r="B215" s="204"/>
      <c r="C215" s="14"/>
      <c r="D215" s="185" t="s">
        <v>199</v>
      </c>
      <c r="E215" s="205" t="s">
        <v>1</v>
      </c>
      <c r="F215" s="206" t="s">
        <v>205</v>
      </c>
      <c r="G215" s="14"/>
      <c r="H215" s="207">
        <v>280.01799999999997</v>
      </c>
      <c r="I215" s="208"/>
      <c r="J215" s="14"/>
      <c r="K215" s="14"/>
      <c r="L215" s="204"/>
      <c r="M215" s="209"/>
      <c r="N215" s="210"/>
      <c r="O215" s="210"/>
      <c r="P215" s="210"/>
      <c r="Q215" s="210"/>
      <c r="R215" s="210"/>
      <c r="S215" s="210"/>
      <c r="T215" s="21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5" t="s">
        <v>199</v>
      </c>
      <c r="AU215" s="205" t="s">
        <v>88</v>
      </c>
      <c r="AV215" s="14" t="s">
        <v>143</v>
      </c>
      <c r="AW215" s="14" t="s">
        <v>33</v>
      </c>
      <c r="AX215" s="14" t="s">
        <v>86</v>
      </c>
      <c r="AY215" s="205" t="s">
        <v>122</v>
      </c>
    </row>
    <row r="216" s="12" customFormat="1" ht="22.8" customHeight="1">
      <c r="A216" s="12"/>
      <c r="B216" s="157"/>
      <c r="C216" s="12"/>
      <c r="D216" s="158" t="s">
        <v>77</v>
      </c>
      <c r="E216" s="168" t="s">
        <v>88</v>
      </c>
      <c r="F216" s="168" t="s">
        <v>320</v>
      </c>
      <c r="G216" s="12"/>
      <c r="H216" s="12"/>
      <c r="I216" s="160"/>
      <c r="J216" s="169">
        <f>BK216</f>
        <v>0</v>
      </c>
      <c r="K216" s="12"/>
      <c r="L216" s="157"/>
      <c r="M216" s="162"/>
      <c r="N216" s="163"/>
      <c r="O216" s="163"/>
      <c r="P216" s="164">
        <f>SUM(P217:P269)</f>
        <v>0</v>
      </c>
      <c r="Q216" s="163"/>
      <c r="R216" s="164">
        <f>SUM(R217:R269)</f>
        <v>177.12491696999996</v>
      </c>
      <c r="S216" s="163"/>
      <c r="T216" s="165">
        <f>SUM(T217:T269)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58" t="s">
        <v>86</v>
      </c>
      <c r="AT216" s="166" t="s">
        <v>77</v>
      </c>
      <c r="AU216" s="166" t="s">
        <v>86</v>
      </c>
      <c r="AY216" s="158" t="s">
        <v>122</v>
      </c>
      <c r="BK216" s="167">
        <f>SUM(BK217:BK269)</f>
        <v>0</v>
      </c>
    </row>
    <row r="217" s="2" customFormat="1" ht="24.15" customHeight="1">
      <c r="A217" s="36"/>
      <c r="B217" s="170"/>
      <c r="C217" s="171" t="s">
        <v>321</v>
      </c>
      <c r="D217" s="171" t="s">
        <v>125</v>
      </c>
      <c r="E217" s="172" t="s">
        <v>322</v>
      </c>
      <c r="F217" s="173" t="s">
        <v>323</v>
      </c>
      <c r="G217" s="174" t="s">
        <v>228</v>
      </c>
      <c r="H217" s="175">
        <v>12.313000000000001</v>
      </c>
      <c r="I217" s="176"/>
      <c r="J217" s="177">
        <f>ROUND(I217*H217,2)</f>
        <v>0</v>
      </c>
      <c r="K217" s="178"/>
      <c r="L217" s="37"/>
      <c r="M217" s="179" t="s">
        <v>1</v>
      </c>
      <c r="N217" s="180" t="s">
        <v>43</v>
      </c>
      <c r="O217" s="75"/>
      <c r="P217" s="181">
        <f>O217*H217</f>
        <v>0</v>
      </c>
      <c r="Q217" s="181">
        <v>2.1600000000000001</v>
      </c>
      <c r="R217" s="181">
        <f>Q217*H217</f>
        <v>26.596080000000004</v>
      </c>
      <c r="S217" s="181">
        <v>0</v>
      </c>
      <c r="T217" s="182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3" t="s">
        <v>143</v>
      </c>
      <c r="AT217" s="183" t="s">
        <v>125</v>
      </c>
      <c r="AU217" s="183" t="s">
        <v>88</v>
      </c>
      <c r="AY217" s="17" t="s">
        <v>122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7" t="s">
        <v>86</v>
      </c>
      <c r="BK217" s="184">
        <f>ROUND(I217*H217,2)</f>
        <v>0</v>
      </c>
      <c r="BL217" s="17" t="s">
        <v>143</v>
      </c>
      <c r="BM217" s="183" t="s">
        <v>324</v>
      </c>
    </row>
    <row r="218" s="13" customFormat="1">
      <c r="A218" s="13"/>
      <c r="B218" s="196"/>
      <c r="C218" s="13"/>
      <c r="D218" s="185" t="s">
        <v>199</v>
      </c>
      <c r="E218" s="197" t="s">
        <v>1</v>
      </c>
      <c r="F218" s="198" t="s">
        <v>325</v>
      </c>
      <c r="G218" s="13"/>
      <c r="H218" s="199">
        <v>7.077</v>
      </c>
      <c r="I218" s="200"/>
      <c r="J218" s="13"/>
      <c r="K218" s="13"/>
      <c r="L218" s="196"/>
      <c r="M218" s="201"/>
      <c r="N218" s="202"/>
      <c r="O218" s="202"/>
      <c r="P218" s="202"/>
      <c r="Q218" s="202"/>
      <c r="R218" s="202"/>
      <c r="S218" s="202"/>
      <c r="T218" s="20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7" t="s">
        <v>199</v>
      </c>
      <c r="AU218" s="197" t="s">
        <v>88</v>
      </c>
      <c r="AV218" s="13" t="s">
        <v>88</v>
      </c>
      <c r="AW218" s="13" t="s">
        <v>33</v>
      </c>
      <c r="AX218" s="13" t="s">
        <v>78</v>
      </c>
      <c r="AY218" s="197" t="s">
        <v>122</v>
      </c>
    </row>
    <row r="219" s="13" customFormat="1">
      <c r="A219" s="13"/>
      <c r="B219" s="196"/>
      <c r="C219" s="13"/>
      <c r="D219" s="185" t="s">
        <v>199</v>
      </c>
      <c r="E219" s="197" t="s">
        <v>1</v>
      </c>
      <c r="F219" s="198" t="s">
        <v>326</v>
      </c>
      <c r="G219" s="13"/>
      <c r="H219" s="199">
        <v>4.6440000000000001</v>
      </c>
      <c r="I219" s="200"/>
      <c r="J219" s="13"/>
      <c r="K219" s="13"/>
      <c r="L219" s="196"/>
      <c r="M219" s="201"/>
      <c r="N219" s="202"/>
      <c r="O219" s="202"/>
      <c r="P219" s="202"/>
      <c r="Q219" s="202"/>
      <c r="R219" s="202"/>
      <c r="S219" s="202"/>
      <c r="T219" s="20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7" t="s">
        <v>199</v>
      </c>
      <c r="AU219" s="197" t="s">
        <v>88</v>
      </c>
      <c r="AV219" s="13" t="s">
        <v>88</v>
      </c>
      <c r="AW219" s="13" t="s">
        <v>33</v>
      </c>
      <c r="AX219" s="13" t="s">
        <v>78</v>
      </c>
      <c r="AY219" s="197" t="s">
        <v>122</v>
      </c>
    </row>
    <row r="220" s="13" customFormat="1">
      <c r="A220" s="13"/>
      <c r="B220" s="196"/>
      <c r="C220" s="13"/>
      <c r="D220" s="185" t="s">
        <v>199</v>
      </c>
      <c r="E220" s="197" t="s">
        <v>1</v>
      </c>
      <c r="F220" s="198" t="s">
        <v>327</v>
      </c>
      <c r="G220" s="13"/>
      <c r="H220" s="199">
        <v>0.59199999999999997</v>
      </c>
      <c r="I220" s="200"/>
      <c r="J220" s="13"/>
      <c r="K220" s="13"/>
      <c r="L220" s="196"/>
      <c r="M220" s="201"/>
      <c r="N220" s="202"/>
      <c r="O220" s="202"/>
      <c r="P220" s="202"/>
      <c r="Q220" s="202"/>
      <c r="R220" s="202"/>
      <c r="S220" s="202"/>
      <c r="T220" s="20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7" t="s">
        <v>199</v>
      </c>
      <c r="AU220" s="197" t="s">
        <v>88</v>
      </c>
      <c r="AV220" s="13" t="s">
        <v>88</v>
      </c>
      <c r="AW220" s="13" t="s">
        <v>33</v>
      </c>
      <c r="AX220" s="13" t="s">
        <v>78</v>
      </c>
      <c r="AY220" s="197" t="s">
        <v>122</v>
      </c>
    </row>
    <row r="221" s="14" customFormat="1">
      <c r="A221" s="14"/>
      <c r="B221" s="204"/>
      <c r="C221" s="14"/>
      <c r="D221" s="185" t="s">
        <v>199</v>
      </c>
      <c r="E221" s="205" t="s">
        <v>1</v>
      </c>
      <c r="F221" s="206" t="s">
        <v>205</v>
      </c>
      <c r="G221" s="14"/>
      <c r="H221" s="207">
        <v>12.313000000000001</v>
      </c>
      <c r="I221" s="208"/>
      <c r="J221" s="14"/>
      <c r="K221" s="14"/>
      <c r="L221" s="204"/>
      <c r="M221" s="209"/>
      <c r="N221" s="210"/>
      <c r="O221" s="210"/>
      <c r="P221" s="210"/>
      <c r="Q221" s="210"/>
      <c r="R221" s="210"/>
      <c r="S221" s="210"/>
      <c r="T221" s="21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05" t="s">
        <v>199</v>
      </c>
      <c r="AU221" s="205" t="s">
        <v>88</v>
      </c>
      <c r="AV221" s="14" t="s">
        <v>143</v>
      </c>
      <c r="AW221" s="14" t="s">
        <v>33</v>
      </c>
      <c r="AX221" s="14" t="s">
        <v>86</v>
      </c>
      <c r="AY221" s="205" t="s">
        <v>122</v>
      </c>
    </row>
    <row r="222" s="2" customFormat="1" ht="24.15" customHeight="1">
      <c r="A222" s="36"/>
      <c r="B222" s="170"/>
      <c r="C222" s="171" t="s">
        <v>328</v>
      </c>
      <c r="D222" s="171" t="s">
        <v>125</v>
      </c>
      <c r="E222" s="172" t="s">
        <v>329</v>
      </c>
      <c r="F222" s="173" t="s">
        <v>330</v>
      </c>
      <c r="G222" s="174" t="s">
        <v>228</v>
      </c>
      <c r="H222" s="175">
        <v>2</v>
      </c>
      <c r="I222" s="176"/>
      <c r="J222" s="177">
        <f>ROUND(I222*H222,2)</f>
        <v>0</v>
      </c>
      <c r="K222" s="178"/>
      <c r="L222" s="37"/>
      <c r="M222" s="179" t="s">
        <v>1</v>
      </c>
      <c r="N222" s="180" t="s">
        <v>43</v>
      </c>
      <c r="O222" s="75"/>
      <c r="P222" s="181">
        <f>O222*H222</f>
        <v>0</v>
      </c>
      <c r="Q222" s="181">
        <v>2.1600000000000001</v>
      </c>
      <c r="R222" s="181">
        <f>Q222*H222</f>
        <v>4.3200000000000003</v>
      </c>
      <c r="S222" s="181">
        <v>0</v>
      </c>
      <c r="T222" s="182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3" t="s">
        <v>143</v>
      </c>
      <c r="AT222" s="183" t="s">
        <v>125</v>
      </c>
      <c r="AU222" s="183" t="s">
        <v>88</v>
      </c>
      <c r="AY222" s="17" t="s">
        <v>122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7" t="s">
        <v>86</v>
      </c>
      <c r="BK222" s="184">
        <f>ROUND(I222*H222,2)</f>
        <v>0</v>
      </c>
      <c r="BL222" s="17" t="s">
        <v>143</v>
      </c>
      <c r="BM222" s="183" t="s">
        <v>331</v>
      </c>
    </row>
    <row r="223" s="13" customFormat="1">
      <c r="A223" s="13"/>
      <c r="B223" s="196"/>
      <c r="C223" s="13"/>
      <c r="D223" s="185" t="s">
        <v>199</v>
      </c>
      <c r="E223" s="197" t="s">
        <v>1</v>
      </c>
      <c r="F223" s="198" t="s">
        <v>332</v>
      </c>
      <c r="G223" s="13"/>
      <c r="H223" s="199">
        <v>2</v>
      </c>
      <c r="I223" s="200"/>
      <c r="J223" s="13"/>
      <c r="K223" s="13"/>
      <c r="L223" s="196"/>
      <c r="M223" s="201"/>
      <c r="N223" s="202"/>
      <c r="O223" s="202"/>
      <c r="P223" s="202"/>
      <c r="Q223" s="202"/>
      <c r="R223" s="202"/>
      <c r="S223" s="202"/>
      <c r="T223" s="20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7" t="s">
        <v>199</v>
      </c>
      <c r="AU223" s="197" t="s">
        <v>88</v>
      </c>
      <c r="AV223" s="13" t="s">
        <v>88</v>
      </c>
      <c r="AW223" s="13" t="s">
        <v>33</v>
      </c>
      <c r="AX223" s="13" t="s">
        <v>78</v>
      </c>
      <c r="AY223" s="197" t="s">
        <v>122</v>
      </c>
    </row>
    <row r="224" s="14" customFormat="1">
      <c r="A224" s="14"/>
      <c r="B224" s="204"/>
      <c r="C224" s="14"/>
      <c r="D224" s="185" t="s">
        <v>199</v>
      </c>
      <c r="E224" s="205" t="s">
        <v>1</v>
      </c>
      <c r="F224" s="206" t="s">
        <v>205</v>
      </c>
      <c r="G224" s="14"/>
      <c r="H224" s="207">
        <v>2</v>
      </c>
      <c r="I224" s="208"/>
      <c r="J224" s="14"/>
      <c r="K224" s="14"/>
      <c r="L224" s="204"/>
      <c r="M224" s="209"/>
      <c r="N224" s="210"/>
      <c r="O224" s="210"/>
      <c r="P224" s="210"/>
      <c r="Q224" s="210"/>
      <c r="R224" s="210"/>
      <c r="S224" s="210"/>
      <c r="T224" s="211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5" t="s">
        <v>199</v>
      </c>
      <c r="AU224" s="205" t="s">
        <v>88</v>
      </c>
      <c r="AV224" s="14" t="s">
        <v>143</v>
      </c>
      <c r="AW224" s="14" t="s">
        <v>33</v>
      </c>
      <c r="AX224" s="14" t="s">
        <v>86</v>
      </c>
      <c r="AY224" s="205" t="s">
        <v>122</v>
      </c>
    </row>
    <row r="225" s="2" customFormat="1" ht="24.15" customHeight="1">
      <c r="A225" s="36"/>
      <c r="B225" s="170"/>
      <c r="C225" s="171" t="s">
        <v>333</v>
      </c>
      <c r="D225" s="171" t="s">
        <v>125</v>
      </c>
      <c r="E225" s="172" t="s">
        <v>334</v>
      </c>
      <c r="F225" s="173" t="s">
        <v>335</v>
      </c>
      <c r="G225" s="174" t="s">
        <v>228</v>
      </c>
      <c r="H225" s="175">
        <v>32</v>
      </c>
      <c r="I225" s="176"/>
      <c r="J225" s="177">
        <f>ROUND(I225*H225,2)</f>
        <v>0</v>
      </c>
      <c r="K225" s="178"/>
      <c r="L225" s="37"/>
      <c r="M225" s="179" t="s">
        <v>1</v>
      </c>
      <c r="N225" s="180" t="s">
        <v>43</v>
      </c>
      <c r="O225" s="75"/>
      <c r="P225" s="181">
        <f>O225*H225</f>
        <v>0</v>
      </c>
      <c r="Q225" s="181">
        <v>1.98</v>
      </c>
      <c r="R225" s="181">
        <f>Q225*H225</f>
        <v>63.359999999999999</v>
      </c>
      <c r="S225" s="181">
        <v>0</v>
      </c>
      <c r="T225" s="182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3" t="s">
        <v>143</v>
      </c>
      <c r="AT225" s="183" t="s">
        <v>125</v>
      </c>
      <c r="AU225" s="183" t="s">
        <v>88</v>
      </c>
      <c r="AY225" s="17" t="s">
        <v>122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7" t="s">
        <v>86</v>
      </c>
      <c r="BK225" s="184">
        <f>ROUND(I225*H225,2)</f>
        <v>0</v>
      </c>
      <c r="BL225" s="17" t="s">
        <v>143</v>
      </c>
      <c r="BM225" s="183" t="s">
        <v>336</v>
      </c>
    </row>
    <row r="226" s="2" customFormat="1">
      <c r="A226" s="36"/>
      <c r="B226" s="37"/>
      <c r="C226" s="36"/>
      <c r="D226" s="185" t="s">
        <v>131</v>
      </c>
      <c r="E226" s="36"/>
      <c r="F226" s="186" t="s">
        <v>337</v>
      </c>
      <c r="G226" s="36"/>
      <c r="H226" s="36"/>
      <c r="I226" s="187"/>
      <c r="J226" s="36"/>
      <c r="K226" s="36"/>
      <c r="L226" s="37"/>
      <c r="M226" s="188"/>
      <c r="N226" s="189"/>
      <c r="O226" s="75"/>
      <c r="P226" s="75"/>
      <c r="Q226" s="75"/>
      <c r="R226" s="75"/>
      <c r="S226" s="75"/>
      <c r="T226" s="7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7" t="s">
        <v>131</v>
      </c>
      <c r="AU226" s="17" t="s">
        <v>88</v>
      </c>
    </row>
    <row r="227" s="13" customFormat="1">
      <c r="A227" s="13"/>
      <c r="B227" s="196"/>
      <c r="C227" s="13"/>
      <c r="D227" s="185" t="s">
        <v>199</v>
      </c>
      <c r="E227" s="197" t="s">
        <v>1</v>
      </c>
      <c r="F227" s="198" t="s">
        <v>338</v>
      </c>
      <c r="G227" s="13"/>
      <c r="H227" s="199">
        <v>32</v>
      </c>
      <c r="I227" s="200"/>
      <c r="J227" s="13"/>
      <c r="K227" s="13"/>
      <c r="L227" s="196"/>
      <c r="M227" s="201"/>
      <c r="N227" s="202"/>
      <c r="O227" s="202"/>
      <c r="P227" s="202"/>
      <c r="Q227" s="202"/>
      <c r="R227" s="202"/>
      <c r="S227" s="202"/>
      <c r="T227" s="20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7" t="s">
        <v>199</v>
      </c>
      <c r="AU227" s="197" t="s">
        <v>88</v>
      </c>
      <c r="AV227" s="13" t="s">
        <v>88</v>
      </c>
      <c r="AW227" s="13" t="s">
        <v>33</v>
      </c>
      <c r="AX227" s="13" t="s">
        <v>78</v>
      </c>
      <c r="AY227" s="197" t="s">
        <v>122</v>
      </c>
    </row>
    <row r="228" s="14" customFormat="1">
      <c r="A228" s="14"/>
      <c r="B228" s="204"/>
      <c r="C228" s="14"/>
      <c r="D228" s="185" t="s">
        <v>199</v>
      </c>
      <c r="E228" s="205" t="s">
        <v>1</v>
      </c>
      <c r="F228" s="206" t="s">
        <v>205</v>
      </c>
      <c r="G228" s="14"/>
      <c r="H228" s="207">
        <v>32</v>
      </c>
      <c r="I228" s="208"/>
      <c r="J228" s="14"/>
      <c r="K228" s="14"/>
      <c r="L228" s="204"/>
      <c r="M228" s="209"/>
      <c r="N228" s="210"/>
      <c r="O228" s="210"/>
      <c r="P228" s="210"/>
      <c r="Q228" s="210"/>
      <c r="R228" s="210"/>
      <c r="S228" s="210"/>
      <c r="T228" s="21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5" t="s">
        <v>199</v>
      </c>
      <c r="AU228" s="205" t="s">
        <v>88</v>
      </c>
      <c r="AV228" s="14" t="s">
        <v>143</v>
      </c>
      <c r="AW228" s="14" t="s">
        <v>33</v>
      </c>
      <c r="AX228" s="14" t="s">
        <v>86</v>
      </c>
      <c r="AY228" s="205" t="s">
        <v>122</v>
      </c>
    </row>
    <row r="229" s="2" customFormat="1" ht="24.15" customHeight="1">
      <c r="A229" s="36"/>
      <c r="B229" s="170"/>
      <c r="C229" s="171" t="s">
        <v>339</v>
      </c>
      <c r="D229" s="171" t="s">
        <v>125</v>
      </c>
      <c r="E229" s="172" t="s">
        <v>340</v>
      </c>
      <c r="F229" s="173" t="s">
        <v>341</v>
      </c>
      <c r="G229" s="174" t="s">
        <v>228</v>
      </c>
      <c r="H229" s="175">
        <v>21.026</v>
      </c>
      <c r="I229" s="176"/>
      <c r="J229" s="177">
        <f>ROUND(I229*H229,2)</f>
        <v>0</v>
      </c>
      <c r="K229" s="178"/>
      <c r="L229" s="37"/>
      <c r="M229" s="179" t="s">
        <v>1</v>
      </c>
      <c r="N229" s="180" t="s">
        <v>43</v>
      </c>
      <c r="O229" s="75"/>
      <c r="P229" s="181">
        <f>O229*H229</f>
        <v>0</v>
      </c>
      <c r="Q229" s="181">
        <v>2.3010199999999998</v>
      </c>
      <c r="R229" s="181">
        <f>Q229*H229</f>
        <v>48.381246519999998</v>
      </c>
      <c r="S229" s="181">
        <v>0</v>
      </c>
      <c r="T229" s="182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3" t="s">
        <v>143</v>
      </c>
      <c r="AT229" s="183" t="s">
        <v>125</v>
      </c>
      <c r="AU229" s="183" t="s">
        <v>88</v>
      </c>
      <c r="AY229" s="17" t="s">
        <v>122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7" t="s">
        <v>86</v>
      </c>
      <c r="BK229" s="184">
        <f>ROUND(I229*H229,2)</f>
        <v>0</v>
      </c>
      <c r="BL229" s="17" t="s">
        <v>143</v>
      </c>
      <c r="BM229" s="183" t="s">
        <v>342</v>
      </c>
    </row>
    <row r="230" s="13" customFormat="1">
      <c r="A230" s="13"/>
      <c r="B230" s="196"/>
      <c r="C230" s="13"/>
      <c r="D230" s="185" t="s">
        <v>199</v>
      </c>
      <c r="E230" s="197" t="s">
        <v>1</v>
      </c>
      <c r="F230" s="198" t="s">
        <v>343</v>
      </c>
      <c r="G230" s="13"/>
      <c r="H230" s="199">
        <v>10.616</v>
      </c>
      <c r="I230" s="200"/>
      <c r="J230" s="13"/>
      <c r="K230" s="13"/>
      <c r="L230" s="196"/>
      <c r="M230" s="201"/>
      <c r="N230" s="202"/>
      <c r="O230" s="202"/>
      <c r="P230" s="202"/>
      <c r="Q230" s="202"/>
      <c r="R230" s="202"/>
      <c r="S230" s="202"/>
      <c r="T230" s="20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7" t="s">
        <v>199</v>
      </c>
      <c r="AU230" s="197" t="s">
        <v>88</v>
      </c>
      <c r="AV230" s="13" t="s">
        <v>88</v>
      </c>
      <c r="AW230" s="13" t="s">
        <v>33</v>
      </c>
      <c r="AX230" s="13" t="s">
        <v>78</v>
      </c>
      <c r="AY230" s="197" t="s">
        <v>122</v>
      </c>
    </row>
    <row r="231" s="13" customFormat="1">
      <c r="A231" s="13"/>
      <c r="B231" s="196"/>
      <c r="C231" s="13"/>
      <c r="D231" s="185" t="s">
        <v>199</v>
      </c>
      <c r="E231" s="197" t="s">
        <v>1</v>
      </c>
      <c r="F231" s="198" t="s">
        <v>344</v>
      </c>
      <c r="G231" s="13"/>
      <c r="H231" s="199">
        <v>6.9660000000000002</v>
      </c>
      <c r="I231" s="200"/>
      <c r="J231" s="13"/>
      <c r="K231" s="13"/>
      <c r="L231" s="196"/>
      <c r="M231" s="201"/>
      <c r="N231" s="202"/>
      <c r="O231" s="202"/>
      <c r="P231" s="202"/>
      <c r="Q231" s="202"/>
      <c r="R231" s="202"/>
      <c r="S231" s="202"/>
      <c r="T231" s="20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7" t="s">
        <v>199</v>
      </c>
      <c r="AU231" s="197" t="s">
        <v>88</v>
      </c>
      <c r="AV231" s="13" t="s">
        <v>88</v>
      </c>
      <c r="AW231" s="13" t="s">
        <v>33</v>
      </c>
      <c r="AX231" s="13" t="s">
        <v>78</v>
      </c>
      <c r="AY231" s="197" t="s">
        <v>122</v>
      </c>
    </row>
    <row r="232" s="13" customFormat="1">
      <c r="A232" s="13"/>
      <c r="B232" s="196"/>
      <c r="C232" s="13"/>
      <c r="D232" s="185" t="s">
        <v>199</v>
      </c>
      <c r="E232" s="197" t="s">
        <v>1</v>
      </c>
      <c r="F232" s="198" t="s">
        <v>345</v>
      </c>
      <c r="G232" s="13"/>
      <c r="H232" s="199">
        <v>0.44400000000000001</v>
      </c>
      <c r="I232" s="200"/>
      <c r="J232" s="13"/>
      <c r="K232" s="13"/>
      <c r="L232" s="196"/>
      <c r="M232" s="201"/>
      <c r="N232" s="202"/>
      <c r="O232" s="202"/>
      <c r="P232" s="202"/>
      <c r="Q232" s="202"/>
      <c r="R232" s="202"/>
      <c r="S232" s="202"/>
      <c r="T232" s="20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7" t="s">
        <v>199</v>
      </c>
      <c r="AU232" s="197" t="s">
        <v>88</v>
      </c>
      <c r="AV232" s="13" t="s">
        <v>88</v>
      </c>
      <c r="AW232" s="13" t="s">
        <v>33</v>
      </c>
      <c r="AX232" s="13" t="s">
        <v>78</v>
      </c>
      <c r="AY232" s="197" t="s">
        <v>122</v>
      </c>
    </row>
    <row r="233" s="13" customFormat="1">
      <c r="A233" s="13"/>
      <c r="B233" s="196"/>
      <c r="C233" s="13"/>
      <c r="D233" s="185" t="s">
        <v>199</v>
      </c>
      <c r="E233" s="197" t="s">
        <v>1</v>
      </c>
      <c r="F233" s="198" t="s">
        <v>346</v>
      </c>
      <c r="G233" s="13"/>
      <c r="H233" s="199">
        <v>3</v>
      </c>
      <c r="I233" s="200"/>
      <c r="J233" s="13"/>
      <c r="K233" s="13"/>
      <c r="L233" s="196"/>
      <c r="M233" s="201"/>
      <c r="N233" s="202"/>
      <c r="O233" s="202"/>
      <c r="P233" s="202"/>
      <c r="Q233" s="202"/>
      <c r="R233" s="202"/>
      <c r="S233" s="202"/>
      <c r="T233" s="20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7" t="s">
        <v>199</v>
      </c>
      <c r="AU233" s="197" t="s">
        <v>88</v>
      </c>
      <c r="AV233" s="13" t="s">
        <v>88</v>
      </c>
      <c r="AW233" s="13" t="s">
        <v>33</v>
      </c>
      <c r="AX233" s="13" t="s">
        <v>78</v>
      </c>
      <c r="AY233" s="197" t="s">
        <v>122</v>
      </c>
    </row>
    <row r="234" s="14" customFormat="1">
      <c r="A234" s="14"/>
      <c r="B234" s="204"/>
      <c r="C234" s="14"/>
      <c r="D234" s="185" t="s">
        <v>199</v>
      </c>
      <c r="E234" s="205" t="s">
        <v>1</v>
      </c>
      <c r="F234" s="206" t="s">
        <v>205</v>
      </c>
      <c r="G234" s="14"/>
      <c r="H234" s="207">
        <v>21.026</v>
      </c>
      <c r="I234" s="208"/>
      <c r="J234" s="14"/>
      <c r="K234" s="14"/>
      <c r="L234" s="204"/>
      <c r="M234" s="209"/>
      <c r="N234" s="210"/>
      <c r="O234" s="210"/>
      <c r="P234" s="210"/>
      <c r="Q234" s="210"/>
      <c r="R234" s="210"/>
      <c r="S234" s="210"/>
      <c r="T234" s="21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5" t="s">
        <v>199</v>
      </c>
      <c r="AU234" s="205" t="s">
        <v>88</v>
      </c>
      <c r="AV234" s="14" t="s">
        <v>143</v>
      </c>
      <c r="AW234" s="14" t="s">
        <v>33</v>
      </c>
      <c r="AX234" s="14" t="s">
        <v>86</v>
      </c>
      <c r="AY234" s="205" t="s">
        <v>122</v>
      </c>
    </row>
    <row r="235" s="2" customFormat="1" ht="16.5" customHeight="1">
      <c r="A235" s="36"/>
      <c r="B235" s="170"/>
      <c r="C235" s="171" t="s">
        <v>347</v>
      </c>
      <c r="D235" s="171" t="s">
        <v>125</v>
      </c>
      <c r="E235" s="172" t="s">
        <v>348</v>
      </c>
      <c r="F235" s="173" t="s">
        <v>349</v>
      </c>
      <c r="G235" s="174" t="s">
        <v>196</v>
      </c>
      <c r="H235" s="175">
        <v>5.5999999999999996</v>
      </c>
      <c r="I235" s="176"/>
      <c r="J235" s="177">
        <f>ROUND(I235*H235,2)</f>
        <v>0</v>
      </c>
      <c r="K235" s="178"/>
      <c r="L235" s="37"/>
      <c r="M235" s="179" t="s">
        <v>1</v>
      </c>
      <c r="N235" s="180" t="s">
        <v>43</v>
      </c>
      <c r="O235" s="75"/>
      <c r="P235" s="181">
        <f>O235*H235</f>
        <v>0</v>
      </c>
      <c r="Q235" s="181">
        <v>0.0029399999999999999</v>
      </c>
      <c r="R235" s="181">
        <f>Q235*H235</f>
        <v>0.016463999999999999</v>
      </c>
      <c r="S235" s="181">
        <v>0</v>
      </c>
      <c r="T235" s="182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3" t="s">
        <v>143</v>
      </c>
      <c r="AT235" s="183" t="s">
        <v>125</v>
      </c>
      <c r="AU235" s="183" t="s">
        <v>88</v>
      </c>
      <c r="AY235" s="17" t="s">
        <v>122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7" t="s">
        <v>86</v>
      </c>
      <c r="BK235" s="184">
        <f>ROUND(I235*H235,2)</f>
        <v>0</v>
      </c>
      <c r="BL235" s="17" t="s">
        <v>143</v>
      </c>
      <c r="BM235" s="183" t="s">
        <v>350</v>
      </c>
    </row>
    <row r="236" s="13" customFormat="1">
      <c r="A236" s="13"/>
      <c r="B236" s="196"/>
      <c r="C236" s="13"/>
      <c r="D236" s="185" t="s">
        <v>199</v>
      </c>
      <c r="E236" s="197" t="s">
        <v>1</v>
      </c>
      <c r="F236" s="198" t="s">
        <v>351</v>
      </c>
      <c r="G236" s="13"/>
      <c r="H236" s="199">
        <v>5.5999999999999996</v>
      </c>
      <c r="I236" s="200"/>
      <c r="J236" s="13"/>
      <c r="K236" s="13"/>
      <c r="L236" s="196"/>
      <c r="M236" s="201"/>
      <c r="N236" s="202"/>
      <c r="O236" s="202"/>
      <c r="P236" s="202"/>
      <c r="Q236" s="202"/>
      <c r="R236" s="202"/>
      <c r="S236" s="202"/>
      <c r="T236" s="20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7" t="s">
        <v>199</v>
      </c>
      <c r="AU236" s="197" t="s">
        <v>88</v>
      </c>
      <c r="AV236" s="13" t="s">
        <v>88</v>
      </c>
      <c r="AW236" s="13" t="s">
        <v>33</v>
      </c>
      <c r="AX236" s="13" t="s">
        <v>78</v>
      </c>
      <c r="AY236" s="197" t="s">
        <v>122</v>
      </c>
    </row>
    <row r="237" s="14" customFormat="1">
      <c r="A237" s="14"/>
      <c r="B237" s="204"/>
      <c r="C237" s="14"/>
      <c r="D237" s="185" t="s">
        <v>199</v>
      </c>
      <c r="E237" s="205" t="s">
        <v>1</v>
      </c>
      <c r="F237" s="206" t="s">
        <v>205</v>
      </c>
      <c r="G237" s="14"/>
      <c r="H237" s="207">
        <v>5.5999999999999996</v>
      </c>
      <c r="I237" s="208"/>
      <c r="J237" s="14"/>
      <c r="K237" s="14"/>
      <c r="L237" s="204"/>
      <c r="M237" s="209"/>
      <c r="N237" s="210"/>
      <c r="O237" s="210"/>
      <c r="P237" s="210"/>
      <c r="Q237" s="210"/>
      <c r="R237" s="210"/>
      <c r="S237" s="210"/>
      <c r="T237" s="21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5" t="s">
        <v>199</v>
      </c>
      <c r="AU237" s="205" t="s">
        <v>88</v>
      </c>
      <c r="AV237" s="14" t="s">
        <v>143</v>
      </c>
      <c r="AW237" s="14" t="s">
        <v>33</v>
      </c>
      <c r="AX237" s="14" t="s">
        <v>86</v>
      </c>
      <c r="AY237" s="205" t="s">
        <v>122</v>
      </c>
    </row>
    <row r="238" s="2" customFormat="1" ht="16.5" customHeight="1">
      <c r="A238" s="36"/>
      <c r="B238" s="170"/>
      <c r="C238" s="171" t="s">
        <v>352</v>
      </c>
      <c r="D238" s="171" t="s">
        <v>125</v>
      </c>
      <c r="E238" s="172" t="s">
        <v>353</v>
      </c>
      <c r="F238" s="173" t="s">
        <v>354</v>
      </c>
      <c r="G238" s="174" t="s">
        <v>196</v>
      </c>
      <c r="H238" s="175">
        <v>5.5999999999999996</v>
      </c>
      <c r="I238" s="176"/>
      <c r="J238" s="177">
        <f>ROUND(I238*H238,2)</f>
        <v>0</v>
      </c>
      <c r="K238" s="178"/>
      <c r="L238" s="37"/>
      <c r="M238" s="179" t="s">
        <v>1</v>
      </c>
      <c r="N238" s="180" t="s">
        <v>43</v>
      </c>
      <c r="O238" s="75"/>
      <c r="P238" s="181">
        <f>O238*H238</f>
        <v>0</v>
      </c>
      <c r="Q238" s="181">
        <v>0</v>
      </c>
      <c r="R238" s="181">
        <f>Q238*H238</f>
        <v>0</v>
      </c>
      <c r="S238" s="181">
        <v>0</v>
      </c>
      <c r="T238" s="182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3" t="s">
        <v>143</v>
      </c>
      <c r="AT238" s="183" t="s">
        <v>125</v>
      </c>
      <c r="AU238" s="183" t="s">
        <v>88</v>
      </c>
      <c r="AY238" s="17" t="s">
        <v>122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7" t="s">
        <v>86</v>
      </c>
      <c r="BK238" s="184">
        <f>ROUND(I238*H238,2)</f>
        <v>0</v>
      </c>
      <c r="BL238" s="17" t="s">
        <v>143</v>
      </c>
      <c r="BM238" s="183" t="s">
        <v>355</v>
      </c>
    </row>
    <row r="239" s="2" customFormat="1" ht="21.75" customHeight="1">
      <c r="A239" s="36"/>
      <c r="B239" s="170"/>
      <c r="C239" s="171" t="s">
        <v>356</v>
      </c>
      <c r="D239" s="171" t="s">
        <v>125</v>
      </c>
      <c r="E239" s="172" t="s">
        <v>357</v>
      </c>
      <c r="F239" s="173" t="s">
        <v>358</v>
      </c>
      <c r="G239" s="174" t="s">
        <v>280</v>
      </c>
      <c r="H239" s="175">
        <v>0.095000000000000001</v>
      </c>
      <c r="I239" s="176"/>
      <c r="J239" s="177">
        <f>ROUND(I239*H239,2)</f>
        <v>0</v>
      </c>
      <c r="K239" s="178"/>
      <c r="L239" s="37"/>
      <c r="M239" s="179" t="s">
        <v>1</v>
      </c>
      <c r="N239" s="180" t="s">
        <v>43</v>
      </c>
      <c r="O239" s="75"/>
      <c r="P239" s="181">
        <f>O239*H239</f>
        <v>0</v>
      </c>
      <c r="Q239" s="181">
        <v>1.0606199999999999</v>
      </c>
      <c r="R239" s="181">
        <f>Q239*H239</f>
        <v>0.10075889999999999</v>
      </c>
      <c r="S239" s="181">
        <v>0</v>
      </c>
      <c r="T239" s="182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3" t="s">
        <v>143</v>
      </c>
      <c r="AT239" s="183" t="s">
        <v>125</v>
      </c>
      <c r="AU239" s="183" t="s">
        <v>88</v>
      </c>
      <c r="AY239" s="17" t="s">
        <v>122</v>
      </c>
      <c r="BE239" s="184">
        <f>IF(N239="základní",J239,0)</f>
        <v>0</v>
      </c>
      <c r="BF239" s="184">
        <f>IF(N239="snížená",J239,0)</f>
        <v>0</v>
      </c>
      <c r="BG239" s="184">
        <f>IF(N239="zákl. přenesená",J239,0)</f>
        <v>0</v>
      </c>
      <c r="BH239" s="184">
        <f>IF(N239="sníž. přenesená",J239,0)</f>
        <v>0</v>
      </c>
      <c r="BI239" s="184">
        <f>IF(N239="nulová",J239,0)</f>
        <v>0</v>
      </c>
      <c r="BJ239" s="17" t="s">
        <v>86</v>
      </c>
      <c r="BK239" s="184">
        <f>ROUND(I239*H239,2)</f>
        <v>0</v>
      </c>
      <c r="BL239" s="17" t="s">
        <v>143</v>
      </c>
      <c r="BM239" s="183" t="s">
        <v>359</v>
      </c>
    </row>
    <row r="240" s="2" customFormat="1">
      <c r="A240" s="36"/>
      <c r="B240" s="37"/>
      <c r="C240" s="36"/>
      <c r="D240" s="185" t="s">
        <v>131</v>
      </c>
      <c r="E240" s="36"/>
      <c r="F240" s="186" t="s">
        <v>360</v>
      </c>
      <c r="G240" s="36"/>
      <c r="H240" s="36"/>
      <c r="I240" s="187"/>
      <c r="J240" s="36"/>
      <c r="K240" s="36"/>
      <c r="L240" s="37"/>
      <c r="M240" s="188"/>
      <c r="N240" s="189"/>
      <c r="O240" s="75"/>
      <c r="P240" s="75"/>
      <c r="Q240" s="75"/>
      <c r="R240" s="75"/>
      <c r="S240" s="75"/>
      <c r="T240" s="7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7" t="s">
        <v>131</v>
      </c>
      <c r="AU240" s="17" t="s">
        <v>88</v>
      </c>
    </row>
    <row r="241" s="13" customFormat="1">
      <c r="A241" s="13"/>
      <c r="B241" s="196"/>
      <c r="C241" s="13"/>
      <c r="D241" s="185" t="s">
        <v>199</v>
      </c>
      <c r="E241" s="197" t="s">
        <v>1</v>
      </c>
      <c r="F241" s="198" t="s">
        <v>361</v>
      </c>
      <c r="G241" s="13"/>
      <c r="H241" s="199">
        <v>0.095000000000000001</v>
      </c>
      <c r="I241" s="200"/>
      <c r="J241" s="13"/>
      <c r="K241" s="13"/>
      <c r="L241" s="196"/>
      <c r="M241" s="201"/>
      <c r="N241" s="202"/>
      <c r="O241" s="202"/>
      <c r="P241" s="202"/>
      <c r="Q241" s="202"/>
      <c r="R241" s="202"/>
      <c r="S241" s="202"/>
      <c r="T241" s="20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7" t="s">
        <v>199</v>
      </c>
      <c r="AU241" s="197" t="s">
        <v>88</v>
      </c>
      <c r="AV241" s="13" t="s">
        <v>88</v>
      </c>
      <c r="AW241" s="13" t="s">
        <v>33</v>
      </c>
      <c r="AX241" s="13" t="s">
        <v>78</v>
      </c>
      <c r="AY241" s="197" t="s">
        <v>122</v>
      </c>
    </row>
    <row r="242" s="14" customFormat="1">
      <c r="A242" s="14"/>
      <c r="B242" s="204"/>
      <c r="C242" s="14"/>
      <c r="D242" s="185" t="s">
        <v>199</v>
      </c>
      <c r="E242" s="205" t="s">
        <v>1</v>
      </c>
      <c r="F242" s="206" t="s">
        <v>205</v>
      </c>
      <c r="G242" s="14"/>
      <c r="H242" s="207">
        <v>0.095000000000000001</v>
      </c>
      <c r="I242" s="208"/>
      <c r="J242" s="14"/>
      <c r="K242" s="14"/>
      <c r="L242" s="204"/>
      <c r="M242" s="209"/>
      <c r="N242" s="210"/>
      <c r="O242" s="210"/>
      <c r="P242" s="210"/>
      <c r="Q242" s="210"/>
      <c r="R242" s="210"/>
      <c r="S242" s="210"/>
      <c r="T242" s="21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5" t="s">
        <v>199</v>
      </c>
      <c r="AU242" s="205" t="s">
        <v>88</v>
      </c>
      <c r="AV242" s="14" t="s">
        <v>143</v>
      </c>
      <c r="AW242" s="14" t="s">
        <v>33</v>
      </c>
      <c r="AX242" s="14" t="s">
        <v>86</v>
      </c>
      <c r="AY242" s="205" t="s">
        <v>122</v>
      </c>
    </row>
    <row r="243" s="2" customFormat="1" ht="16.5" customHeight="1">
      <c r="A243" s="36"/>
      <c r="B243" s="170"/>
      <c r="C243" s="171" t="s">
        <v>362</v>
      </c>
      <c r="D243" s="171" t="s">
        <v>125</v>
      </c>
      <c r="E243" s="172" t="s">
        <v>363</v>
      </c>
      <c r="F243" s="173" t="s">
        <v>364</v>
      </c>
      <c r="G243" s="174" t="s">
        <v>280</v>
      </c>
      <c r="H243" s="175">
        <v>0.38500000000000001</v>
      </c>
      <c r="I243" s="176"/>
      <c r="J243" s="177">
        <f>ROUND(I243*H243,2)</f>
        <v>0</v>
      </c>
      <c r="K243" s="178"/>
      <c r="L243" s="37"/>
      <c r="M243" s="179" t="s">
        <v>1</v>
      </c>
      <c r="N243" s="180" t="s">
        <v>43</v>
      </c>
      <c r="O243" s="75"/>
      <c r="P243" s="181">
        <f>O243*H243</f>
        <v>0</v>
      </c>
      <c r="Q243" s="181">
        <v>1.06277</v>
      </c>
      <c r="R243" s="181">
        <f>Q243*H243</f>
        <v>0.40916645000000001</v>
      </c>
      <c r="S243" s="181">
        <v>0</v>
      </c>
      <c r="T243" s="182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3" t="s">
        <v>143</v>
      </c>
      <c r="AT243" s="183" t="s">
        <v>125</v>
      </c>
      <c r="AU243" s="183" t="s">
        <v>88</v>
      </c>
      <c r="AY243" s="17" t="s">
        <v>122</v>
      </c>
      <c r="BE243" s="184">
        <f>IF(N243="základní",J243,0)</f>
        <v>0</v>
      </c>
      <c r="BF243" s="184">
        <f>IF(N243="snížená",J243,0)</f>
        <v>0</v>
      </c>
      <c r="BG243" s="184">
        <f>IF(N243="zákl. přenesená",J243,0)</f>
        <v>0</v>
      </c>
      <c r="BH243" s="184">
        <f>IF(N243="sníž. přenesená",J243,0)</f>
        <v>0</v>
      </c>
      <c r="BI243" s="184">
        <f>IF(N243="nulová",J243,0)</f>
        <v>0</v>
      </c>
      <c r="BJ243" s="17" t="s">
        <v>86</v>
      </c>
      <c r="BK243" s="184">
        <f>ROUND(I243*H243,2)</f>
        <v>0</v>
      </c>
      <c r="BL243" s="17" t="s">
        <v>143</v>
      </c>
      <c r="BM243" s="183" t="s">
        <v>365</v>
      </c>
    </row>
    <row r="244" s="13" customFormat="1">
      <c r="A244" s="13"/>
      <c r="B244" s="196"/>
      <c r="C244" s="13"/>
      <c r="D244" s="185" t="s">
        <v>199</v>
      </c>
      <c r="E244" s="197" t="s">
        <v>1</v>
      </c>
      <c r="F244" s="198" t="s">
        <v>366</v>
      </c>
      <c r="G244" s="13"/>
      <c r="H244" s="199">
        <v>0.19400000000000001</v>
      </c>
      <c r="I244" s="200"/>
      <c r="J244" s="13"/>
      <c r="K244" s="13"/>
      <c r="L244" s="196"/>
      <c r="M244" s="201"/>
      <c r="N244" s="202"/>
      <c r="O244" s="202"/>
      <c r="P244" s="202"/>
      <c r="Q244" s="202"/>
      <c r="R244" s="202"/>
      <c r="S244" s="202"/>
      <c r="T244" s="20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7" t="s">
        <v>199</v>
      </c>
      <c r="AU244" s="197" t="s">
        <v>88</v>
      </c>
      <c r="AV244" s="13" t="s">
        <v>88</v>
      </c>
      <c r="AW244" s="13" t="s">
        <v>33</v>
      </c>
      <c r="AX244" s="13" t="s">
        <v>78</v>
      </c>
      <c r="AY244" s="197" t="s">
        <v>122</v>
      </c>
    </row>
    <row r="245" s="13" customFormat="1">
      <c r="A245" s="13"/>
      <c r="B245" s="196"/>
      <c r="C245" s="13"/>
      <c r="D245" s="185" t="s">
        <v>199</v>
      </c>
      <c r="E245" s="197" t="s">
        <v>1</v>
      </c>
      <c r="F245" s="198" t="s">
        <v>367</v>
      </c>
      <c r="G245" s="13"/>
      <c r="H245" s="199">
        <v>0.127</v>
      </c>
      <c r="I245" s="200"/>
      <c r="J245" s="13"/>
      <c r="K245" s="13"/>
      <c r="L245" s="196"/>
      <c r="M245" s="201"/>
      <c r="N245" s="202"/>
      <c r="O245" s="202"/>
      <c r="P245" s="202"/>
      <c r="Q245" s="202"/>
      <c r="R245" s="202"/>
      <c r="S245" s="202"/>
      <c r="T245" s="20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7" t="s">
        <v>199</v>
      </c>
      <c r="AU245" s="197" t="s">
        <v>88</v>
      </c>
      <c r="AV245" s="13" t="s">
        <v>88</v>
      </c>
      <c r="AW245" s="13" t="s">
        <v>33</v>
      </c>
      <c r="AX245" s="13" t="s">
        <v>78</v>
      </c>
      <c r="AY245" s="197" t="s">
        <v>122</v>
      </c>
    </row>
    <row r="246" s="13" customFormat="1">
      <c r="A246" s="13"/>
      <c r="B246" s="196"/>
      <c r="C246" s="13"/>
      <c r="D246" s="185" t="s">
        <v>199</v>
      </c>
      <c r="E246" s="197" t="s">
        <v>1</v>
      </c>
      <c r="F246" s="198" t="s">
        <v>368</v>
      </c>
      <c r="G246" s="13"/>
      <c r="H246" s="199">
        <v>0.0089999999999999993</v>
      </c>
      <c r="I246" s="200"/>
      <c r="J246" s="13"/>
      <c r="K246" s="13"/>
      <c r="L246" s="196"/>
      <c r="M246" s="201"/>
      <c r="N246" s="202"/>
      <c r="O246" s="202"/>
      <c r="P246" s="202"/>
      <c r="Q246" s="202"/>
      <c r="R246" s="202"/>
      <c r="S246" s="202"/>
      <c r="T246" s="20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7" t="s">
        <v>199</v>
      </c>
      <c r="AU246" s="197" t="s">
        <v>88</v>
      </c>
      <c r="AV246" s="13" t="s">
        <v>88</v>
      </c>
      <c r="AW246" s="13" t="s">
        <v>33</v>
      </c>
      <c r="AX246" s="13" t="s">
        <v>78</v>
      </c>
      <c r="AY246" s="197" t="s">
        <v>122</v>
      </c>
    </row>
    <row r="247" s="13" customFormat="1">
      <c r="A247" s="13"/>
      <c r="B247" s="196"/>
      <c r="C247" s="13"/>
      <c r="D247" s="185" t="s">
        <v>199</v>
      </c>
      <c r="E247" s="197" t="s">
        <v>1</v>
      </c>
      <c r="F247" s="198" t="s">
        <v>369</v>
      </c>
      <c r="G247" s="13"/>
      <c r="H247" s="199">
        <v>0.055</v>
      </c>
      <c r="I247" s="200"/>
      <c r="J247" s="13"/>
      <c r="K247" s="13"/>
      <c r="L247" s="196"/>
      <c r="M247" s="201"/>
      <c r="N247" s="202"/>
      <c r="O247" s="202"/>
      <c r="P247" s="202"/>
      <c r="Q247" s="202"/>
      <c r="R247" s="202"/>
      <c r="S247" s="202"/>
      <c r="T247" s="20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7" t="s">
        <v>199</v>
      </c>
      <c r="AU247" s="197" t="s">
        <v>88</v>
      </c>
      <c r="AV247" s="13" t="s">
        <v>88</v>
      </c>
      <c r="AW247" s="13" t="s">
        <v>33</v>
      </c>
      <c r="AX247" s="13" t="s">
        <v>78</v>
      </c>
      <c r="AY247" s="197" t="s">
        <v>122</v>
      </c>
    </row>
    <row r="248" s="14" customFormat="1">
      <c r="A248" s="14"/>
      <c r="B248" s="204"/>
      <c r="C248" s="14"/>
      <c r="D248" s="185" t="s">
        <v>199</v>
      </c>
      <c r="E248" s="205" t="s">
        <v>1</v>
      </c>
      <c r="F248" s="206" t="s">
        <v>205</v>
      </c>
      <c r="G248" s="14"/>
      <c r="H248" s="207">
        <v>0.38500000000000001</v>
      </c>
      <c r="I248" s="208"/>
      <c r="J248" s="14"/>
      <c r="K248" s="14"/>
      <c r="L248" s="204"/>
      <c r="M248" s="209"/>
      <c r="N248" s="210"/>
      <c r="O248" s="210"/>
      <c r="P248" s="210"/>
      <c r="Q248" s="210"/>
      <c r="R248" s="210"/>
      <c r="S248" s="210"/>
      <c r="T248" s="21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5" t="s">
        <v>199</v>
      </c>
      <c r="AU248" s="205" t="s">
        <v>88</v>
      </c>
      <c r="AV248" s="14" t="s">
        <v>143</v>
      </c>
      <c r="AW248" s="14" t="s">
        <v>33</v>
      </c>
      <c r="AX248" s="14" t="s">
        <v>86</v>
      </c>
      <c r="AY248" s="205" t="s">
        <v>122</v>
      </c>
    </row>
    <row r="249" s="2" customFormat="1" ht="16.5" customHeight="1">
      <c r="A249" s="36"/>
      <c r="B249" s="170"/>
      <c r="C249" s="171" t="s">
        <v>370</v>
      </c>
      <c r="D249" s="171" t="s">
        <v>125</v>
      </c>
      <c r="E249" s="172" t="s">
        <v>371</v>
      </c>
      <c r="F249" s="173" t="s">
        <v>372</v>
      </c>
      <c r="G249" s="174" t="s">
        <v>228</v>
      </c>
      <c r="H249" s="175">
        <v>1.74</v>
      </c>
      <c r="I249" s="176"/>
      <c r="J249" s="177">
        <f>ROUND(I249*H249,2)</f>
        <v>0</v>
      </c>
      <c r="K249" s="178"/>
      <c r="L249" s="37"/>
      <c r="M249" s="179" t="s">
        <v>1</v>
      </c>
      <c r="N249" s="180" t="s">
        <v>43</v>
      </c>
      <c r="O249" s="75"/>
      <c r="P249" s="181">
        <f>O249*H249</f>
        <v>0</v>
      </c>
      <c r="Q249" s="181">
        <v>2.3010199999999998</v>
      </c>
      <c r="R249" s="181">
        <f>Q249*H249</f>
        <v>4.0037747999999995</v>
      </c>
      <c r="S249" s="181">
        <v>0</v>
      </c>
      <c r="T249" s="182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3" t="s">
        <v>143</v>
      </c>
      <c r="AT249" s="183" t="s">
        <v>125</v>
      </c>
      <c r="AU249" s="183" t="s">
        <v>88</v>
      </c>
      <c r="AY249" s="17" t="s">
        <v>122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7" t="s">
        <v>86</v>
      </c>
      <c r="BK249" s="184">
        <f>ROUND(I249*H249,2)</f>
        <v>0</v>
      </c>
      <c r="BL249" s="17" t="s">
        <v>143</v>
      </c>
      <c r="BM249" s="183" t="s">
        <v>373</v>
      </c>
    </row>
    <row r="250" s="13" customFormat="1">
      <c r="A250" s="13"/>
      <c r="B250" s="196"/>
      <c r="C250" s="13"/>
      <c r="D250" s="185" t="s">
        <v>199</v>
      </c>
      <c r="E250" s="197" t="s">
        <v>1</v>
      </c>
      <c r="F250" s="198" t="s">
        <v>374</v>
      </c>
      <c r="G250" s="13"/>
      <c r="H250" s="199">
        <v>1</v>
      </c>
      <c r="I250" s="200"/>
      <c r="J250" s="13"/>
      <c r="K250" s="13"/>
      <c r="L250" s="196"/>
      <c r="M250" s="201"/>
      <c r="N250" s="202"/>
      <c r="O250" s="202"/>
      <c r="P250" s="202"/>
      <c r="Q250" s="202"/>
      <c r="R250" s="202"/>
      <c r="S250" s="202"/>
      <c r="T250" s="20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7" t="s">
        <v>199</v>
      </c>
      <c r="AU250" s="197" t="s">
        <v>88</v>
      </c>
      <c r="AV250" s="13" t="s">
        <v>88</v>
      </c>
      <c r="AW250" s="13" t="s">
        <v>33</v>
      </c>
      <c r="AX250" s="13" t="s">
        <v>78</v>
      </c>
      <c r="AY250" s="197" t="s">
        <v>122</v>
      </c>
    </row>
    <row r="251" s="13" customFormat="1">
      <c r="A251" s="13"/>
      <c r="B251" s="196"/>
      <c r="C251" s="13"/>
      <c r="D251" s="185" t="s">
        <v>199</v>
      </c>
      <c r="E251" s="197" t="s">
        <v>1</v>
      </c>
      <c r="F251" s="198" t="s">
        <v>375</v>
      </c>
      <c r="G251" s="13"/>
      <c r="H251" s="199">
        <v>0.73999999999999999</v>
      </c>
      <c r="I251" s="200"/>
      <c r="J251" s="13"/>
      <c r="K251" s="13"/>
      <c r="L251" s="196"/>
      <c r="M251" s="201"/>
      <c r="N251" s="202"/>
      <c r="O251" s="202"/>
      <c r="P251" s="202"/>
      <c r="Q251" s="202"/>
      <c r="R251" s="202"/>
      <c r="S251" s="202"/>
      <c r="T251" s="20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7" t="s">
        <v>199</v>
      </c>
      <c r="AU251" s="197" t="s">
        <v>88</v>
      </c>
      <c r="AV251" s="13" t="s">
        <v>88</v>
      </c>
      <c r="AW251" s="13" t="s">
        <v>33</v>
      </c>
      <c r="AX251" s="13" t="s">
        <v>78</v>
      </c>
      <c r="AY251" s="197" t="s">
        <v>122</v>
      </c>
    </row>
    <row r="252" s="14" customFormat="1">
      <c r="A252" s="14"/>
      <c r="B252" s="204"/>
      <c r="C252" s="14"/>
      <c r="D252" s="185" t="s">
        <v>199</v>
      </c>
      <c r="E252" s="205" t="s">
        <v>1</v>
      </c>
      <c r="F252" s="206" t="s">
        <v>205</v>
      </c>
      <c r="G252" s="14"/>
      <c r="H252" s="207">
        <v>1.74</v>
      </c>
      <c r="I252" s="208"/>
      <c r="J252" s="14"/>
      <c r="K252" s="14"/>
      <c r="L252" s="204"/>
      <c r="M252" s="209"/>
      <c r="N252" s="210"/>
      <c r="O252" s="210"/>
      <c r="P252" s="210"/>
      <c r="Q252" s="210"/>
      <c r="R252" s="210"/>
      <c r="S252" s="210"/>
      <c r="T252" s="211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5" t="s">
        <v>199</v>
      </c>
      <c r="AU252" s="205" t="s">
        <v>88</v>
      </c>
      <c r="AV252" s="14" t="s">
        <v>143</v>
      </c>
      <c r="AW252" s="14" t="s">
        <v>33</v>
      </c>
      <c r="AX252" s="14" t="s">
        <v>86</v>
      </c>
      <c r="AY252" s="205" t="s">
        <v>122</v>
      </c>
    </row>
    <row r="253" s="2" customFormat="1" ht="16.5" customHeight="1">
      <c r="A253" s="36"/>
      <c r="B253" s="170"/>
      <c r="C253" s="171" t="s">
        <v>376</v>
      </c>
      <c r="D253" s="171" t="s">
        <v>125</v>
      </c>
      <c r="E253" s="172" t="s">
        <v>377</v>
      </c>
      <c r="F253" s="173" t="s">
        <v>378</v>
      </c>
      <c r="G253" s="174" t="s">
        <v>228</v>
      </c>
      <c r="H253" s="175">
        <v>10.5</v>
      </c>
      <c r="I253" s="176"/>
      <c r="J253" s="177">
        <f>ROUND(I253*H253,2)</f>
        <v>0</v>
      </c>
      <c r="K253" s="178"/>
      <c r="L253" s="37"/>
      <c r="M253" s="179" t="s">
        <v>1</v>
      </c>
      <c r="N253" s="180" t="s">
        <v>43</v>
      </c>
      <c r="O253" s="75"/>
      <c r="P253" s="181">
        <f>O253*H253</f>
        <v>0</v>
      </c>
      <c r="Q253" s="181">
        <v>2.5018699999999998</v>
      </c>
      <c r="R253" s="181">
        <f>Q253*H253</f>
        <v>26.269634999999997</v>
      </c>
      <c r="S253" s="181">
        <v>0</v>
      </c>
      <c r="T253" s="182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3" t="s">
        <v>143</v>
      </c>
      <c r="AT253" s="183" t="s">
        <v>125</v>
      </c>
      <c r="AU253" s="183" t="s">
        <v>88</v>
      </c>
      <c r="AY253" s="17" t="s">
        <v>122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7" t="s">
        <v>86</v>
      </c>
      <c r="BK253" s="184">
        <f>ROUND(I253*H253,2)</f>
        <v>0</v>
      </c>
      <c r="BL253" s="17" t="s">
        <v>143</v>
      </c>
      <c r="BM253" s="183" t="s">
        <v>379</v>
      </c>
    </row>
    <row r="254" s="13" customFormat="1">
      <c r="A254" s="13"/>
      <c r="B254" s="196"/>
      <c r="C254" s="13"/>
      <c r="D254" s="185" t="s">
        <v>199</v>
      </c>
      <c r="E254" s="197" t="s">
        <v>1</v>
      </c>
      <c r="F254" s="198" t="s">
        <v>380</v>
      </c>
      <c r="G254" s="13"/>
      <c r="H254" s="199">
        <v>10.5</v>
      </c>
      <c r="I254" s="200"/>
      <c r="J254" s="13"/>
      <c r="K254" s="13"/>
      <c r="L254" s="196"/>
      <c r="M254" s="201"/>
      <c r="N254" s="202"/>
      <c r="O254" s="202"/>
      <c r="P254" s="202"/>
      <c r="Q254" s="202"/>
      <c r="R254" s="202"/>
      <c r="S254" s="202"/>
      <c r="T254" s="20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97" t="s">
        <v>199</v>
      </c>
      <c r="AU254" s="197" t="s">
        <v>88</v>
      </c>
      <c r="AV254" s="13" t="s">
        <v>88</v>
      </c>
      <c r="AW254" s="13" t="s">
        <v>33</v>
      </c>
      <c r="AX254" s="13" t="s">
        <v>78</v>
      </c>
      <c r="AY254" s="197" t="s">
        <v>122</v>
      </c>
    </row>
    <row r="255" s="14" customFormat="1">
      <c r="A255" s="14"/>
      <c r="B255" s="204"/>
      <c r="C255" s="14"/>
      <c r="D255" s="185" t="s">
        <v>199</v>
      </c>
      <c r="E255" s="205" t="s">
        <v>1</v>
      </c>
      <c r="F255" s="206" t="s">
        <v>205</v>
      </c>
      <c r="G255" s="14"/>
      <c r="H255" s="207">
        <v>10.5</v>
      </c>
      <c r="I255" s="208"/>
      <c r="J255" s="14"/>
      <c r="K255" s="14"/>
      <c r="L255" s="204"/>
      <c r="M255" s="209"/>
      <c r="N255" s="210"/>
      <c r="O255" s="210"/>
      <c r="P255" s="210"/>
      <c r="Q255" s="210"/>
      <c r="R255" s="210"/>
      <c r="S255" s="210"/>
      <c r="T255" s="21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05" t="s">
        <v>199</v>
      </c>
      <c r="AU255" s="205" t="s">
        <v>88</v>
      </c>
      <c r="AV255" s="14" t="s">
        <v>143</v>
      </c>
      <c r="AW255" s="14" t="s">
        <v>33</v>
      </c>
      <c r="AX255" s="14" t="s">
        <v>86</v>
      </c>
      <c r="AY255" s="205" t="s">
        <v>122</v>
      </c>
    </row>
    <row r="256" s="2" customFormat="1" ht="37.8" customHeight="1">
      <c r="A256" s="36"/>
      <c r="B256" s="170"/>
      <c r="C256" s="171" t="s">
        <v>381</v>
      </c>
      <c r="D256" s="171" t="s">
        <v>125</v>
      </c>
      <c r="E256" s="172" t="s">
        <v>382</v>
      </c>
      <c r="F256" s="173" t="s">
        <v>383</v>
      </c>
      <c r="G256" s="174" t="s">
        <v>384</v>
      </c>
      <c r="H256" s="175">
        <v>4</v>
      </c>
      <c r="I256" s="176"/>
      <c r="J256" s="177">
        <f>ROUND(I256*H256,2)</f>
        <v>0</v>
      </c>
      <c r="K256" s="178"/>
      <c r="L256" s="37"/>
      <c r="M256" s="179" t="s">
        <v>1</v>
      </c>
      <c r="N256" s="180" t="s">
        <v>43</v>
      </c>
      <c r="O256" s="75"/>
      <c r="P256" s="181">
        <f>O256*H256</f>
        <v>0</v>
      </c>
      <c r="Q256" s="181">
        <v>0.00018000000000000001</v>
      </c>
      <c r="R256" s="181">
        <f>Q256*H256</f>
        <v>0.00072000000000000005</v>
      </c>
      <c r="S256" s="181">
        <v>0</v>
      </c>
      <c r="T256" s="182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3" t="s">
        <v>143</v>
      </c>
      <c r="AT256" s="183" t="s">
        <v>125</v>
      </c>
      <c r="AU256" s="183" t="s">
        <v>88</v>
      </c>
      <c r="AY256" s="17" t="s">
        <v>122</v>
      </c>
      <c r="BE256" s="184">
        <f>IF(N256="základní",J256,0)</f>
        <v>0</v>
      </c>
      <c r="BF256" s="184">
        <f>IF(N256="snížená",J256,0)</f>
        <v>0</v>
      </c>
      <c r="BG256" s="184">
        <f>IF(N256="zákl. přenesená",J256,0)</f>
        <v>0</v>
      </c>
      <c r="BH256" s="184">
        <f>IF(N256="sníž. přenesená",J256,0)</f>
        <v>0</v>
      </c>
      <c r="BI256" s="184">
        <f>IF(N256="nulová",J256,0)</f>
        <v>0</v>
      </c>
      <c r="BJ256" s="17" t="s">
        <v>86</v>
      </c>
      <c r="BK256" s="184">
        <f>ROUND(I256*H256,2)</f>
        <v>0</v>
      </c>
      <c r="BL256" s="17" t="s">
        <v>143</v>
      </c>
      <c r="BM256" s="183" t="s">
        <v>385</v>
      </c>
    </row>
    <row r="257" s="13" customFormat="1">
      <c r="A257" s="13"/>
      <c r="B257" s="196"/>
      <c r="C257" s="13"/>
      <c r="D257" s="185" t="s">
        <v>199</v>
      </c>
      <c r="E257" s="197" t="s">
        <v>1</v>
      </c>
      <c r="F257" s="198" t="s">
        <v>143</v>
      </c>
      <c r="G257" s="13"/>
      <c r="H257" s="199">
        <v>4</v>
      </c>
      <c r="I257" s="200"/>
      <c r="J257" s="13"/>
      <c r="K257" s="13"/>
      <c r="L257" s="196"/>
      <c r="M257" s="201"/>
      <c r="N257" s="202"/>
      <c r="O257" s="202"/>
      <c r="P257" s="202"/>
      <c r="Q257" s="202"/>
      <c r="R257" s="202"/>
      <c r="S257" s="202"/>
      <c r="T257" s="20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97" t="s">
        <v>199</v>
      </c>
      <c r="AU257" s="197" t="s">
        <v>88</v>
      </c>
      <c r="AV257" s="13" t="s">
        <v>88</v>
      </c>
      <c r="AW257" s="13" t="s">
        <v>33</v>
      </c>
      <c r="AX257" s="13" t="s">
        <v>86</v>
      </c>
      <c r="AY257" s="197" t="s">
        <v>122</v>
      </c>
    </row>
    <row r="258" s="2" customFormat="1" ht="16.5" customHeight="1">
      <c r="A258" s="36"/>
      <c r="B258" s="170"/>
      <c r="C258" s="212" t="s">
        <v>386</v>
      </c>
      <c r="D258" s="212" t="s">
        <v>294</v>
      </c>
      <c r="E258" s="213" t="s">
        <v>387</v>
      </c>
      <c r="F258" s="214" t="s">
        <v>388</v>
      </c>
      <c r="G258" s="215" t="s">
        <v>218</v>
      </c>
      <c r="H258" s="216">
        <v>2</v>
      </c>
      <c r="I258" s="217"/>
      <c r="J258" s="218">
        <f>ROUND(I258*H258,2)</f>
        <v>0</v>
      </c>
      <c r="K258" s="219"/>
      <c r="L258" s="220"/>
      <c r="M258" s="221" t="s">
        <v>1</v>
      </c>
      <c r="N258" s="222" t="s">
        <v>43</v>
      </c>
      <c r="O258" s="75"/>
      <c r="P258" s="181">
        <f>O258*H258</f>
        <v>0</v>
      </c>
      <c r="Q258" s="181">
        <v>0.0051999999999999998</v>
      </c>
      <c r="R258" s="181">
        <f>Q258*H258</f>
        <v>0.0104</v>
      </c>
      <c r="S258" s="181">
        <v>0</v>
      </c>
      <c r="T258" s="182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3" t="s">
        <v>167</v>
      </c>
      <c r="AT258" s="183" t="s">
        <v>294</v>
      </c>
      <c r="AU258" s="183" t="s">
        <v>88</v>
      </c>
      <c r="AY258" s="17" t="s">
        <v>122</v>
      </c>
      <c r="BE258" s="184">
        <f>IF(N258="základní",J258,0)</f>
        <v>0</v>
      </c>
      <c r="BF258" s="184">
        <f>IF(N258="snížená",J258,0)</f>
        <v>0</v>
      </c>
      <c r="BG258" s="184">
        <f>IF(N258="zákl. přenesená",J258,0)</f>
        <v>0</v>
      </c>
      <c r="BH258" s="184">
        <f>IF(N258="sníž. přenesená",J258,0)</f>
        <v>0</v>
      </c>
      <c r="BI258" s="184">
        <f>IF(N258="nulová",J258,0)</f>
        <v>0</v>
      </c>
      <c r="BJ258" s="17" t="s">
        <v>86</v>
      </c>
      <c r="BK258" s="184">
        <f>ROUND(I258*H258,2)</f>
        <v>0</v>
      </c>
      <c r="BL258" s="17" t="s">
        <v>143</v>
      </c>
      <c r="BM258" s="183" t="s">
        <v>389</v>
      </c>
    </row>
    <row r="259" s="2" customFormat="1">
      <c r="A259" s="36"/>
      <c r="B259" s="37"/>
      <c r="C259" s="36"/>
      <c r="D259" s="185" t="s">
        <v>131</v>
      </c>
      <c r="E259" s="36"/>
      <c r="F259" s="186" t="s">
        <v>390</v>
      </c>
      <c r="G259" s="36"/>
      <c r="H259" s="36"/>
      <c r="I259" s="187"/>
      <c r="J259" s="36"/>
      <c r="K259" s="36"/>
      <c r="L259" s="37"/>
      <c r="M259" s="188"/>
      <c r="N259" s="189"/>
      <c r="O259" s="75"/>
      <c r="P259" s="75"/>
      <c r="Q259" s="75"/>
      <c r="R259" s="75"/>
      <c r="S259" s="75"/>
      <c r="T259" s="7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7" t="s">
        <v>131</v>
      </c>
      <c r="AU259" s="17" t="s">
        <v>88</v>
      </c>
    </row>
    <row r="260" s="13" customFormat="1">
      <c r="A260" s="13"/>
      <c r="B260" s="196"/>
      <c r="C260" s="13"/>
      <c r="D260" s="185" t="s">
        <v>199</v>
      </c>
      <c r="E260" s="197" t="s">
        <v>1</v>
      </c>
      <c r="F260" s="198" t="s">
        <v>391</v>
      </c>
      <c r="G260" s="13"/>
      <c r="H260" s="199">
        <v>2</v>
      </c>
      <c r="I260" s="200"/>
      <c r="J260" s="13"/>
      <c r="K260" s="13"/>
      <c r="L260" s="196"/>
      <c r="M260" s="201"/>
      <c r="N260" s="202"/>
      <c r="O260" s="202"/>
      <c r="P260" s="202"/>
      <c r="Q260" s="202"/>
      <c r="R260" s="202"/>
      <c r="S260" s="202"/>
      <c r="T260" s="20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7" t="s">
        <v>199</v>
      </c>
      <c r="AU260" s="197" t="s">
        <v>88</v>
      </c>
      <c r="AV260" s="13" t="s">
        <v>88</v>
      </c>
      <c r="AW260" s="13" t="s">
        <v>33</v>
      </c>
      <c r="AX260" s="13" t="s">
        <v>86</v>
      </c>
      <c r="AY260" s="197" t="s">
        <v>122</v>
      </c>
    </row>
    <row r="261" s="2" customFormat="1" ht="24.15" customHeight="1">
      <c r="A261" s="36"/>
      <c r="B261" s="170"/>
      <c r="C261" s="212" t="s">
        <v>392</v>
      </c>
      <c r="D261" s="212" t="s">
        <v>294</v>
      </c>
      <c r="E261" s="213" t="s">
        <v>393</v>
      </c>
      <c r="F261" s="214" t="s">
        <v>394</v>
      </c>
      <c r="G261" s="215" t="s">
        <v>218</v>
      </c>
      <c r="H261" s="216">
        <v>1.52</v>
      </c>
      <c r="I261" s="217"/>
      <c r="J261" s="218">
        <f>ROUND(I261*H261,2)</f>
        <v>0</v>
      </c>
      <c r="K261" s="219"/>
      <c r="L261" s="220"/>
      <c r="M261" s="221" t="s">
        <v>1</v>
      </c>
      <c r="N261" s="222" t="s">
        <v>43</v>
      </c>
      <c r="O261" s="75"/>
      <c r="P261" s="181">
        <f>O261*H261</f>
        <v>0</v>
      </c>
      <c r="Q261" s="181">
        <v>0.0055999999999999999</v>
      </c>
      <c r="R261" s="181">
        <f>Q261*H261</f>
        <v>0.0085120000000000005</v>
      </c>
      <c r="S261" s="181">
        <v>0</v>
      </c>
      <c r="T261" s="182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3" t="s">
        <v>167</v>
      </c>
      <c r="AT261" s="183" t="s">
        <v>294</v>
      </c>
      <c r="AU261" s="183" t="s">
        <v>88</v>
      </c>
      <c r="AY261" s="17" t="s">
        <v>122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7" t="s">
        <v>86</v>
      </c>
      <c r="BK261" s="184">
        <f>ROUND(I261*H261,2)</f>
        <v>0</v>
      </c>
      <c r="BL261" s="17" t="s">
        <v>143</v>
      </c>
      <c r="BM261" s="183" t="s">
        <v>395</v>
      </c>
    </row>
    <row r="262" s="13" customFormat="1">
      <c r="A262" s="13"/>
      <c r="B262" s="196"/>
      <c r="C262" s="13"/>
      <c r="D262" s="185" t="s">
        <v>199</v>
      </c>
      <c r="E262" s="197" t="s">
        <v>1</v>
      </c>
      <c r="F262" s="198" t="s">
        <v>396</v>
      </c>
      <c r="G262" s="13"/>
      <c r="H262" s="199">
        <v>1.52</v>
      </c>
      <c r="I262" s="200"/>
      <c r="J262" s="13"/>
      <c r="K262" s="13"/>
      <c r="L262" s="196"/>
      <c r="M262" s="201"/>
      <c r="N262" s="202"/>
      <c r="O262" s="202"/>
      <c r="P262" s="202"/>
      <c r="Q262" s="202"/>
      <c r="R262" s="202"/>
      <c r="S262" s="202"/>
      <c r="T262" s="20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97" t="s">
        <v>199</v>
      </c>
      <c r="AU262" s="197" t="s">
        <v>88</v>
      </c>
      <c r="AV262" s="13" t="s">
        <v>88</v>
      </c>
      <c r="AW262" s="13" t="s">
        <v>33</v>
      </c>
      <c r="AX262" s="13" t="s">
        <v>86</v>
      </c>
      <c r="AY262" s="197" t="s">
        <v>122</v>
      </c>
    </row>
    <row r="263" s="2" customFormat="1" ht="16.5" customHeight="1">
      <c r="A263" s="36"/>
      <c r="B263" s="170"/>
      <c r="C263" s="171" t="s">
        <v>397</v>
      </c>
      <c r="D263" s="171" t="s">
        <v>125</v>
      </c>
      <c r="E263" s="172" t="s">
        <v>398</v>
      </c>
      <c r="F263" s="173" t="s">
        <v>399</v>
      </c>
      <c r="G263" s="174" t="s">
        <v>196</v>
      </c>
      <c r="H263" s="175">
        <v>84</v>
      </c>
      <c r="I263" s="176"/>
      <c r="J263" s="177">
        <f>ROUND(I263*H263,2)</f>
        <v>0</v>
      </c>
      <c r="K263" s="178"/>
      <c r="L263" s="37"/>
      <c r="M263" s="179" t="s">
        <v>1</v>
      </c>
      <c r="N263" s="180" t="s">
        <v>43</v>
      </c>
      <c r="O263" s="75"/>
      <c r="P263" s="181">
        <f>O263*H263</f>
        <v>0</v>
      </c>
      <c r="Q263" s="181">
        <v>0.00264</v>
      </c>
      <c r="R263" s="181">
        <f>Q263*H263</f>
        <v>0.22176000000000001</v>
      </c>
      <c r="S263" s="181">
        <v>0</v>
      </c>
      <c r="T263" s="182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3" t="s">
        <v>143</v>
      </c>
      <c r="AT263" s="183" t="s">
        <v>125</v>
      </c>
      <c r="AU263" s="183" t="s">
        <v>88</v>
      </c>
      <c r="AY263" s="17" t="s">
        <v>122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7" t="s">
        <v>86</v>
      </c>
      <c r="BK263" s="184">
        <f>ROUND(I263*H263,2)</f>
        <v>0</v>
      </c>
      <c r="BL263" s="17" t="s">
        <v>143</v>
      </c>
      <c r="BM263" s="183" t="s">
        <v>400</v>
      </c>
    </row>
    <row r="264" s="13" customFormat="1">
      <c r="A264" s="13"/>
      <c r="B264" s="196"/>
      <c r="C264" s="13"/>
      <c r="D264" s="185" t="s">
        <v>199</v>
      </c>
      <c r="E264" s="197" t="s">
        <v>1</v>
      </c>
      <c r="F264" s="198" t="s">
        <v>401</v>
      </c>
      <c r="G264" s="13"/>
      <c r="H264" s="199">
        <v>84</v>
      </c>
      <c r="I264" s="200"/>
      <c r="J264" s="13"/>
      <c r="K264" s="13"/>
      <c r="L264" s="196"/>
      <c r="M264" s="201"/>
      <c r="N264" s="202"/>
      <c r="O264" s="202"/>
      <c r="P264" s="202"/>
      <c r="Q264" s="202"/>
      <c r="R264" s="202"/>
      <c r="S264" s="202"/>
      <c r="T264" s="20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7" t="s">
        <v>199</v>
      </c>
      <c r="AU264" s="197" t="s">
        <v>88</v>
      </c>
      <c r="AV264" s="13" t="s">
        <v>88</v>
      </c>
      <c r="AW264" s="13" t="s">
        <v>33</v>
      </c>
      <c r="AX264" s="13" t="s">
        <v>78</v>
      </c>
      <c r="AY264" s="197" t="s">
        <v>122</v>
      </c>
    </row>
    <row r="265" s="14" customFormat="1">
      <c r="A265" s="14"/>
      <c r="B265" s="204"/>
      <c r="C265" s="14"/>
      <c r="D265" s="185" t="s">
        <v>199</v>
      </c>
      <c r="E265" s="205" t="s">
        <v>1</v>
      </c>
      <c r="F265" s="206" t="s">
        <v>205</v>
      </c>
      <c r="G265" s="14"/>
      <c r="H265" s="207">
        <v>84</v>
      </c>
      <c r="I265" s="208"/>
      <c r="J265" s="14"/>
      <c r="K265" s="14"/>
      <c r="L265" s="204"/>
      <c r="M265" s="209"/>
      <c r="N265" s="210"/>
      <c r="O265" s="210"/>
      <c r="P265" s="210"/>
      <c r="Q265" s="210"/>
      <c r="R265" s="210"/>
      <c r="S265" s="210"/>
      <c r="T265" s="21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05" t="s">
        <v>199</v>
      </c>
      <c r="AU265" s="205" t="s">
        <v>88</v>
      </c>
      <c r="AV265" s="14" t="s">
        <v>143</v>
      </c>
      <c r="AW265" s="14" t="s">
        <v>33</v>
      </c>
      <c r="AX265" s="14" t="s">
        <v>86</v>
      </c>
      <c r="AY265" s="205" t="s">
        <v>122</v>
      </c>
    </row>
    <row r="266" s="2" customFormat="1" ht="16.5" customHeight="1">
      <c r="A266" s="36"/>
      <c r="B266" s="170"/>
      <c r="C266" s="171" t="s">
        <v>402</v>
      </c>
      <c r="D266" s="171" t="s">
        <v>125</v>
      </c>
      <c r="E266" s="172" t="s">
        <v>403</v>
      </c>
      <c r="F266" s="173" t="s">
        <v>404</v>
      </c>
      <c r="G266" s="174" t="s">
        <v>196</v>
      </c>
      <c r="H266" s="175">
        <v>84</v>
      </c>
      <c r="I266" s="176"/>
      <c r="J266" s="177">
        <f>ROUND(I266*H266,2)</f>
        <v>0</v>
      </c>
      <c r="K266" s="178"/>
      <c r="L266" s="37"/>
      <c r="M266" s="179" t="s">
        <v>1</v>
      </c>
      <c r="N266" s="180" t="s">
        <v>43</v>
      </c>
      <c r="O266" s="75"/>
      <c r="P266" s="181">
        <f>O266*H266</f>
        <v>0</v>
      </c>
      <c r="Q266" s="181">
        <v>0</v>
      </c>
      <c r="R266" s="181">
        <f>Q266*H266</f>
        <v>0</v>
      </c>
      <c r="S266" s="181">
        <v>0</v>
      </c>
      <c r="T266" s="182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3" t="s">
        <v>143</v>
      </c>
      <c r="AT266" s="183" t="s">
        <v>125</v>
      </c>
      <c r="AU266" s="183" t="s">
        <v>88</v>
      </c>
      <c r="AY266" s="17" t="s">
        <v>122</v>
      </c>
      <c r="BE266" s="184">
        <f>IF(N266="základní",J266,0)</f>
        <v>0</v>
      </c>
      <c r="BF266" s="184">
        <f>IF(N266="snížená",J266,0)</f>
        <v>0</v>
      </c>
      <c r="BG266" s="184">
        <f>IF(N266="zákl. přenesená",J266,0)</f>
        <v>0</v>
      </c>
      <c r="BH266" s="184">
        <f>IF(N266="sníž. přenesená",J266,0)</f>
        <v>0</v>
      </c>
      <c r="BI266" s="184">
        <f>IF(N266="nulová",J266,0)</f>
        <v>0</v>
      </c>
      <c r="BJ266" s="17" t="s">
        <v>86</v>
      </c>
      <c r="BK266" s="184">
        <f>ROUND(I266*H266,2)</f>
        <v>0</v>
      </c>
      <c r="BL266" s="17" t="s">
        <v>143</v>
      </c>
      <c r="BM266" s="183" t="s">
        <v>405</v>
      </c>
    </row>
    <row r="267" s="2" customFormat="1" ht="33" customHeight="1">
      <c r="A267" s="36"/>
      <c r="B267" s="170"/>
      <c r="C267" s="171" t="s">
        <v>406</v>
      </c>
      <c r="D267" s="171" t="s">
        <v>125</v>
      </c>
      <c r="E267" s="172" t="s">
        <v>407</v>
      </c>
      <c r="F267" s="173" t="s">
        <v>408</v>
      </c>
      <c r="G267" s="174" t="s">
        <v>196</v>
      </c>
      <c r="H267" s="175">
        <v>4.9299999999999997</v>
      </c>
      <c r="I267" s="176"/>
      <c r="J267" s="177">
        <f>ROUND(I267*H267,2)</f>
        <v>0</v>
      </c>
      <c r="K267" s="178"/>
      <c r="L267" s="37"/>
      <c r="M267" s="179" t="s">
        <v>1</v>
      </c>
      <c r="N267" s="180" t="s">
        <v>43</v>
      </c>
      <c r="O267" s="75"/>
      <c r="P267" s="181">
        <f>O267*H267</f>
        <v>0</v>
      </c>
      <c r="Q267" s="181">
        <v>0.69501000000000002</v>
      </c>
      <c r="R267" s="181">
        <f>Q267*H267</f>
        <v>3.4263992999999999</v>
      </c>
      <c r="S267" s="181">
        <v>0</v>
      </c>
      <c r="T267" s="182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3" t="s">
        <v>143</v>
      </c>
      <c r="AT267" s="183" t="s">
        <v>125</v>
      </c>
      <c r="AU267" s="183" t="s">
        <v>88</v>
      </c>
      <c r="AY267" s="17" t="s">
        <v>122</v>
      </c>
      <c r="BE267" s="184">
        <f>IF(N267="základní",J267,0)</f>
        <v>0</v>
      </c>
      <c r="BF267" s="184">
        <f>IF(N267="snížená",J267,0)</f>
        <v>0</v>
      </c>
      <c r="BG267" s="184">
        <f>IF(N267="zákl. přenesená",J267,0)</f>
        <v>0</v>
      </c>
      <c r="BH267" s="184">
        <f>IF(N267="sníž. přenesená",J267,0)</f>
        <v>0</v>
      </c>
      <c r="BI267" s="184">
        <f>IF(N267="nulová",J267,0)</f>
        <v>0</v>
      </c>
      <c r="BJ267" s="17" t="s">
        <v>86</v>
      </c>
      <c r="BK267" s="184">
        <f>ROUND(I267*H267,2)</f>
        <v>0</v>
      </c>
      <c r="BL267" s="17" t="s">
        <v>143</v>
      </c>
      <c r="BM267" s="183" t="s">
        <v>409</v>
      </c>
    </row>
    <row r="268" s="13" customFormat="1">
      <c r="A268" s="13"/>
      <c r="B268" s="196"/>
      <c r="C268" s="13"/>
      <c r="D268" s="185" t="s">
        <v>199</v>
      </c>
      <c r="E268" s="197" t="s">
        <v>1</v>
      </c>
      <c r="F268" s="198" t="s">
        <v>410</v>
      </c>
      <c r="G268" s="13"/>
      <c r="H268" s="199">
        <v>4.9299999999999997</v>
      </c>
      <c r="I268" s="200"/>
      <c r="J268" s="13"/>
      <c r="K268" s="13"/>
      <c r="L268" s="196"/>
      <c r="M268" s="201"/>
      <c r="N268" s="202"/>
      <c r="O268" s="202"/>
      <c r="P268" s="202"/>
      <c r="Q268" s="202"/>
      <c r="R268" s="202"/>
      <c r="S268" s="202"/>
      <c r="T268" s="20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97" t="s">
        <v>199</v>
      </c>
      <c r="AU268" s="197" t="s">
        <v>88</v>
      </c>
      <c r="AV268" s="13" t="s">
        <v>88</v>
      </c>
      <c r="AW268" s="13" t="s">
        <v>33</v>
      </c>
      <c r="AX268" s="13" t="s">
        <v>78</v>
      </c>
      <c r="AY268" s="197" t="s">
        <v>122</v>
      </c>
    </row>
    <row r="269" s="14" customFormat="1">
      <c r="A269" s="14"/>
      <c r="B269" s="204"/>
      <c r="C269" s="14"/>
      <c r="D269" s="185" t="s">
        <v>199</v>
      </c>
      <c r="E269" s="205" t="s">
        <v>1</v>
      </c>
      <c r="F269" s="206" t="s">
        <v>205</v>
      </c>
      <c r="G269" s="14"/>
      <c r="H269" s="207">
        <v>4.9299999999999997</v>
      </c>
      <c r="I269" s="208"/>
      <c r="J269" s="14"/>
      <c r="K269" s="14"/>
      <c r="L269" s="204"/>
      <c r="M269" s="209"/>
      <c r="N269" s="210"/>
      <c r="O269" s="210"/>
      <c r="P269" s="210"/>
      <c r="Q269" s="210"/>
      <c r="R269" s="210"/>
      <c r="S269" s="210"/>
      <c r="T269" s="21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05" t="s">
        <v>199</v>
      </c>
      <c r="AU269" s="205" t="s">
        <v>88</v>
      </c>
      <c r="AV269" s="14" t="s">
        <v>143</v>
      </c>
      <c r="AW269" s="14" t="s">
        <v>33</v>
      </c>
      <c r="AX269" s="14" t="s">
        <v>86</v>
      </c>
      <c r="AY269" s="205" t="s">
        <v>122</v>
      </c>
    </row>
    <row r="270" s="12" customFormat="1" ht="22.8" customHeight="1">
      <c r="A270" s="12"/>
      <c r="B270" s="157"/>
      <c r="C270" s="12"/>
      <c r="D270" s="158" t="s">
        <v>77</v>
      </c>
      <c r="E270" s="168" t="s">
        <v>136</v>
      </c>
      <c r="F270" s="168" t="s">
        <v>411</v>
      </c>
      <c r="G270" s="12"/>
      <c r="H270" s="12"/>
      <c r="I270" s="160"/>
      <c r="J270" s="169">
        <f>BK270</f>
        <v>0</v>
      </c>
      <c r="K270" s="12"/>
      <c r="L270" s="157"/>
      <c r="M270" s="162"/>
      <c r="N270" s="163"/>
      <c r="O270" s="163"/>
      <c r="P270" s="164">
        <f>SUM(P271:P299)</f>
        <v>0</v>
      </c>
      <c r="Q270" s="163"/>
      <c r="R270" s="164">
        <f>SUM(R271:R299)</f>
        <v>0.19053999999999999</v>
      </c>
      <c r="S270" s="163"/>
      <c r="T270" s="165">
        <f>SUM(T271:T299)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158" t="s">
        <v>86</v>
      </c>
      <c r="AT270" s="166" t="s">
        <v>77</v>
      </c>
      <c r="AU270" s="166" t="s">
        <v>86</v>
      </c>
      <c r="AY270" s="158" t="s">
        <v>122</v>
      </c>
      <c r="BK270" s="167">
        <f>SUM(BK271:BK299)</f>
        <v>0</v>
      </c>
    </row>
    <row r="271" s="2" customFormat="1" ht="33" customHeight="1">
      <c r="A271" s="36"/>
      <c r="B271" s="170"/>
      <c r="C271" s="171" t="s">
        <v>412</v>
      </c>
      <c r="D271" s="171" t="s">
        <v>125</v>
      </c>
      <c r="E271" s="172" t="s">
        <v>413</v>
      </c>
      <c r="F271" s="173" t="s">
        <v>414</v>
      </c>
      <c r="G271" s="174" t="s">
        <v>384</v>
      </c>
      <c r="H271" s="175">
        <v>49</v>
      </c>
      <c r="I271" s="176"/>
      <c r="J271" s="177">
        <f>ROUND(I271*H271,2)</f>
        <v>0</v>
      </c>
      <c r="K271" s="178"/>
      <c r="L271" s="37"/>
      <c r="M271" s="179" t="s">
        <v>1</v>
      </c>
      <c r="N271" s="180" t="s">
        <v>43</v>
      </c>
      <c r="O271" s="75"/>
      <c r="P271" s="181">
        <f>O271*H271</f>
        <v>0</v>
      </c>
      <c r="Q271" s="181">
        <v>0</v>
      </c>
      <c r="R271" s="181">
        <f>Q271*H271</f>
        <v>0</v>
      </c>
      <c r="S271" s="181">
        <v>0</v>
      </c>
      <c r="T271" s="182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3" t="s">
        <v>143</v>
      </c>
      <c r="AT271" s="183" t="s">
        <v>125</v>
      </c>
      <c r="AU271" s="183" t="s">
        <v>88</v>
      </c>
      <c r="AY271" s="17" t="s">
        <v>122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7" t="s">
        <v>86</v>
      </c>
      <c r="BK271" s="184">
        <f>ROUND(I271*H271,2)</f>
        <v>0</v>
      </c>
      <c r="BL271" s="17" t="s">
        <v>143</v>
      </c>
      <c r="BM271" s="183" t="s">
        <v>415</v>
      </c>
    </row>
    <row r="272" s="2" customFormat="1" ht="33" customHeight="1">
      <c r="A272" s="36"/>
      <c r="B272" s="170"/>
      <c r="C272" s="212" t="s">
        <v>416</v>
      </c>
      <c r="D272" s="212" t="s">
        <v>294</v>
      </c>
      <c r="E272" s="213" t="s">
        <v>417</v>
      </c>
      <c r="F272" s="214" t="s">
        <v>418</v>
      </c>
      <c r="G272" s="215" t="s">
        <v>384</v>
      </c>
      <c r="H272" s="216">
        <v>49</v>
      </c>
      <c r="I272" s="217"/>
      <c r="J272" s="218">
        <f>ROUND(I272*H272,2)</f>
        <v>0</v>
      </c>
      <c r="K272" s="219"/>
      <c r="L272" s="220"/>
      <c r="M272" s="221" t="s">
        <v>1</v>
      </c>
      <c r="N272" s="222" t="s">
        <v>43</v>
      </c>
      <c r="O272" s="75"/>
      <c r="P272" s="181">
        <f>O272*H272</f>
        <v>0</v>
      </c>
      <c r="Q272" s="181">
        <v>0</v>
      </c>
      <c r="R272" s="181">
        <f>Q272*H272</f>
        <v>0</v>
      </c>
      <c r="S272" s="181">
        <v>0</v>
      </c>
      <c r="T272" s="182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3" t="s">
        <v>167</v>
      </c>
      <c r="AT272" s="183" t="s">
        <v>294</v>
      </c>
      <c r="AU272" s="183" t="s">
        <v>88</v>
      </c>
      <c r="AY272" s="17" t="s">
        <v>122</v>
      </c>
      <c r="BE272" s="184">
        <f>IF(N272="základní",J272,0)</f>
        <v>0</v>
      </c>
      <c r="BF272" s="184">
        <f>IF(N272="snížená",J272,0)</f>
        <v>0</v>
      </c>
      <c r="BG272" s="184">
        <f>IF(N272="zákl. přenesená",J272,0)</f>
        <v>0</v>
      </c>
      <c r="BH272" s="184">
        <f>IF(N272="sníž. přenesená",J272,0)</f>
        <v>0</v>
      </c>
      <c r="BI272" s="184">
        <f>IF(N272="nulová",J272,0)</f>
        <v>0</v>
      </c>
      <c r="BJ272" s="17" t="s">
        <v>86</v>
      </c>
      <c r="BK272" s="184">
        <f>ROUND(I272*H272,2)</f>
        <v>0</v>
      </c>
      <c r="BL272" s="17" t="s">
        <v>143</v>
      </c>
      <c r="BM272" s="183" t="s">
        <v>419</v>
      </c>
    </row>
    <row r="273" s="2" customFormat="1" ht="24.15" customHeight="1">
      <c r="A273" s="36"/>
      <c r="B273" s="170"/>
      <c r="C273" s="212" t="s">
        <v>420</v>
      </c>
      <c r="D273" s="212" t="s">
        <v>294</v>
      </c>
      <c r="E273" s="213" t="s">
        <v>421</v>
      </c>
      <c r="F273" s="214" t="s">
        <v>422</v>
      </c>
      <c r="G273" s="215" t="s">
        <v>384</v>
      </c>
      <c r="H273" s="216">
        <v>49</v>
      </c>
      <c r="I273" s="217"/>
      <c r="J273" s="218">
        <f>ROUND(I273*H273,2)</f>
        <v>0</v>
      </c>
      <c r="K273" s="219"/>
      <c r="L273" s="220"/>
      <c r="M273" s="221" t="s">
        <v>1</v>
      </c>
      <c r="N273" s="222" t="s">
        <v>43</v>
      </c>
      <c r="O273" s="75"/>
      <c r="P273" s="181">
        <f>O273*H273</f>
        <v>0</v>
      </c>
      <c r="Q273" s="181">
        <v>0</v>
      </c>
      <c r="R273" s="181">
        <f>Q273*H273</f>
        <v>0</v>
      </c>
      <c r="S273" s="181">
        <v>0</v>
      </c>
      <c r="T273" s="182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3" t="s">
        <v>167</v>
      </c>
      <c r="AT273" s="183" t="s">
        <v>294</v>
      </c>
      <c r="AU273" s="183" t="s">
        <v>88</v>
      </c>
      <c r="AY273" s="17" t="s">
        <v>122</v>
      </c>
      <c r="BE273" s="184">
        <f>IF(N273="základní",J273,0)</f>
        <v>0</v>
      </c>
      <c r="BF273" s="184">
        <f>IF(N273="snížená",J273,0)</f>
        <v>0</v>
      </c>
      <c r="BG273" s="184">
        <f>IF(N273="zákl. přenesená",J273,0)</f>
        <v>0</v>
      </c>
      <c r="BH273" s="184">
        <f>IF(N273="sníž. přenesená",J273,0)</f>
        <v>0</v>
      </c>
      <c r="BI273" s="184">
        <f>IF(N273="nulová",J273,0)</f>
        <v>0</v>
      </c>
      <c r="BJ273" s="17" t="s">
        <v>86</v>
      </c>
      <c r="BK273" s="184">
        <f>ROUND(I273*H273,2)</f>
        <v>0</v>
      </c>
      <c r="BL273" s="17" t="s">
        <v>143</v>
      </c>
      <c r="BM273" s="183" t="s">
        <v>423</v>
      </c>
    </row>
    <row r="274" s="2" customFormat="1" ht="16.5" customHeight="1">
      <c r="A274" s="36"/>
      <c r="B274" s="170"/>
      <c r="C274" s="212" t="s">
        <v>262</v>
      </c>
      <c r="D274" s="212" t="s">
        <v>294</v>
      </c>
      <c r="E274" s="213" t="s">
        <v>424</v>
      </c>
      <c r="F274" s="214" t="s">
        <v>425</v>
      </c>
      <c r="G274" s="215" t="s">
        <v>384</v>
      </c>
      <c r="H274" s="216">
        <v>196</v>
      </c>
      <c r="I274" s="217"/>
      <c r="J274" s="218">
        <f>ROUND(I274*H274,2)</f>
        <v>0</v>
      </c>
      <c r="K274" s="219"/>
      <c r="L274" s="220"/>
      <c r="M274" s="221" t="s">
        <v>1</v>
      </c>
      <c r="N274" s="222" t="s">
        <v>43</v>
      </c>
      <c r="O274" s="75"/>
      <c r="P274" s="181">
        <f>O274*H274</f>
        <v>0</v>
      </c>
      <c r="Q274" s="181">
        <v>0</v>
      </c>
      <c r="R274" s="181">
        <f>Q274*H274</f>
        <v>0</v>
      </c>
      <c r="S274" s="181">
        <v>0</v>
      </c>
      <c r="T274" s="182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3" t="s">
        <v>167</v>
      </c>
      <c r="AT274" s="183" t="s">
        <v>294</v>
      </c>
      <c r="AU274" s="183" t="s">
        <v>88</v>
      </c>
      <c r="AY274" s="17" t="s">
        <v>122</v>
      </c>
      <c r="BE274" s="184">
        <f>IF(N274="základní",J274,0)</f>
        <v>0</v>
      </c>
      <c r="BF274" s="184">
        <f>IF(N274="snížená",J274,0)</f>
        <v>0</v>
      </c>
      <c r="BG274" s="184">
        <f>IF(N274="zákl. přenesená",J274,0)</f>
        <v>0</v>
      </c>
      <c r="BH274" s="184">
        <f>IF(N274="sníž. přenesená",J274,0)</f>
        <v>0</v>
      </c>
      <c r="BI274" s="184">
        <f>IF(N274="nulová",J274,0)</f>
        <v>0</v>
      </c>
      <c r="BJ274" s="17" t="s">
        <v>86</v>
      </c>
      <c r="BK274" s="184">
        <f>ROUND(I274*H274,2)</f>
        <v>0</v>
      </c>
      <c r="BL274" s="17" t="s">
        <v>143</v>
      </c>
      <c r="BM274" s="183" t="s">
        <v>426</v>
      </c>
    </row>
    <row r="275" s="2" customFormat="1" ht="24.15" customHeight="1">
      <c r="A275" s="36"/>
      <c r="B275" s="170"/>
      <c r="C275" s="171" t="s">
        <v>427</v>
      </c>
      <c r="D275" s="171" t="s">
        <v>125</v>
      </c>
      <c r="E275" s="172" t="s">
        <v>428</v>
      </c>
      <c r="F275" s="173" t="s">
        <v>429</v>
      </c>
      <c r="G275" s="174" t="s">
        <v>384</v>
      </c>
      <c r="H275" s="175">
        <v>35</v>
      </c>
      <c r="I275" s="176"/>
      <c r="J275" s="177">
        <f>ROUND(I275*H275,2)</f>
        <v>0</v>
      </c>
      <c r="K275" s="178"/>
      <c r="L275" s="37"/>
      <c r="M275" s="179" t="s">
        <v>1</v>
      </c>
      <c r="N275" s="180" t="s">
        <v>43</v>
      </c>
      <c r="O275" s="75"/>
      <c r="P275" s="181">
        <f>O275*H275</f>
        <v>0</v>
      </c>
      <c r="Q275" s="181">
        <v>0</v>
      </c>
      <c r="R275" s="181">
        <f>Q275*H275</f>
        <v>0</v>
      </c>
      <c r="S275" s="181">
        <v>0</v>
      </c>
      <c r="T275" s="182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3" t="s">
        <v>143</v>
      </c>
      <c r="AT275" s="183" t="s">
        <v>125</v>
      </c>
      <c r="AU275" s="183" t="s">
        <v>88</v>
      </c>
      <c r="AY275" s="17" t="s">
        <v>122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7" t="s">
        <v>86</v>
      </c>
      <c r="BK275" s="184">
        <f>ROUND(I275*H275,2)</f>
        <v>0</v>
      </c>
      <c r="BL275" s="17" t="s">
        <v>143</v>
      </c>
      <c r="BM275" s="183" t="s">
        <v>430</v>
      </c>
    </row>
    <row r="276" s="2" customFormat="1" ht="37.8" customHeight="1">
      <c r="A276" s="36"/>
      <c r="B276" s="170"/>
      <c r="C276" s="212" t="s">
        <v>431</v>
      </c>
      <c r="D276" s="212" t="s">
        <v>294</v>
      </c>
      <c r="E276" s="213" t="s">
        <v>432</v>
      </c>
      <c r="F276" s="214" t="s">
        <v>433</v>
      </c>
      <c r="G276" s="215" t="s">
        <v>384</v>
      </c>
      <c r="H276" s="216">
        <v>35</v>
      </c>
      <c r="I276" s="217"/>
      <c r="J276" s="218">
        <f>ROUND(I276*H276,2)</f>
        <v>0</v>
      </c>
      <c r="K276" s="219"/>
      <c r="L276" s="220"/>
      <c r="M276" s="221" t="s">
        <v>1</v>
      </c>
      <c r="N276" s="222" t="s">
        <v>43</v>
      </c>
      <c r="O276" s="75"/>
      <c r="P276" s="181">
        <f>O276*H276</f>
        <v>0</v>
      </c>
      <c r="Q276" s="181">
        <v>0</v>
      </c>
      <c r="R276" s="181">
        <f>Q276*H276</f>
        <v>0</v>
      </c>
      <c r="S276" s="181">
        <v>0</v>
      </c>
      <c r="T276" s="182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3" t="s">
        <v>167</v>
      </c>
      <c r="AT276" s="183" t="s">
        <v>294</v>
      </c>
      <c r="AU276" s="183" t="s">
        <v>88</v>
      </c>
      <c r="AY276" s="17" t="s">
        <v>122</v>
      </c>
      <c r="BE276" s="184">
        <f>IF(N276="základní",J276,0)</f>
        <v>0</v>
      </c>
      <c r="BF276" s="184">
        <f>IF(N276="snížená",J276,0)</f>
        <v>0</v>
      </c>
      <c r="BG276" s="184">
        <f>IF(N276="zákl. přenesená",J276,0)</f>
        <v>0</v>
      </c>
      <c r="BH276" s="184">
        <f>IF(N276="sníž. přenesená",J276,0)</f>
        <v>0</v>
      </c>
      <c r="BI276" s="184">
        <f>IF(N276="nulová",J276,0)</f>
        <v>0</v>
      </c>
      <c r="BJ276" s="17" t="s">
        <v>86</v>
      </c>
      <c r="BK276" s="184">
        <f>ROUND(I276*H276,2)</f>
        <v>0</v>
      </c>
      <c r="BL276" s="17" t="s">
        <v>143</v>
      </c>
      <c r="BM276" s="183" t="s">
        <v>434</v>
      </c>
    </row>
    <row r="277" s="2" customFormat="1" ht="24.15" customHeight="1">
      <c r="A277" s="36"/>
      <c r="B277" s="170"/>
      <c r="C277" s="212" t="s">
        <v>435</v>
      </c>
      <c r="D277" s="212" t="s">
        <v>294</v>
      </c>
      <c r="E277" s="213" t="s">
        <v>421</v>
      </c>
      <c r="F277" s="214" t="s">
        <v>422</v>
      </c>
      <c r="G277" s="215" t="s">
        <v>384</v>
      </c>
      <c r="H277" s="216">
        <v>35</v>
      </c>
      <c r="I277" s="217"/>
      <c r="J277" s="218">
        <f>ROUND(I277*H277,2)</f>
        <v>0</v>
      </c>
      <c r="K277" s="219"/>
      <c r="L277" s="220"/>
      <c r="M277" s="221" t="s">
        <v>1</v>
      </c>
      <c r="N277" s="222" t="s">
        <v>43</v>
      </c>
      <c r="O277" s="75"/>
      <c r="P277" s="181">
        <f>O277*H277</f>
        <v>0</v>
      </c>
      <c r="Q277" s="181">
        <v>0</v>
      </c>
      <c r="R277" s="181">
        <f>Q277*H277</f>
        <v>0</v>
      </c>
      <c r="S277" s="181">
        <v>0</v>
      </c>
      <c r="T277" s="182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3" t="s">
        <v>167</v>
      </c>
      <c r="AT277" s="183" t="s">
        <v>294</v>
      </c>
      <c r="AU277" s="183" t="s">
        <v>88</v>
      </c>
      <c r="AY277" s="17" t="s">
        <v>122</v>
      </c>
      <c r="BE277" s="184">
        <f>IF(N277="základní",J277,0)</f>
        <v>0</v>
      </c>
      <c r="BF277" s="184">
        <f>IF(N277="snížená",J277,0)</f>
        <v>0</v>
      </c>
      <c r="BG277" s="184">
        <f>IF(N277="zákl. přenesená",J277,0)</f>
        <v>0</v>
      </c>
      <c r="BH277" s="184">
        <f>IF(N277="sníž. přenesená",J277,0)</f>
        <v>0</v>
      </c>
      <c r="BI277" s="184">
        <f>IF(N277="nulová",J277,0)</f>
        <v>0</v>
      </c>
      <c r="BJ277" s="17" t="s">
        <v>86</v>
      </c>
      <c r="BK277" s="184">
        <f>ROUND(I277*H277,2)</f>
        <v>0</v>
      </c>
      <c r="BL277" s="17" t="s">
        <v>143</v>
      </c>
      <c r="BM277" s="183" t="s">
        <v>436</v>
      </c>
    </row>
    <row r="278" s="2" customFormat="1" ht="16.5" customHeight="1">
      <c r="A278" s="36"/>
      <c r="B278" s="170"/>
      <c r="C278" s="212" t="s">
        <v>437</v>
      </c>
      <c r="D278" s="212" t="s">
        <v>294</v>
      </c>
      <c r="E278" s="213" t="s">
        <v>424</v>
      </c>
      <c r="F278" s="214" t="s">
        <v>425</v>
      </c>
      <c r="G278" s="215" t="s">
        <v>384</v>
      </c>
      <c r="H278" s="216">
        <v>140</v>
      </c>
      <c r="I278" s="217"/>
      <c r="J278" s="218">
        <f>ROUND(I278*H278,2)</f>
        <v>0</v>
      </c>
      <c r="K278" s="219"/>
      <c r="L278" s="220"/>
      <c r="M278" s="221" t="s">
        <v>1</v>
      </c>
      <c r="N278" s="222" t="s">
        <v>43</v>
      </c>
      <c r="O278" s="75"/>
      <c r="P278" s="181">
        <f>O278*H278</f>
        <v>0</v>
      </c>
      <c r="Q278" s="181">
        <v>0</v>
      </c>
      <c r="R278" s="181">
        <f>Q278*H278</f>
        <v>0</v>
      </c>
      <c r="S278" s="181">
        <v>0</v>
      </c>
      <c r="T278" s="182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3" t="s">
        <v>167</v>
      </c>
      <c r="AT278" s="183" t="s">
        <v>294</v>
      </c>
      <c r="AU278" s="183" t="s">
        <v>88</v>
      </c>
      <c r="AY278" s="17" t="s">
        <v>122</v>
      </c>
      <c r="BE278" s="184">
        <f>IF(N278="základní",J278,0)</f>
        <v>0</v>
      </c>
      <c r="BF278" s="184">
        <f>IF(N278="snížená",J278,0)</f>
        <v>0</v>
      </c>
      <c r="BG278" s="184">
        <f>IF(N278="zákl. přenesená",J278,0)</f>
        <v>0</v>
      </c>
      <c r="BH278" s="184">
        <f>IF(N278="sníž. přenesená",J278,0)</f>
        <v>0</v>
      </c>
      <c r="BI278" s="184">
        <f>IF(N278="nulová",J278,0)</f>
        <v>0</v>
      </c>
      <c r="BJ278" s="17" t="s">
        <v>86</v>
      </c>
      <c r="BK278" s="184">
        <f>ROUND(I278*H278,2)</f>
        <v>0</v>
      </c>
      <c r="BL278" s="17" t="s">
        <v>143</v>
      </c>
      <c r="BM278" s="183" t="s">
        <v>438</v>
      </c>
    </row>
    <row r="279" s="2" customFormat="1" ht="24.15" customHeight="1">
      <c r="A279" s="36"/>
      <c r="B279" s="170"/>
      <c r="C279" s="171" t="s">
        <v>439</v>
      </c>
      <c r="D279" s="171" t="s">
        <v>125</v>
      </c>
      <c r="E279" s="172" t="s">
        <v>440</v>
      </c>
      <c r="F279" s="173" t="s">
        <v>441</v>
      </c>
      <c r="G279" s="174" t="s">
        <v>218</v>
      </c>
      <c r="H279" s="175">
        <v>76.109999999999999</v>
      </c>
      <c r="I279" s="176"/>
      <c r="J279" s="177">
        <f>ROUND(I279*H279,2)</f>
        <v>0</v>
      </c>
      <c r="K279" s="178"/>
      <c r="L279" s="37"/>
      <c r="M279" s="179" t="s">
        <v>1</v>
      </c>
      <c r="N279" s="180" t="s">
        <v>43</v>
      </c>
      <c r="O279" s="75"/>
      <c r="P279" s="181">
        <f>O279*H279</f>
        <v>0</v>
      </c>
      <c r="Q279" s="181">
        <v>0</v>
      </c>
      <c r="R279" s="181">
        <f>Q279*H279</f>
        <v>0</v>
      </c>
      <c r="S279" s="181">
        <v>0</v>
      </c>
      <c r="T279" s="182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3" t="s">
        <v>143</v>
      </c>
      <c r="AT279" s="183" t="s">
        <v>125</v>
      </c>
      <c r="AU279" s="183" t="s">
        <v>88</v>
      </c>
      <c r="AY279" s="17" t="s">
        <v>122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7" t="s">
        <v>86</v>
      </c>
      <c r="BK279" s="184">
        <f>ROUND(I279*H279,2)</f>
        <v>0</v>
      </c>
      <c r="BL279" s="17" t="s">
        <v>143</v>
      </c>
      <c r="BM279" s="183" t="s">
        <v>442</v>
      </c>
    </row>
    <row r="280" s="13" customFormat="1">
      <c r="A280" s="13"/>
      <c r="B280" s="196"/>
      <c r="C280" s="13"/>
      <c r="D280" s="185" t="s">
        <v>199</v>
      </c>
      <c r="E280" s="197" t="s">
        <v>1</v>
      </c>
      <c r="F280" s="198" t="s">
        <v>443</v>
      </c>
      <c r="G280" s="13"/>
      <c r="H280" s="199">
        <v>76.109999999999999</v>
      </c>
      <c r="I280" s="200"/>
      <c r="J280" s="13"/>
      <c r="K280" s="13"/>
      <c r="L280" s="196"/>
      <c r="M280" s="201"/>
      <c r="N280" s="202"/>
      <c r="O280" s="202"/>
      <c r="P280" s="202"/>
      <c r="Q280" s="202"/>
      <c r="R280" s="202"/>
      <c r="S280" s="202"/>
      <c r="T280" s="20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97" t="s">
        <v>199</v>
      </c>
      <c r="AU280" s="197" t="s">
        <v>88</v>
      </c>
      <c r="AV280" s="13" t="s">
        <v>88</v>
      </c>
      <c r="AW280" s="13" t="s">
        <v>33</v>
      </c>
      <c r="AX280" s="13" t="s">
        <v>78</v>
      </c>
      <c r="AY280" s="197" t="s">
        <v>122</v>
      </c>
    </row>
    <row r="281" s="14" customFormat="1">
      <c r="A281" s="14"/>
      <c r="B281" s="204"/>
      <c r="C281" s="14"/>
      <c r="D281" s="185" t="s">
        <v>199</v>
      </c>
      <c r="E281" s="205" t="s">
        <v>1</v>
      </c>
      <c r="F281" s="206" t="s">
        <v>205</v>
      </c>
      <c r="G281" s="14"/>
      <c r="H281" s="207">
        <v>76.109999999999999</v>
      </c>
      <c r="I281" s="208"/>
      <c r="J281" s="14"/>
      <c r="K281" s="14"/>
      <c r="L281" s="204"/>
      <c r="M281" s="209"/>
      <c r="N281" s="210"/>
      <c r="O281" s="210"/>
      <c r="P281" s="210"/>
      <c r="Q281" s="210"/>
      <c r="R281" s="210"/>
      <c r="S281" s="210"/>
      <c r="T281" s="21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5" t="s">
        <v>199</v>
      </c>
      <c r="AU281" s="205" t="s">
        <v>88</v>
      </c>
      <c r="AV281" s="14" t="s">
        <v>143</v>
      </c>
      <c r="AW281" s="14" t="s">
        <v>33</v>
      </c>
      <c r="AX281" s="14" t="s">
        <v>86</v>
      </c>
      <c r="AY281" s="205" t="s">
        <v>122</v>
      </c>
    </row>
    <row r="282" s="2" customFormat="1" ht="24.15" customHeight="1">
      <c r="A282" s="36"/>
      <c r="B282" s="170"/>
      <c r="C282" s="212" t="s">
        <v>444</v>
      </c>
      <c r="D282" s="212" t="s">
        <v>294</v>
      </c>
      <c r="E282" s="213" t="s">
        <v>445</v>
      </c>
      <c r="F282" s="214" t="s">
        <v>446</v>
      </c>
      <c r="G282" s="215" t="s">
        <v>384</v>
      </c>
      <c r="H282" s="216">
        <v>47</v>
      </c>
      <c r="I282" s="217"/>
      <c r="J282" s="218">
        <f>ROUND(I282*H282,2)</f>
        <v>0</v>
      </c>
      <c r="K282" s="219"/>
      <c r="L282" s="220"/>
      <c r="M282" s="221" t="s">
        <v>1</v>
      </c>
      <c r="N282" s="222" t="s">
        <v>43</v>
      </c>
      <c r="O282" s="75"/>
      <c r="P282" s="181">
        <f>O282*H282</f>
        <v>0</v>
      </c>
      <c r="Q282" s="181">
        <v>0</v>
      </c>
      <c r="R282" s="181">
        <f>Q282*H282</f>
        <v>0</v>
      </c>
      <c r="S282" s="181">
        <v>0</v>
      </c>
      <c r="T282" s="182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83" t="s">
        <v>167</v>
      </c>
      <c r="AT282" s="183" t="s">
        <v>294</v>
      </c>
      <c r="AU282" s="183" t="s">
        <v>88</v>
      </c>
      <c r="AY282" s="17" t="s">
        <v>122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7" t="s">
        <v>86</v>
      </c>
      <c r="BK282" s="184">
        <f>ROUND(I282*H282,2)</f>
        <v>0</v>
      </c>
      <c r="BL282" s="17" t="s">
        <v>143</v>
      </c>
      <c r="BM282" s="183" t="s">
        <v>447</v>
      </c>
    </row>
    <row r="283" s="2" customFormat="1" ht="21.75" customHeight="1">
      <c r="A283" s="36"/>
      <c r="B283" s="170"/>
      <c r="C283" s="171" t="s">
        <v>448</v>
      </c>
      <c r="D283" s="171" t="s">
        <v>125</v>
      </c>
      <c r="E283" s="172" t="s">
        <v>449</v>
      </c>
      <c r="F283" s="173" t="s">
        <v>450</v>
      </c>
      <c r="G283" s="174" t="s">
        <v>218</v>
      </c>
      <c r="H283" s="175">
        <v>103.89</v>
      </c>
      <c r="I283" s="176"/>
      <c r="J283" s="177">
        <f>ROUND(I283*H283,2)</f>
        <v>0</v>
      </c>
      <c r="K283" s="178"/>
      <c r="L283" s="37"/>
      <c r="M283" s="179" t="s">
        <v>1</v>
      </c>
      <c r="N283" s="180" t="s">
        <v>43</v>
      </c>
      <c r="O283" s="75"/>
      <c r="P283" s="181">
        <f>O283*H283</f>
        <v>0</v>
      </c>
      <c r="Q283" s="181">
        <v>0</v>
      </c>
      <c r="R283" s="181">
        <f>Q283*H283</f>
        <v>0</v>
      </c>
      <c r="S283" s="181">
        <v>0</v>
      </c>
      <c r="T283" s="182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3" t="s">
        <v>143</v>
      </c>
      <c r="AT283" s="183" t="s">
        <v>125</v>
      </c>
      <c r="AU283" s="183" t="s">
        <v>88</v>
      </c>
      <c r="AY283" s="17" t="s">
        <v>122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7" t="s">
        <v>86</v>
      </c>
      <c r="BK283" s="184">
        <f>ROUND(I283*H283,2)</f>
        <v>0</v>
      </c>
      <c r="BL283" s="17" t="s">
        <v>143</v>
      </c>
      <c r="BM283" s="183" t="s">
        <v>451</v>
      </c>
    </row>
    <row r="284" s="13" customFormat="1">
      <c r="A284" s="13"/>
      <c r="B284" s="196"/>
      <c r="C284" s="13"/>
      <c r="D284" s="185" t="s">
        <v>199</v>
      </c>
      <c r="E284" s="197" t="s">
        <v>1</v>
      </c>
      <c r="F284" s="198" t="s">
        <v>452</v>
      </c>
      <c r="G284" s="13"/>
      <c r="H284" s="199">
        <v>103.89</v>
      </c>
      <c r="I284" s="200"/>
      <c r="J284" s="13"/>
      <c r="K284" s="13"/>
      <c r="L284" s="196"/>
      <c r="M284" s="201"/>
      <c r="N284" s="202"/>
      <c r="O284" s="202"/>
      <c r="P284" s="202"/>
      <c r="Q284" s="202"/>
      <c r="R284" s="202"/>
      <c r="S284" s="202"/>
      <c r="T284" s="20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7" t="s">
        <v>199</v>
      </c>
      <c r="AU284" s="197" t="s">
        <v>88</v>
      </c>
      <c r="AV284" s="13" t="s">
        <v>88</v>
      </c>
      <c r="AW284" s="13" t="s">
        <v>33</v>
      </c>
      <c r="AX284" s="13" t="s">
        <v>78</v>
      </c>
      <c r="AY284" s="197" t="s">
        <v>122</v>
      </c>
    </row>
    <row r="285" s="14" customFormat="1">
      <c r="A285" s="14"/>
      <c r="B285" s="204"/>
      <c r="C285" s="14"/>
      <c r="D285" s="185" t="s">
        <v>199</v>
      </c>
      <c r="E285" s="205" t="s">
        <v>1</v>
      </c>
      <c r="F285" s="206" t="s">
        <v>205</v>
      </c>
      <c r="G285" s="14"/>
      <c r="H285" s="207">
        <v>103.89</v>
      </c>
      <c r="I285" s="208"/>
      <c r="J285" s="14"/>
      <c r="K285" s="14"/>
      <c r="L285" s="204"/>
      <c r="M285" s="209"/>
      <c r="N285" s="210"/>
      <c r="O285" s="210"/>
      <c r="P285" s="210"/>
      <c r="Q285" s="210"/>
      <c r="R285" s="210"/>
      <c r="S285" s="210"/>
      <c r="T285" s="211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5" t="s">
        <v>199</v>
      </c>
      <c r="AU285" s="205" t="s">
        <v>88</v>
      </c>
      <c r="AV285" s="14" t="s">
        <v>143</v>
      </c>
      <c r="AW285" s="14" t="s">
        <v>33</v>
      </c>
      <c r="AX285" s="14" t="s">
        <v>86</v>
      </c>
      <c r="AY285" s="205" t="s">
        <v>122</v>
      </c>
    </row>
    <row r="286" s="2" customFormat="1" ht="24.15" customHeight="1">
      <c r="A286" s="36"/>
      <c r="B286" s="170"/>
      <c r="C286" s="212" t="s">
        <v>265</v>
      </c>
      <c r="D286" s="212" t="s">
        <v>294</v>
      </c>
      <c r="E286" s="213" t="s">
        <v>445</v>
      </c>
      <c r="F286" s="214" t="s">
        <v>446</v>
      </c>
      <c r="G286" s="215" t="s">
        <v>384</v>
      </c>
      <c r="H286" s="216">
        <v>32</v>
      </c>
      <c r="I286" s="217"/>
      <c r="J286" s="218">
        <f>ROUND(I286*H286,2)</f>
        <v>0</v>
      </c>
      <c r="K286" s="219"/>
      <c r="L286" s="220"/>
      <c r="M286" s="221" t="s">
        <v>1</v>
      </c>
      <c r="N286" s="222" t="s">
        <v>43</v>
      </c>
      <c r="O286" s="75"/>
      <c r="P286" s="181">
        <f>O286*H286</f>
        <v>0</v>
      </c>
      <c r="Q286" s="181">
        <v>0</v>
      </c>
      <c r="R286" s="181">
        <f>Q286*H286</f>
        <v>0</v>
      </c>
      <c r="S286" s="181">
        <v>0</v>
      </c>
      <c r="T286" s="182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3" t="s">
        <v>167</v>
      </c>
      <c r="AT286" s="183" t="s">
        <v>294</v>
      </c>
      <c r="AU286" s="183" t="s">
        <v>88</v>
      </c>
      <c r="AY286" s="17" t="s">
        <v>122</v>
      </c>
      <c r="BE286" s="184">
        <f>IF(N286="základní",J286,0)</f>
        <v>0</v>
      </c>
      <c r="BF286" s="184">
        <f>IF(N286="snížená",J286,0)</f>
        <v>0</v>
      </c>
      <c r="BG286" s="184">
        <f>IF(N286="zákl. přenesená",J286,0)</f>
        <v>0</v>
      </c>
      <c r="BH286" s="184">
        <f>IF(N286="sníž. přenesená",J286,0)</f>
        <v>0</v>
      </c>
      <c r="BI286" s="184">
        <f>IF(N286="nulová",J286,0)</f>
        <v>0</v>
      </c>
      <c r="BJ286" s="17" t="s">
        <v>86</v>
      </c>
      <c r="BK286" s="184">
        <f>ROUND(I286*H286,2)</f>
        <v>0</v>
      </c>
      <c r="BL286" s="17" t="s">
        <v>143</v>
      </c>
      <c r="BM286" s="183" t="s">
        <v>453</v>
      </c>
    </row>
    <row r="287" s="2" customFormat="1" ht="24.15" customHeight="1">
      <c r="A287" s="36"/>
      <c r="B287" s="170"/>
      <c r="C287" s="212" t="s">
        <v>454</v>
      </c>
      <c r="D287" s="212" t="s">
        <v>294</v>
      </c>
      <c r="E287" s="213" t="s">
        <v>455</v>
      </c>
      <c r="F287" s="214" t="s">
        <v>456</v>
      </c>
      <c r="G287" s="215" t="s">
        <v>384</v>
      </c>
      <c r="H287" s="216">
        <v>32</v>
      </c>
      <c r="I287" s="217"/>
      <c r="J287" s="218">
        <f>ROUND(I287*H287,2)</f>
        <v>0</v>
      </c>
      <c r="K287" s="219"/>
      <c r="L287" s="220"/>
      <c r="M287" s="221" t="s">
        <v>1</v>
      </c>
      <c r="N287" s="222" t="s">
        <v>43</v>
      </c>
      <c r="O287" s="75"/>
      <c r="P287" s="181">
        <f>O287*H287</f>
        <v>0</v>
      </c>
      <c r="Q287" s="181">
        <v>0</v>
      </c>
      <c r="R287" s="181">
        <f>Q287*H287</f>
        <v>0</v>
      </c>
      <c r="S287" s="181">
        <v>0</v>
      </c>
      <c r="T287" s="182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3" t="s">
        <v>167</v>
      </c>
      <c r="AT287" s="183" t="s">
        <v>294</v>
      </c>
      <c r="AU287" s="183" t="s">
        <v>88</v>
      </c>
      <c r="AY287" s="17" t="s">
        <v>122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7" t="s">
        <v>86</v>
      </c>
      <c r="BK287" s="184">
        <f>ROUND(I287*H287,2)</f>
        <v>0</v>
      </c>
      <c r="BL287" s="17" t="s">
        <v>143</v>
      </c>
      <c r="BM287" s="183" t="s">
        <v>457</v>
      </c>
    </row>
    <row r="288" s="2" customFormat="1" ht="24.15" customHeight="1">
      <c r="A288" s="36"/>
      <c r="B288" s="170"/>
      <c r="C288" s="171" t="s">
        <v>458</v>
      </c>
      <c r="D288" s="171" t="s">
        <v>125</v>
      </c>
      <c r="E288" s="172" t="s">
        <v>459</v>
      </c>
      <c r="F288" s="173" t="s">
        <v>460</v>
      </c>
      <c r="G288" s="174" t="s">
        <v>384</v>
      </c>
      <c r="H288" s="175">
        <v>2</v>
      </c>
      <c r="I288" s="176"/>
      <c r="J288" s="177">
        <f>ROUND(I288*H288,2)</f>
        <v>0</v>
      </c>
      <c r="K288" s="178"/>
      <c r="L288" s="37"/>
      <c r="M288" s="179" t="s">
        <v>1</v>
      </c>
      <c r="N288" s="180" t="s">
        <v>43</v>
      </c>
      <c r="O288" s="75"/>
      <c r="P288" s="181">
        <f>O288*H288</f>
        <v>0</v>
      </c>
      <c r="Q288" s="181">
        <v>0</v>
      </c>
      <c r="R288" s="181">
        <f>Q288*H288</f>
        <v>0</v>
      </c>
      <c r="S288" s="181">
        <v>0</v>
      </c>
      <c r="T288" s="182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83" t="s">
        <v>143</v>
      </c>
      <c r="AT288" s="183" t="s">
        <v>125</v>
      </c>
      <c r="AU288" s="183" t="s">
        <v>88</v>
      </c>
      <c r="AY288" s="17" t="s">
        <v>122</v>
      </c>
      <c r="BE288" s="184">
        <f>IF(N288="základní",J288,0)</f>
        <v>0</v>
      </c>
      <c r="BF288" s="184">
        <f>IF(N288="snížená",J288,0)</f>
        <v>0</v>
      </c>
      <c r="BG288" s="184">
        <f>IF(N288="zákl. přenesená",J288,0)</f>
        <v>0</v>
      </c>
      <c r="BH288" s="184">
        <f>IF(N288="sníž. přenesená",J288,0)</f>
        <v>0</v>
      </c>
      <c r="BI288" s="184">
        <f>IF(N288="nulová",J288,0)</f>
        <v>0</v>
      </c>
      <c r="BJ288" s="17" t="s">
        <v>86</v>
      </c>
      <c r="BK288" s="184">
        <f>ROUND(I288*H288,2)</f>
        <v>0</v>
      </c>
      <c r="BL288" s="17" t="s">
        <v>143</v>
      </c>
      <c r="BM288" s="183" t="s">
        <v>461</v>
      </c>
    </row>
    <row r="289" s="2" customFormat="1" ht="21.75" customHeight="1">
      <c r="A289" s="36"/>
      <c r="B289" s="170"/>
      <c r="C289" s="212" t="s">
        <v>462</v>
      </c>
      <c r="D289" s="212" t="s">
        <v>294</v>
      </c>
      <c r="E289" s="213" t="s">
        <v>463</v>
      </c>
      <c r="F289" s="214" t="s">
        <v>464</v>
      </c>
      <c r="G289" s="215" t="s">
        <v>384</v>
      </c>
      <c r="H289" s="216">
        <v>2</v>
      </c>
      <c r="I289" s="217"/>
      <c r="J289" s="218">
        <f>ROUND(I289*H289,2)</f>
        <v>0</v>
      </c>
      <c r="K289" s="219"/>
      <c r="L289" s="220"/>
      <c r="M289" s="221" t="s">
        <v>1</v>
      </c>
      <c r="N289" s="222" t="s">
        <v>43</v>
      </c>
      <c r="O289" s="75"/>
      <c r="P289" s="181">
        <f>O289*H289</f>
        <v>0</v>
      </c>
      <c r="Q289" s="181">
        <v>0.045659999999999999</v>
      </c>
      <c r="R289" s="181">
        <f>Q289*H289</f>
        <v>0.091319999999999998</v>
      </c>
      <c r="S289" s="181">
        <v>0</v>
      </c>
      <c r="T289" s="182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3" t="s">
        <v>167</v>
      </c>
      <c r="AT289" s="183" t="s">
        <v>294</v>
      </c>
      <c r="AU289" s="183" t="s">
        <v>88</v>
      </c>
      <c r="AY289" s="17" t="s">
        <v>122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7" t="s">
        <v>86</v>
      </c>
      <c r="BK289" s="184">
        <f>ROUND(I289*H289,2)</f>
        <v>0</v>
      </c>
      <c r="BL289" s="17" t="s">
        <v>143</v>
      </c>
      <c r="BM289" s="183" t="s">
        <v>465</v>
      </c>
    </row>
    <row r="290" s="2" customFormat="1" ht="24.15" customHeight="1">
      <c r="A290" s="36"/>
      <c r="B290" s="170"/>
      <c r="C290" s="171" t="s">
        <v>466</v>
      </c>
      <c r="D290" s="171" t="s">
        <v>125</v>
      </c>
      <c r="E290" s="172" t="s">
        <v>467</v>
      </c>
      <c r="F290" s="173" t="s">
        <v>468</v>
      </c>
      <c r="G290" s="174" t="s">
        <v>384</v>
      </c>
      <c r="H290" s="175">
        <v>1</v>
      </c>
      <c r="I290" s="176"/>
      <c r="J290" s="177">
        <f>ROUND(I290*H290,2)</f>
        <v>0</v>
      </c>
      <c r="K290" s="178"/>
      <c r="L290" s="37"/>
      <c r="M290" s="179" t="s">
        <v>1</v>
      </c>
      <c r="N290" s="180" t="s">
        <v>43</v>
      </c>
      <c r="O290" s="75"/>
      <c r="P290" s="181">
        <f>O290*H290</f>
        <v>0</v>
      </c>
      <c r="Q290" s="181">
        <v>0</v>
      </c>
      <c r="R290" s="181">
        <f>Q290*H290</f>
        <v>0</v>
      </c>
      <c r="S290" s="181">
        <v>0</v>
      </c>
      <c r="T290" s="182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3" t="s">
        <v>143</v>
      </c>
      <c r="AT290" s="183" t="s">
        <v>125</v>
      </c>
      <c r="AU290" s="183" t="s">
        <v>88</v>
      </c>
      <c r="AY290" s="17" t="s">
        <v>122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7" t="s">
        <v>86</v>
      </c>
      <c r="BK290" s="184">
        <f>ROUND(I290*H290,2)</f>
        <v>0</v>
      </c>
      <c r="BL290" s="17" t="s">
        <v>143</v>
      </c>
      <c r="BM290" s="183" t="s">
        <v>469</v>
      </c>
    </row>
    <row r="291" s="2" customFormat="1" ht="21.75" customHeight="1">
      <c r="A291" s="36"/>
      <c r="B291" s="170"/>
      <c r="C291" s="212" t="s">
        <v>470</v>
      </c>
      <c r="D291" s="212" t="s">
        <v>294</v>
      </c>
      <c r="E291" s="213" t="s">
        <v>471</v>
      </c>
      <c r="F291" s="214" t="s">
        <v>472</v>
      </c>
      <c r="G291" s="215" t="s">
        <v>384</v>
      </c>
      <c r="H291" s="216">
        <v>1</v>
      </c>
      <c r="I291" s="217"/>
      <c r="J291" s="218">
        <f>ROUND(I291*H291,2)</f>
        <v>0</v>
      </c>
      <c r="K291" s="219"/>
      <c r="L291" s="220"/>
      <c r="M291" s="221" t="s">
        <v>1</v>
      </c>
      <c r="N291" s="222" t="s">
        <v>43</v>
      </c>
      <c r="O291" s="75"/>
      <c r="P291" s="181">
        <f>O291*H291</f>
        <v>0</v>
      </c>
      <c r="Q291" s="181">
        <v>0.099220000000000003</v>
      </c>
      <c r="R291" s="181">
        <f>Q291*H291</f>
        <v>0.099220000000000003</v>
      </c>
      <c r="S291" s="181">
        <v>0</v>
      </c>
      <c r="T291" s="182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3" t="s">
        <v>167</v>
      </c>
      <c r="AT291" s="183" t="s">
        <v>294</v>
      </c>
      <c r="AU291" s="183" t="s">
        <v>88</v>
      </c>
      <c r="AY291" s="17" t="s">
        <v>122</v>
      </c>
      <c r="BE291" s="184">
        <f>IF(N291="základní",J291,0)</f>
        <v>0</v>
      </c>
      <c r="BF291" s="184">
        <f>IF(N291="snížená",J291,0)</f>
        <v>0</v>
      </c>
      <c r="BG291" s="184">
        <f>IF(N291="zákl. přenesená",J291,0)</f>
        <v>0</v>
      </c>
      <c r="BH291" s="184">
        <f>IF(N291="sníž. přenesená",J291,0)</f>
        <v>0</v>
      </c>
      <c r="BI291" s="184">
        <f>IF(N291="nulová",J291,0)</f>
        <v>0</v>
      </c>
      <c r="BJ291" s="17" t="s">
        <v>86</v>
      </c>
      <c r="BK291" s="184">
        <f>ROUND(I291*H291,2)</f>
        <v>0</v>
      </c>
      <c r="BL291" s="17" t="s">
        <v>143</v>
      </c>
      <c r="BM291" s="183" t="s">
        <v>473</v>
      </c>
    </row>
    <row r="292" s="2" customFormat="1" ht="16.5" customHeight="1">
      <c r="A292" s="36"/>
      <c r="B292" s="170"/>
      <c r="C292" s="171" t="s">
        <v>474</v>
      </c>
      <c r="D292" s="171" t="s">
        <v>125</v>
      </c>
      <c r="E292" s="172" t="s">
        <v>475</v>
      </c>
      <c r="F292" s="173" t="s">
        <v>476</v>
      </c>
      <c r="G292" s="174" t="s">
        <v>384</v>
      </c>
      <c r="H292" s="175">
        <v>84</v>
      </c>
      <c r="I292" s="176"/>
      <c r="J292" s="177">
        <f>ROUND(I292*H292,2)</f>
        <v>0</v>
      </c>
      <c r="K292" s="178"/>
      <c r="L292" s="37"/>
      <c r="M292" s="179" t="s">
        <v>1</v>
      </c>
      <c r="N292" s="180" t="s">
        <v>43</v>
      </c>
      <c r="O292" s="75"/>
      <c r="P292" s="181">
        <f>O292*H292</f>
        <v>0</v>
      </c>
      <c r="Q292" s="181">
        <v>0</v>
      </c>
      <c r="R292" s="181">
        <f>Q292*H292</f>
        <v>0</v>
      </c>
      <c r="S292" s="181">
        <v>0</v>
      </c>
      <c r="T292" s="182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3" t="s">
        <v>143</v>
      </c>
      <c r="AT292" s="183" t="s">
        <v>125</v>
      </c>
      <c r="AU292" s="183" t="s">
        <v>88</v>
      </c>
      <c r="AY292" s="17" t="s">
        <v>122</v>
      </c>
      <c r="BE292" s="184">
        <f>IF(N292="základní",J292,0)</f>
        <v>0</v>
      </c>
      <c r="BF292" s="184">
        <f>IF(N292="snížená",J292,0)</f>
        <v>0</v>
      </c>
      <c r="BG292" s="184">
        <f>IF(N292="zákl. přenesená",J292,0)</f>
        <v>0</v>
      </c>
      <c r="BH292" s="184">
        <f>IF(N292="sníž. přenesená",J292,0)</f>
        <v>0</v>
      </c>
      <c r="BI292" s="184">
        <f>IF(N292="nulová",J292,0)</f>
        <v>0</v>
      </c>
      <c r="BJ292" s="17" t="s">
        <v>86</v>
      </c>
      <c r="BK292" s="184">
        <f>ROUND(I292*H292,2)</f>
        <v>0</v>
      </c>
      <c r="BL292" s="17" t="s">
        <v>143</v>
      </c>
      <c r="BM292" s="183" t="s">
        <v>477</v>
      </c>
    </row>
    <row r="293" s="13" customFormat="1">
      <c r="A293" s="13"/>
      <c r="B293" s="196"/>
      <c r="C293" s="13"/>
      <c r="D293" s="185" t="s">
        <v>199</v>
      </c>
      <c r="E293" s="197" t="s">
        <v>1</v>
      </c>
      <c r="F293" s="198" t="s">
        <v>478</v>
      </c>
      <c r="G293" s="13"/>
      <c r="H293" s="199">
        <v>84</v>
      </c>
      <c r="I293" s="200"/>
      <c r="J293" s="13"/>
      <c r="K293" s="13"/>
      <c r="L293" s="196"/>
      <c r="M293" s="201"/>
      <c r="N293" s="202"/>
      <c r="O293" s="202"/>
      <c r="P293" s="202"/>
      <c r="Q293" s="202"/>
      <c r="R293" s="202"/>
      <c r="S293" s="202"/>
      <c r="T293" s="20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7" t="s">
        <v>199</v>
      </c>
      <c r="AU293" s="197" t="s">
        <v>88</v>
      </c>
      <c r="AV293" s="13" t="s">
        <v>88</v>
      </c>
      <c r="AW293" s="13" t="s">
        <v>33</v>
      </c>
      <c r="AX293" s="13" t="s">
        <v>78</v>
      </c>
      <c r="AY293" s="197" t="s">
        <v>122</v>
      </c>
    </row>
    <row r="294" s="14" customFormat="1">
      <c r="A294" s="14"/>
      <c r="B294" s="204"/>
      <c r="C294" s="14"/>
      <c r="D294" s="185" t="s">
        <v>199</v>
      </c>
      <c r="E294" s="205" t="s">
        <v>1</v>
      </c>
      <c r="F294" s="206" t="s">
        <v>205</v>
      </c>
      <c r="G294" s="14"/>
      <c r="H294" s="207">
        <v>84</v>
      </c>
      <c r="I294" s="208"/>
      <c r="J294" s="14"/>
      <c r="K294" s="14"/>
      <c r="L294" s="204"/>
      <c r="M294" s="209"/>
      <c r="N294" s="210"/>
      <c r="O294" s="210"/>
      <c r="P294" s="210"/>
      <c r="Q294" s="210"/>
      <c r="R294" s="210"/>
      <c r="S294" s="210"/>
      <c r="T294" s="211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5" t="s">
        <v>199</v>
      </c>
      <c r="AU294" s="205" t="s">
        <v>88</v>
      </c>
      <c r="AV294" s="14" t="s">
        <v>143</v>
      </c>
      <c r="AW294" s="14" t="s">
        <v>33</v>
      </c>
      <c r="AX294" s="14" t="s">
        <v>86</v>
      </c>
      <c r="AY294" s="205" t="s">
        <v>122</v>
      </c>
    </row>
    <row r="295" s="2" customFormat="1" ht="21.75" customHeight="1">
      <c r="A295" s="36"/>
      <c r="B295" s="170"/>
      <c r="C295" s="171" t="s">
        <v>479</v>
      </c>
      <c r="D295" s="171" t="s">
        <v>125</v>
      </c>
      <c r="E295" s="172" t="s">
        <v>480</v>
      </c>
      <c r="F295" s="173" t="s">
        <v>481</v>
      </c>
      <c r="G295" s="174" t="s">
        <v>218</v>
      </c>
      <c r="H295" s="175">
        <v>58</v>
      </c>
      <c r="I295" s="176"/>
      <c r="J295" s="177">
        <f>ROUND(I295*H295,2)</f>
        <v>0</v>
      </c>
      <c r="K295" s="178"/>
      <c r="L295" s="37"/>
      <c r="M295" s="179" t="s">
        <v>1</v>
      </c>
      <c r="N295" s="180" t="s">
        <v>43</v>
      </c>
      <c r="O295" s="75"/>
      <c r="P295" s="181">
        <f>O295*H295</f>
        <v>0</v>
      </c>
      <c r="Q295" s="181">
        <v>0</v>
      </c>
      <c r="R295" s="181">
        <f>Q295*H295</f>
        <v>0</v>
      </c>
      <c r="S295" s="181">
        <v>0</v>
      </c>
      <c r="T295" s="182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83" t="s">
        <v>143</v>
      </c>
      <c r="AT295" s="183" t="s">
        <v>125</v>
      </c>
      <c r="AU295" s="183" t="s">
        <v>88</v>
      </c>
      <c r="AY295" s="17" t="s">
        <v>122</v>
      </c>
      <c r="BE295" s="184">
        <f>IF(N295="základní",J295,0)</f>
        <v>0</v>
      </c>
      <c r="BF295" s="184">
        <f>IF(N295="snížená",J295,0)</f>
        <v>0</v>
      </c>
      <c r="BG295" s="184">
        <f>IF(N295="zákl. přenesená",J295,0)</f>
        <v>0</v>
      </c>
      <c r="BH295" s="184">
        <f>IF(N295="sníž. přenesená",J295,0)</f>
        <v>0</v>
      </c>
      <c r="BI295" s="184">
        <f>IF(N295="nulová",J295,0)</f>
        <v>0</v>
      </c>
      <c r="BJ295" s="17" t="s">
        <v>86</v>
      </c>
      <c r="BK295" s="184">
        <f>ROUND(I295*H295,2)</f>
        <v>0</v>
      </c>
      <c r="BL295" s="17" t="s">
        <v>143</v>
      </c>
      <c r="BM295" s="183" t="s">
        <v>482</v>
      </c>
    </row>
    <row r="296" s="13" customFormat="1">
      <c r="A296" s="13"/>
      <c r="B296" s="196"/>
      <c r="C296" s="13"/>
      <c r="D296" s="185" t="s">
        <v>199</v>
      </c>
      <c r="E296" s="197" t="s">
        <v>1</v>
      </c>
      <c r="F296" s="198" t="s">
        <v>483</v>
      </c>
      <c r="G296" s="13"/>
      <c r="H296" s="199">
        <v>24</v>
      </c>
      <c r="I296" s="200"/>
      <c r="J296" s="13"/>
      <c r="K296" s="13"/>
      <c r="L296" s="196"/>
      <c r="M296" s="201"/>
      <c r="N296" s="202"/>
      <c r="O296" s="202"/>
      <c r="P296" s="202"/>
      <c r="Q296" s="202"/>
      <c r="R296" s="202"/>
      <c r="S296" s="202"/>
      <c r="T296" s="20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97" t="s">
        <v>199</v>
      </c>
      <c r="AU296" s="197" t="s">
        <v>88</v>
      </c>
      <c r="AV296" s="13" t="s">
        <v>88</v>
      </c>
      <c r="AW296" s="13" t="s">
        <v>33</v>
      </c>
      <c r="AX296" s="13" t="s">
        <v>78</v>
      </c>
      <c r="AY296" s="197" t="s">
        <v>122</v>
      </c>
    </row>
    <row r="297" s="13" customFormat="1">
      <c r="A297" s="13"/>
      <c r="B297" s="196"/>
      <c r="C297" s="13"/>
      <c r="D297" s="185" t="s">
        <v>199</v>
      </c>
      <c r="E297" s="197" t="s">
        <v>1</v>
      </c>
      <c r="F297" s="198" t="s">
        <v>484</v>
      </c>
      <c r="G297" s="13"/>
      <c r="H297" s="199">
        <v>26</v>
      </c>
      <c r="I297" s="200"/>
      <c r="J297" s="13"/>
      <c r="K297" s="13"/>
      <c r="L297" s="196"/>
      <c r="M297" s="201"/>
      <c r="N297" s="202"/>
      <c r="O297" s="202"/>
      <c r="P297" s="202"/>
      <c r="Q297" s="202"/>
      <c r="R297" s="202"/>
      <c r="S297" s="202"/>
      <c r="T297" s="20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7" t="s">
        <v>199</v>
      </c>
      <c r="AU297" s="197" t="s">
        <v>88</v>
      </c>
      <c r="AV297" s="13" t="s">
        <v>88</v>
      </c>
      <c r="AW297" s="13" t="s">
        <v>33</v>
      </c>
      <c r="AX297" s="13" t="s">
        <v>78</v>
      </c>
      <c r="AY297" s="197" t="s">
        <v>122</v>
      </c>
    </row>
    <row r="298" s="13" customFormat="1">
      <c r="A298" s="13"/>
      <c r="B298" s="196"/>
      <c r="C298" s="13"/>
      <c r="D298" s="185" t="s">
        <v>199</v>
      </c>
      <c r="E298" s="197" t="s">
        <v>1</v>
      </c>
      <c r="F298" s="198" t="s">
        <v>485</v>
      </c>
      <c r="G298" s="13"/>
      <c r="H298" s="199">
        <v>8</v>
      </c>
      <c r="I298" s="200"/>
      <c r="J298" s="13"/>
      <c r="K298" s="13"/>
      <c r="L298" s="196"/>
      <c r="M298" s="201"/>
      <c r="N298" s="202"/>
      <c r="O298" s="202"/>
      <c r="P298" s="202"/>
      <c r="Q298" s="202"/>
      <c r="R298" s="202"/>
      <c r="S298" s="202"/>
      <c r="T298" s="20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7" t="s">
        <v>199</v>
      </c>
      <c r="AU298" s="197" t="s">
        <v>88</v>
      </c>
      <c r="AV298" s="13" t="s">
        <v>88</v>
      </c>
      <c r="AW298" s="13" t="s">
        <v>33</v>
      </c>
      <c r="AX298" s="13" t="s">
        <v>78</v>
      </c>
      <c r="AY298" s="197" t="s">
        <v>122</v>
      </c>
    </row>
    <row r="299" s="14" customFormat="1">
      <c r="A299" s="14"/>
      <c r="B299" s="204"/>
      <c r="C299" s="14"/>
      <c r="D299" s="185" t="s">
        <v>199</v>
      </c>
      <c r="E299" s="205" t="s">
        <v>1</v>
      </c>
      <c r="F299" s="206" t="s">
        <v>205</v>
      </c>
      <c r="G299" s="14"/>
      <c r="H299" s="207">
        <v>58</v>
      </c>
      <c r="I299" s="208"/>
      <c r="J299" s="14"/>
      <c r="K299" s="14"/>
      <c r="L299" s="204"/>
      <c r="M299" s="209"/>
      <c r="N299" s="210"/>
      <c r="O299" s="210"/>
      <c r="P299" s="210"/>
      <c r="Q299" s="210"/>
      <c r="R299" s="210"/>
      <c r="S299" s="210"/>
      <c r="T299" s="211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5" t="s">
        <v>199</v>
      </c>
      <c r="AU299" s="205" t="s">
        <v>88</v>
      </c>
      <c r="AV299" s="14" t="s">
        <v>143</v>
      </c>
      <c r="AW299" s="14" t="s">
        <v>33</v>
      </c>
      <c r="AX299" s="14" t="s">
        <v>86</v>
      </c>
      <c r="AY299" s="205" t="s">
        <v>122</v>
      </c>
    </row>
    <row r="300" s="12" customFormat="1" ht="22.8" customHeight="1">
      <c r="A300" s="12"/>
      <c r="B300" s="157"/>
      <c r="C300" s="12"/>
      <c r="D300" s="158" t="s">
        <v>77</v>
      </c>
      <c r="E300" s="168" t="s">
        <v>143</v>
      </c>
      <c r="F300" s="168" t="s">
        <v>486</v>
      </c>
      <c r="G300" s="12"/>
      <c r="H300" s="12"/>
      <c r="I300" s="160"/>
      <c r="J300" s="169">
        <f>BK300</f>
        <v>0</v>
      </c>
      <c r="K300" s="12"/>
      <c r="L300" s="157"/>
      <c r="M300" s="162"/>
      <c r="N300" s="163"/>
      <c r="O300" s="163"/>
      <c r="P300" s="164">
        <f>SUM(P301:P304)</f>
        <v>0</v>
      </c>
      <c r="Q300" s="163"/>
      <c r="R300" s="164">
        <f>SUM(R301:R304)</f>
        <v>0</v>
      </c>
      <c r="S300" s="163"/>
      <c r="T300" s="165">
        <f>SUM(T301:T304)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58" t="s">
        <v>86</v>
      </c>
      <c r="AT300" s="166" t="s">
        <v>77</v>
      </c>
      <c r="AU300" s="166" t="s">
        <v>86</v>
      </c>
      <c r="AY300" s="158" t="s">
        <v>122</v>
      </c>
      <c r="BK300" s="167">
        <f>SUM(BK301:BK304)</f>
        <v>0</v>
      </c>
    </row>
    <row r="301" s="2" customFormat="1" ht="24.15" customHeight="1">
      <c r="A301" s="36"/>
      <c r="B301" s="170"/>
      <c r="C301" s="171" t="s">
        <v>487</v>
      </c>
      <c r="D301" s="171" t="s">
        <v>125</v>
      </c>
      <c r="E301" s="172" t="s">
        <v>488</v>
      </c>
      <c r="F301" s="173" t="s">
        <v>489</v>
      </c>
      <c r="G301" s="174" t="s">
        <v>228</v>
      </c>
      <c r="H301" s="175">
        <v>2</v>
      </c>
      <c r="I301" s="176"/>
      <c r="J301" s="177">
        <f>ROUND(I301*H301,2)</f>
        <v>0</v>
      </c>
      <c r="K301" s="178"/>
      <c r="L301" s="37"/>
      <c r="M301" s="179" t="s">
        <v>1</v>
      </c>
      <c r="N301" s="180" t="s">
        <v>43</v>
      </c>
      <c r="O301" s="75"/>
      <c r="P301" s="181">
        <f>O301*H301</f>
        <v>0</v>
      </c>
      <c r="Q301" s="181">
        <v>0</v>
      </c>
      <c r="R301" s="181">
        <f>Q301*H301</f>
        <v>0</v>
      </c>
      <c r="S301" s="181">
        <v>0</v>
      </c>
      <c r="T301" s="182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3" t="s">
        <v>143</v>
      </c>
      <c r="AT301" s="183" t="s">
        <v>125</v>
      </c>
      <c r="AU301" s="183" t="s">
        <v>88</v>
      </c>
      <c r="AY301" s="17" t="s">
        <v>122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7" t="s">
        <v>86</v>
      </c>
      <c r="BK301" s="184">
        <f>ROUND(I301*H301,2)</f>
        <v>0</v>
      </c>
      <c r="BL301" s="17" t="s">
        <v>143</v>
      </c>
      <c r="BM301" s="183" t="s">
        <v>490</v>
      </c>
    </row>
    <row r="302" s="2" customFormat="1">
      <c r="A302" s="36"/>
      <c r="B302" s="37"/>
      <c r="C302" s="36"/>
      <c r="D302" s="185" t="s">
        <v>131</v>
      </c>
      <c r="E302" s="36"/>
      <c r="F302" s="186" t="s">
        <v>491</v>
      </c>
      <c r="G302" s="36"/>
      <c r="H302" s="36"/>
      <c r="I302" s="187"/>
      <c r="J302" s="36"/>
      <c r="K302" s="36"/>
      <c r="L302" s="37"/>
      <c r="M302" s="188"/>
      <c r="N302" s="189"/>
      <c r="O302" s="75"/>
      <c r="P302" s="75"/>
      <c r="Q302" s="75"/>
      <c r="R302" s="75"/>
      <c r="S302" s="75"/>
      <c r="T302" s="7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7" t="s">
        <v>131</v>
      </c>
      <c r="AU302" s="17" t="s">
        <v>88</v>
      </c>
    </row>
    <row r="303" s="13" customFormat="1">
      <c r="A303" s="13"/>
      <c r="B303" s="196"/>
      <c r="C303" s="13"/>
      <c r="D303" s="185" t="s">
        <v>199</v>
      </c>
      <c r="E303" s="197" t="s">
        <v>1</v>
      </c>
      <c r="F303" s="198" t="s">
        <v>332</v>
      </c>
      <c r="G303" s="13"/>
      <c r="H303" s="199">
        <v>2</v>
      </c>
      <c r="I303" s="200"/>
      <c r="J303" s="13"/>
      <c r="K303" s="13"/>
      <c r="L303" s="196"/>
      <c r="M303" s="201"/>
      <c r="N303" s="202"/>
      <c r="O303" s="202"/>
      <c r="P303" s="202"/>
      <c r="Q303" s="202"/>
      <c r="R303" s="202"/>
      <c r="S303" s="202"/>
      <c r="T303" s="20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97" t="s">
        <v>199</v>
      </c>
      <c r="AU303" s="197" t="s">
        <v>88</v>
      </c>
      <c r="AV303" s="13" t="s">
        <v>88</v>
      </c>
      <c r="AW303" s="13" t="s">
        <v>33</v>
      </c>
      <c r="AX303" s="13" t="s">
        <v>78</v>
      </c>
      <c r="AY303" s="197" t="s">
        <v>122</v>
      </c>
    </row>
    <row r="304" s="14" customFormat="1">
      <c r="A304" s="14"/>
      <c r="B304" s="204"/>
      <c r="C304" s="14"/>
      <c r="D304" s="185" t="s">
        <v>199</v>
      </c>
      <c r="E304" s="205" t="s">
        <v>1</v>
      </c>
      <c r="F304" s="206" t="s">
        <v>205</v>
      </c>
      <c r="G304" s="14"/>
      <c r="H304" s="207">
        <v>2</v>
      </c>
      <c r="I304" s="208"/>
      <c r="J304" s="14"/>
      <c r="K304" s="14"/>
      <c r="L304" s="204"/>
      <c r="M304" s="209"/>
      <c r="N304" s="210"/>
      <c r="O304" s="210"/>
      <c r="P304" s="210"/>
      <c r="Q304" s="210"/>
      <c r="R304" s="210"/>
      <c r="S304" s="210"/>
      <c r="T304" s="21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05" t="s">
        <v>199</v>
      </c>
      <c r="AU304" s="205" t="s">
        <v>88</v>
      </c>
      <c r="AV304" s="14" t="s">
        <v>143</v>
      </c>
      <c r="AW304" s="14" t="s">
        <v>33</v>
      </c>
      <c r="AX304" s="14" t="s">
        <v>86</v>
      </c>
      <c r="AY304" s="205" t="s">
        <v>122</v>
      </c>
    </row>
    <row r="305" s="12" customFormat="1" ht="22.8" customHeight="1">
      <c r="A305" s="12"/>
      <c r="B305" s="157"/>
      <c r="C305" s="12"/>
      <c r="D305" s="158" t="s">
        <v>77</v>
      </c>
      <c r="E305" s="168" t="s">
        <v>142</v>
      </c>
      <c r="F305" s="168" t="s">
        <v>492</v>
      </c>
      <c r="G305" s="12"/>
      <c r="H305" s="12"/>
      <c r="I305" s="160"/>
      <c r="J305" s="169">
        <f>BK305</f>
        <v>0</v>
      </c>
      <c r="K305" s="12"/>
      <c r="L305" s="157"/>
      <c r="M305" s="162"/>
      <c r="N305" s="163"/>
      <c r="O305" s="163"/>
      <c r="P305" s="164">
        <f>SUM(P306:P339)</f>
        <v>0</v>
      </c>
      <c r="Q305" s="163"/>
      <c r="R305" s="164">
        <f>SUM(R306:R339)</f>
        <v>129.87805359999999</v>
      </c>
      <c r="S305" s="163"/>
      <c r="T305" s="165">
        <f>SUM(T306:T339)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58" t="s">
        <v>86</v>
      </c>
      <c r="AT305" s="166" t="s">
        <v>77</v>
      </c>
      <c r="AU305" s="166" t="s">
        <v>86</v>
      </c>
      <c r="AY305" s="158" t="s">
        <v>122</v>
      </c>
      <c r="BK305" s="167">
        <f>SUM(BK306:BK339)</f>
        <v>0</v>
      </c>
    </row>
    <row r="306" s="2" customFormat="1" ht="24.15" customHeight="1">
      <c r="A306" s="36"/>
      <c r="B306" s="170"/>
      <c r="C306" s="171" t="s">
        <v>493</v>
      </c>
      <c r="D306" s="171" t="s">
        <v>125</v>
      </c>
      <c r="E306" s="172" t="s">
        <v>494</v>
      </c>
      <c r="F306" s="173" t="s">
        <v>495</v>
      </c>
      <c r="G306" s="174" t="s">
        <v>196</v>
      </c>
      <c r="H306" s="175">
        <v>230</v>
      </c>
      <c r="I306" s="176"/>
      <c r="J306" s="177">
        <f>ROUND(I306*H306,2)</f>
        <v>0</v>
      </c>
      <c r="K306" s="178"/>
      <c r="L306" s="37"/>
      <c r="M306" s="179" t="s">
        <v>1</v>
      </c>
      <c r="N306" s="180" t="s">
        <v>43</v>
      </c>
      <c r="O306" s="75"/>
      <c r="P306" s="181">
        <f>O306*H306</f>
        <v>0</v>
      </c>
      <c r="Q306" s="181">
        <v>0</v>
      </c>
      <c r="R306" s="181">
        <f>Q306*H306</f>
        <v>0</v>
      </c>
      <c r="S306" s="181">
        <v>0</v>
      </c>
      <c r="T306" s="182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3" t="s">
        <v>143</v>
      </c>
      <c r="AT306" s="183" t="s">
        <v>125</v>
      </c>
      <c r="AU306" s="183" t="s">
        <v>88</v>
      </c>
      <c r="AY306" s="17" t="s">
        <v>122</v>
      </c>
      <c r="BE306" s="184">
        <f>IF(N306="základní",J306,0)</f>
        <v>0</v>
      </c>
      <c r="BF306" s="184">
        <f>IF(N306="snížená",J306,0)</f>
        <v>0</v>
      </c>
      <c r="BG306" s="184">
        <f>IF(N306="zákl. přenesená",J306,0)</f>
        <v>0</v>
      </c>
      <c r="BH306" s="184">
        <f>IF(N306="sníž. přenesená",J306,0)</f>
        <v>0</v>
      </c>
      <c r="BI306" s="184">
        <f>IF(N306="nulová",J306,0)</f>
        <v>0</v>
      </c>
      <c r="BJ306" s="17" t="s">
        <v>86</v>
      </c>
      <c r="BK306" s="184">
        <f>ROUND(I306*H306,2)</f>
        <v>0</v>
      </c>
      <c r="BL306" s="17" t="s">
        <v>143</v>
      </c>
      <c r="BM306" s="183" t="s">
        <v>496</v>
      </c>
    </row>
    <row r="307" s="13" customFormat="1">
      <c r="A307" s="13"/>
      <c r="B307" s="196"/>
      <c r="C307" s="13"/>
      <c r="D307" s="185" t="s">
        <v>199</v>
      </c>
      <c r="E307" s="197" t="s">
        <v>1</v>
      </c>
      <c r="F307" s="198" t="s">
        <v>318</v>
      </c>
      <c r="G307" s="13"/>
      <c r="H307" s="199">
        <v>230</v>
      </c>
      <c r="I307" s="200"/>
      <c r="J307" s="13"/>
      <c r="K307" s="13"/>
      <c r="L307" s="196"/>
      <c r="M307" s="201"/>
      <c r="N307" s="202"/>
      <c r="O307" s="202"/>
      <c r="P307" s="202"/>
      <c r="Q307" s="202"/>
      <c r="R307" s="202"/>
      <c r="S307" s="202"/>
      <c r="T307" s="20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97" t="s">
        <v>199</v>
      </c>
      <c r="AU307" s="197" t="s">
        <v>88</v>
      </c>
      <c r="AV307" s="13" t="s">
        <v>88</v>
      </c>
      <c r="AW307" s="13" t="s">
        <v>33</v>
      </c>
      <c r="AX307" s="13" t="s">
        <v>78</v>
      </c>
      <c r="AY307" s="197" t="s">
        <v>122</v>
      </c>
    </row>
    <row r="308" s="14" customFormat="1">
      <c r="A308" s="14"/>
      <c r="B308" s="204"/>
      <c r="C308" s="14"/>
      <c r="D308" s="185" t="s">
        <v>199</v>
      </c>
      <c r="E308" s="205" t="s">
        <v>1</v>
      </c>
      <c r="F308" s="206" t="s">
        <v>205</v>
      </c>
      <c r="G308" s="14"/>
      <c r="H308" s="207">
        <v>230</v>
      </c>
      <c r="I308" s="208"/>
      <c r="J308" s="14"/>
      <c r="K308" s="14"/>
      <c r="L308" s="204"/>
      <c r="M308" s="209"/>
      <c r="N308" s="210"/>
      <c r="O308" s="210"/>
      <c r="P308" s="210"/>
      <c r="Q308" s="210"/>
      <c r="R308" s="210"/>
      <c r="S308" s="210"/>
      <c r="T308" s="211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05" t="s">
        <v>199</v>
      </c>
      <c r="AU308" s="205" t="s">
        <v>88</v>
      </c>
      <c r="AV308" s="14" t="s">
        <v>143</v>
      </c>
      <c r="AW308" s="14" t="s">
        <v>33</v>
      </c>
      <c r="AX308" s="14" t="s">
        <v>86</v>
      </c>
      <c r="AY308" s="205" t="s">
        <v>122</v>
      </c>
    </row>
    <row r="309" s="2" customFormat="1" ht="21.75" customHeight="1">
      <c r="A309" s="36"/>
      <c r="B309" s="170"/>
      <c r="C309" s="171" t="s">
        <v>497</v>
      </c>
      <c r="D309" s="171" t="s">
        <v>125</v>
      </c>
      <c r="E309" s="172" t="s">
        <v>498</v>
      </c>
      <c r="F309" s="173" t="s">
        <v>499</v>
      </c>
      <c r="G309" s="174" t="s">
        <v>196</v>
      </c>
      <c r="H309" s="175">
        <v>26.52</v>
      </c>
      <c r="I309" s="176"/>
      <c r="J309" s="177">
        <f>ROUND(I309*H309,2)</f>
        <v>0</v>
      </c>
      <c r="K309" s="178"/>
      <c r="L309" s="37"/>
      <c r="M309" s="179" t="s">
        <v>1</v>
      </c>
      <c r="N309" s="180" t="s">
        <v>43</v>
      </c>
      <c r="O309" s="75"/>
      <c r="P309" s="181">
        <f>O309*H309</f>
        <v>0</v>
      </c>
      <c r="Q309" s="181">
        <v>0</v>
      </c>
      <c r="R309" s="181">
        <f>Q309*H309</f>
        <v>0</v>
      </c>
      <c r="S309" s="181">
        <v>0</v>
      </c>
      <c r="T309" s="182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83" t="s">
        <v>143</v>
      </c>
      <c r="AT309" s="183" t="s">
        <v>125</v>
      </c>
      <c r="AU309" s="183" t="s">
        <v>88</v>
      </c>
      <c r="AY309" s="17" t="s">
        <v>122</v>
      </c>
      <c r="BE309" s="184">
        <f>IF(N309="základní",J309,0)</f>
        <v>0</v>
      </c>
      <c r="BF309" s="184">
        <f>IF(N309="snížená",J309,0)</f>
        <v>0</v>
      </c>
      <c r="BG309" s="184">
        <f>IF(N309="zákl. přenesená",J309,0)</f>
        <v>0</v>
      </c>
      <c r="BH309" s="184">
        <f>IF(N309="sníž. přenesená",J309,0)</f>
        <v>0</v>
      </c>
      <c r="BI309" s="184">
        <f>IF(N309="nulová",J309,0)</f>
        <v>0</v>
      </c>
      <c r="BJ309" s="17" t="s">
        <v>86</v>
      </c>
      <c r="BK309" s="184">
        <f>ROUND(I309*H309,2)</f>
        <v>0</v>
      </c>
      <c r="BL309" s="17" t="s">
        <v>143</v>
      </c>
      <c r="BM309" s="183" t="s">
        <v>500</v>
      </c>
    </row>
    <row r="310" s="2" customFormat="1">
      <c r="A310" s="36"/>
      <c r="B310" s="37"/>
      <c r="C310" s="36"/>
      <c r="D310" s="185" t="s">
        <v>131</v>
      </c>
      <c r="E310" s="36"/>
      <c r="F310" s="186" t="s">
        <v>501</v>
      </c>
      <c r="G310" s="36"/>
      <c r="H310" s="36"/>
      <c r="I310" s="187"/>
      <c r="J310" s="36"/>
      <c r="K310" s="36"/>
      <c r="L310" s="37"/>
      <c r="M310" s="188"/>
      <c r="N310" s="189"/>
      <c r="O310" s="75"/>
      <c r="P310" s="75"/>
      <c r="Q310" s="75"/>
      <c r="R310" s="75"/>
      <c r="S310" s="75"/>
      <c r="T310" s="7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7" t="s">
        <v>131</v>
      </c>
      <c r="AU310" s="17" t="s">
        <v>88</v>
      </c>
    </row>
    <row r="311" s="13" customFormat="1">
      <c r="A311" s="13"/>
      <c r="B311" s="196"/>
      <c r="C311" s="13"/>
      <c r="D311" s="185" t="s">
        <v>199</v>
      </c>
      <c r="E311" s="197" t="s">
        <v>1</v>
      </c>
      <c r="F311" s="198" t="s">
        <v>502</v>
      </c>
      <c r="G311" s="13"/>
      <c r="H311" s="199">
        <v>26.52</v>
      </c>
      <c r="I311" s="200"/>
      <c r="J311" s="13"/>
      <c r="K311" s="13"/>
      <c r="L311" s="196"/>
      <c r="M311" s="201"/>
      <c r="N311" s="202"/>
      <c r="O311" s="202"/>
      <c r="P311" s="202"/>
      <c r="Q311" s="202"/>
      <c r="R311" s="202"/>
      <c r="S311" s="202"/>
      <c r="T311" s="20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97" t="s">
        <v>199</v>
      </c>
      <c r="AU311" s="197" t="s">
        <v>88</v>
      </c>
      <c r="AV311" s="13" t="s">
        <v>88</v>
      </c>
      <c r="AW311" s="13" t="s">
        <v>33</v>
      </c>
      <c r="AX311" s="13" t="s">
        <v>78</v>
      </c>
      <c r="AY311" s="197" t="s">
        <v>122</v>
      </c>
    </row>
    <row r="312" s="14" customFormat="1">
      <c r="A312" s="14"/>
      <c r="B312" s="204"/>
      <c r="C312" s="14"/>
      <c r="D312" s="185" t="s">
        <v>199</v>
      </c>
      <c r="E312" s="205" t="s">
        <v>1</v>
      </c>
      <c r="F312" s="206" t="s">
        <v>205</v>
      </c>
      <c r="G312" s="14"/>
      <c r="H312" s="207">
        <v>26.52</v>
      </c>
      <c r="I312" s="208"/>
      <c r="J312" s="14"/>
      <c r="K312" s="14"/>
      <c r="L312" s="204"/>
      <c r="M312" s="209"/>
      <c r="N312" s="210"/>
      <c r="O312" s="210"/>
      <c r="P312" s="210"/>
      <c r="Q312" s="210"/>
      <c r="R312" s="210"/>
      <c r="S312" s="210"/>
      <c r="T312" s="211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5" t="s">
        <v>199</v>
      </c>
      <c r="AU312" s="205" t="s">
        <v>88</v>
      </c>
      <c r="AV312" s="14" t="s">
        <v>143</v>
      </c>
      <c r="AW312" s="14" t="s">
        <v>33</v>
      </c>
      <c r="AX312" s="14" t="s">
        <v>86</v>
      </c>
      <c r="AY312" s="205" t="s">
        <v>122</v>
      </c>
    </row>
    <row r="313" s="2" customFormat="1" ht="24.15" customHeight="1">
      <c r="A313" s="36"/>
      <c r="B313" s="170"/>
      <c r="C313" s="171" t="s">
        <v>503</v>
      </c>
      <c r="D313" s="171" t="s">
        <v>125</v>
      </c>
      <c r="E313" s="172" t="s">
        <v>504</v>
      </c>
      <c r="F313" s="173" t="s">
        <v>505</v>
      </c>
      <c r="G313" s="174" t="s">
        <v>196</v>
      </c>
      <c r="H313" s="175">
        <v>230</v>
      </c>
      <c r="I313" s="176"/>
      <c r="J313" s="177">
        <f>ROUND(I313*H313,2)</f>
        <v>0</v>
      </c>
      <c r="K313" s="178"/>
      <c r="L313" s="37"/>
      <c r="M313" s="179" t="s">
        <v>1</v>
      </c>
      <c r="N313" s="180" t="s">
        <v>43</v>
      </c>
      <c r="O313" s="75"/>
      <c r="P313" s="181">
        <f>O313*H313</f>
        <v>0</v>
      </c>
      <c r="Q313" s="181">
        <v>0.11500000000000001</v>
      </c>
      <c r="R313" s="181">
        <f>Q313*H313</f>
        <v>26.450000000000003</v>
      </c>
      <c r="S313" s="181">
        <v>0</v>
      </c>
      <c r="T313" s="182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3" t="s">
        <v>143</v>
      </c>
      <c r="AT313" s="183" t="s">
        <v>125</v>
      </c>
      <c r="AU313" s="183" t="s">
        <v>88</v>
      </c>
      <c r="AY313" s="17" t="s">
        <v>122</v>
      </c>
      <c r="BE313" s="184">
        <f>IF(N313="základní",J313,0)</f>
        <v>0</v>
      </c>
      <c r="BF313" s="184">
        <f>IF(N313="snížená",J313,0)</f>
        <v>0</v>
      </c>
      <c r="BG313" s="184">
        <f>IF(N313="zákl. přenesená",J313,0)</f>
        <v>0</v>
      </c>
      <c r="BH313" s="184">
        <f>IF(N313="sníž. přenesená",J313,0)</f>
        <v>0</v>
      </c>
      <c r="BI313" s="184">
        <f>IF(N313="nulová",J313,0)</f>
        <v>0</v>
      </c>
      <c r="BJ313" s="17" t="s">
        <v>86</v>
      </c>
      <c r="BK313" s="184">
        <f>ROUND(I313*H313,2)</f>
        <v>0</v>
      </c>
      <c r="BL313" s="17" t="s">
        <v>143</v>
      </c>
      <c r="BM313" s="183" t="s">
        <v>506</v>
      </c>
    </row>
    <row r="314" s="13" customFormat="1">
      <c r="A314" s="13"/>
      <c r="B314" s="196"/>
      <c r="C314" s="13"/>
      <c r="D314" s="185" t="s">
        <v>199</v>
      </c>
      <c r="E314" s="197" t="s">
        <v>1</v>
      </c>
      <c r="F314" s="198" t="s">
        <v>318</v>
      </c>
      <c r="G314" s="13"/>
      <c r="H314" s="199">
        <v>230</v>
      </c>
      <c r="I314" s="200"/>
      <c r="J314" s="13"/>
      <c r="K314" s="13"/>
      <c r="L314" s="196"/>
      <c r="M314" s="201"/>
      <c r="N314" s="202"/>
      <c r="O314" s="202"/>
      <c r="P314" s="202"/>
      <c r="Q314" s="202"/>
      <c r="R314" s="202"/>
      <c r="S314" s="202"/>
      <c r="T314" s="20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97" t="s">
        <v>199</v>
      </c>
      <c r="AU314" s="197" t="s">
        <v>88</v>
      </c>
      <c r="AV314" s="13" t="s">
        <v>88</v>
      </c>
      <c r="AW314" s="13" t="s">
        <v>33</v>
      </c>
      <c r="AX314" s="13" t="s">
        <v>78</v>
      </c>
      <c r="AY314" s="197" t="s">
        <v>122</v>
      </c>
    </row>
    <row r="315" s="14" customFormat="1">
      <c r="A315" s="14"/>
      <c r="B315" s="204"/>
      <c r="C315" s="14"/>
      <c r="D315" s="185" t="s">
        <v>199</v>
      </c>
      <c r="E315" s="205" t="s">
        <v>1</v>
      </c>
      <c r="F315" s="206" t="s">
        <v>205</v>
      </c>
      <c r="G315" s="14"/>
      <c r="H315" s="207">
        <v>230</v>
      </c>
      <c r="I315" s="208"/>
      <c r="J315" s="14"/>
      <c r="K315" s="14"/>
      <c r="L315" s="204"/>
      <c r="M315" s="209"/>
      <c r="N315" s="210"/>
      <c r="O315" s="210"/>
      <c r="P315" s="210"/>
      <c r="Q315" s="210"/>
      <c r="R315" s="210"/>
      <c r="S315" s="210"/>
      <c r="T315" s="211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05" t="s">
        <v>199</v>
      </c>
      <c r="AU315" s="205" t="s">
        <v>88</v>
      </c>
      <c r="AV315" s="14" t="s">
        <v>143</v>
      </c>
      <c r="AW315" s="14" t="s">
        <v>33</v>
      </c>
      <c r="AX315" s="14" t="s">
        <v>86</v>
      </c>
      <c r="AY315" s="205" t="s">
        <v>122</v>
      </c>
    </row>
    <row r="316" s="2" customFormat="1" ht="33" customHeight="1">
      <c r="A316" s="36"/>
      <c r="B316" s="170"/>
      <c r="C316" s="171" t="s">
        <v>507</v>
      </c>
      <c r="D316" s="171" t="s">
        <v>125</v>
      </c>
      <c r="E316" s="172" t="s">
        <v>508</v>
      </c>
      <c r="F316" s="173" t="s">
        <v>509</v>
      </c>
      <c r="G316" s="174" t="s">
        <v>196</v>
      </c>
      <c r="H316" s="175">
        <v>1542.6600000000001</v>
      </c>
      <c r="I316" s="176"/>
      <c r="J316" s="177">
        <f>ROUND(I316*H316,2)</f>
        <v>0</v>
      </c>
      <c r="K316" s="178"/>
      <c r="L316" s="37"/>
      <c r="M316" s="179" t="s">
        <v>1</v>
      </c>
      <c r="N316" s="180" t="s">
        <v>43</v>
      </c>
      <c r="O316" s="75"/>
      <c r="P316" s="181">
        <f>O316*H316</f>
        <v>0</v>
      </c>
      <c r="Q316" s="181">
        <v>0.053530000000000001</v>
      </c>
      <c r="R316" s="181">
        <f>Q316*H316</f>
        <v>82.578589800000003</v>
      </c>
      <c r="S316" s="181">
        <v>0</v>
      </c>
      <c r="T316" s="182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3" t="s">
        <v>143</v>
      </c>
      <c r="AT316" s="183" t="s">
        <v>125</v>
      </c>
      <c r="AU316" s="183" t="s">
        <v>88</v>
      </c>
      <c r="AY316" s="17" t="s">
        <v>122</v>
      </c>
      <c r="BE316" s="184">
        <f>IF(N316="základní",J316,0)</f>
        <v>0</v>
      </c>
      <c r="BF316" s="184">
        <f>IF(N316="snížená",J316,0)</f>
        <v>0</v>
      </c>
      <c r="BG316" s="184">
        <f>IF(N316="zákl. přenesená",J316,0)</f>
        <v>0</v>
      </c>
      <c r="BH316" s="184">
        <f>IF(N316="sníž. přenesená",J316,0)</f>
        <v>0</v>
      </c>
      <c r="BI316" s="184">
        <f>IF(N316="nulová",J316,0)</f>
        <v>0</v>
      </c>
      <c r="BJ316" s="17" t="s">
        <v>86</v>
      </c>
      <c r="BK316" s="184">
        <f>ROUND(I316*H316,2)</f>
        <v>0</v>
      </c>
      <c r="BL316" s="17" t="s">
        <v>143</v>
      </c>
      <c r="BM316" s="183" t="s">
        <v>510</v>
      </c>
    </row>
    <row r="317" s="2" customFormat="1">
      <c r="A317" s="36"/>
      <c r="B317" s="37"/>
      <c r="C317" s="36"/>
      <c r="D317" s="185" t="s">
        <v>131</v>
      </c>
      <c r="E317" s="36"/>
      <c r="F317" s="186" t="s">
        <v>511</v>
      </c>
      <c r="G317" s="36"/>
      <c r="H317" s="36"/>
      <c r="I317" s="187"/>
      <c r="J317" s="36"/>
      <c r="K317" s="36"/>
      <c r="L317" s="37"/>
      <c r="M317" s="188"/>
      <c r="N317" s="189"/>
      <c r="O317" s="75"/>
      <c r="P317" s="75"/>
      <c r="Q317" s="75"/>
      <c r="R317" s="75"/>
      <c r="S317" s="75"/>
      <c r="T317" s="7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7" t="s">
        <v>131</v>
      </c>
      <c r="AU317" s="17" t="s">
        <v>88</v>
      </c>
    </row>
    <row r="318" s="13" customFormat="1">
      <c r="A318" s="13"/>
      <c r="B318" s="196"/>
      <c r="C318" s="13"/>
      <c r="D318" s="185" t="s">
        <v>199</v>
      </c>
      <c r="E318" s="197" t="s">
        <v>1</v>
      </c>
      <c r="F318" s="198" t="s">
        <v>200</v>
      </c>
      <c r="G318" s="13"/>
      <c r="H318" s="199">
        <v>324</v>
      </c>
      <c r="I318" s="200"/>
      <c r="J318" s="13"/>
      <c r="K318" s="13"/>
      <c r="L318" s="196"/>
      <c r="M318" s="201"/>
      <c r="N318" s="202"/>
      <c r="O318" s="202"/>
      <c r="P318" s="202"/>
      <c r="Q318" s="202"/>
      <c r="R318" s="202"/>
      <c r="S318" s="202"/>
      <c r="T318" s="20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97" t="s">
        <v>199</v>
      </c>
      <c r="AU318" s="197" t="s">
        <v>88</v>
      </c>
      <c r="AV318" s="13" t="s">
        <v>88</v>
      </c>
      <c r="AW318" s="13" t="s">
        <v>33</v>
      </c>
      <c r="AX318" s="13" t="s">
        <v>78</v>
      </c>
      <c r="AY318" s="197" t="s">
        <v>122</v>
      </c>
    </row>
    <row r="319" s="13" customFormat="1">
      <c r="A319" s="13"/>
      <c r="B319" s="196"/>
      <c r="C319" s="13"/>
      <c r="D319" s="185" t="s">
        <v>199</v>
      </c>
      <c r="E319" s="197" t="s">
        <v>1</v>
      </c>
      <c r="F319" s="198" t="s">
        <v>201</v>
      </c>
      <c r="G319" s="13"/>
      <c r="H319" s="199">
        <v>223</v>
      </c>
      <c r="I319" s="200"/>
      <c r="J319" s="13"/>
      <c r="K319" s="13"/>
      <c r="L319" s="196"/>
      <c r="M319" s="201"/>
      <c r="N319" s="202"/>
      <c r="O319" s="202"/>
      <c r="P319" s="202"/>
      <c r="Q319" s="202"/>
      <c r="R319" s="202"/>
      <c r="S319" s="202"/>
      <c r="T319" s="20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97" t="s">
        <v>199</v>
      </c>
      <c r="AU319" s="197" t="s">
        <v>88</v>
      </c>
      <c r="AV319" s="13" t="s">
        <v>88</v>
      </c>
      <c r="AW319" s="13" t="s">
        <v>33</v>
      </c>
      <c r="AX319" s="13" t="s">
        <v>78</v>
      </c>
      <c r="AY319" s="197" t="s">
        <v>122</v>
      </c>
    </row>
    <row r="320" s="13" customFormat="1">
      <c r="A320" s="13"/>
      <c r="B320" s="196"/>
      <c r="C320" s="13"/>
      <c r="D320" s="185" t="s">
        <v>199</v>
      </c>
      <c r="E320" s="197" t="s">
        <v>1</v>
      </c>
      <c r="F320" s="198" t="s">
        <v>202</v>
      </c>
      <c r="G320" s="13"/>
      <c r="H320" s="199">
        <v>37</v>
      </c>
      <c r="I320" s="200"/>
      <c r="J320" s="13"/>
      <c r="K320" s="13"/>
      <c r="L320" s="196"/>
      <c r="M320" s="201"/>
      <c r="N320" s="202"/>
      <c r="O320" s="202"/>
      <c r="P320" s="202"/>
      <c r="Q320" s="202"/>
      <c r="R320" s="202"/>
      <c r="S320" s="202"/>
      <c r="T320" s="20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7" t="s">
        <v>199</v>
      </c>
      <c r="AU320" s="197" t="s">
        <v>88</v>
      </c>
      <c r="AV320" s="13" t="s">
        <v>88</v>
      </c>
      <c r="AW320" s="13" t="s">
        <v>33</v>
      </c>
      <c r="AX320" s="13" t="s">
        <v>78</v>
      </c>
      <c r="AY320" s="197" t="s">
        <v>122</v>
      </c>
    </row>
    <row r="321" s="13" customFormat="1">
      <c r="A321" s="13"/>
      <c r="B321" s="196"/>
      <c r="C321" s="13"/>
      <c r="D321" s="185" t="s">
        <v>199</v>
      </c>
      <c r="E321" s="197" t="s">
        <v>1</v>
      </c>
      <c r="F321" s="198" t="s">
        <v>203</v>
      </c>
      <c r="G321" s="13"/>
      <c r="H321" s="199">
        <v>104</v>
      </c>
      <c r="I321" s="200"/>
      <c r="J321" s="13"/>
      <c r="K321" s="13"/>
      <c r="L321" s="196"/>
      <c r="M321" s="201"/>
      <c r="N321" s="202"/>
      <c r="O321" s="202"/>
      <c r="P321" s="202"/>
      <c r="Q321" s="202"/>
      <c r="R321" s="202"/>
      <c r="S321" s="202"/>
      <c r="T321" s="20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97" t="s">
        <v>199</v>
      </c>
      <c r="AU321" s="197" t="s">
        <v>88</v>
      </c>
      <c r="AV321" s="13" t="s">
        <v>88</v>
      </c>
      <c r="AW321" s="13" t="s">
        <v>33</v>
      </c>
      <c r="AX321" s="13" t="s">
        <v>78</v>
      </c>
      <c r="AY321" s="197" t="s">
        <v>122</v>
      </c>
    </row>
    <row r="322" s="13" customFormat="1">
      <c r="A322" s="13"/>
      <c r="B322" s="196"/>
      <c r="C322" s="13"/>
      <c r="D322" s="185" t="s">
        <v>199</v>
      </c>
      <c r="E322" s="197" t="s">
        <v>1</v>
      </c>
      <c r="F322" s="198" t="s">
        <v>512</v>
      </c>
      <c r="G322" s="13"/>
      <c r="H322" s="199">
        <v>808</v>
      </c>
      <c r="I322" s="200"/>
      <c r="J322" s="13"/>
      <c r="K322" s="13"/>
      <c r="L322" s="196"/>
      <c r="M322" s="201"/>
      <c r="N322" s="202"/>
      <c r="O322" s="202"/>
      <c r="P322" s="202"/>
      <c r="Q322" s="202"/>
      <c r="R322" s="202"/>
      <c r="S322" s="202"/>
      <c r="T322" s="20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7" t="s">
        <v>199</v>
      </c>
      <c r="AU322" s="197" t="s">
        <v>88</v>
      </c>
      <c r="AV322" s="13" t="s">
        <v>88</v>
      </c>
      <c r="AW322" s="13" t="s">
        <v>33</v>
      </c>
      <c r="AX322" s="13" t="s">
        <v>78</v>
      </c>
      <c r="AY322" s="197" t="s">
        <v>122</v>
      </c>
    </row>
    <row r="323" s="13" customFormat="1">
      <c r="A323" s="13"/>
      <c r="B323" s="196"/>
      <c r="C323" s="13"/>
      <c r="D323" s="185" t="s">
        <v>199</v>
      </c>
      <c r="E323" s="197" t="s">
        <v>1</v>
      </c>
      <c r="F323" s="198" t="s">
        <v>513</v>
      </c>
      <c r="G323" s="13"/>
      <c r="H323" s="199">
        <v>46.659999999999997</v>
      </c>
      <c r="I323" s="200"/>
      <c r="J323" s="13"/>
      <c r="K323" s="13"/>
      <c r="L323" s="196"/>
      <c r="M323" s="201"/>
      <c r="N323" s="202"/>
      <c r="O323" s="202"/>
      <c r="P323" s="202"/>
      <c r="Q323" s="202"/>
      <c r="R323" s="202"/>
      <c r="S323" s="202"/>
      <c r="T323" s="20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97" t="s">
        <v>199</v>
      </c>
      <c r="AU323" s="197" t="s">
        <v>88</v>
      </c>
      <c r="AV323" s="13" t="s">
        <v>88</v>
      </c>
      <c r="AW323" s="13" t="s">
        <v>33</v>
      </c>
      <c r="AX323" s="13" t="s">
        <v>78</v>
      </c>
      <c r="AY323" s="197" t="s">
        <v>122</v>
      </c>
    </row>
    <row r="324" s="14" customFormat="1">
      <c r="A324" s="14"/>
      <c r="B324" s="204"/>
      <c r="C324" s="14"/>
      <c r="D324" s="185" t="s">
        <v>199</v>
      </c>
      <c r="E324" s="205" t="s">
        <v>1</v>
      </c>
      <c r="F324" s="206" t="s">
        <v>205</v>
      </c>
      <c r="G324" s="14"/>
      <c r="H324" s="207">
        <v>1542.6600000000001</v>
      </c>
      <c r="I324" s="208"/>
      <c r="J324" s="14"/>
      <c r="K324" s="14"/>
      <c r="L324" s="204"/>
      <c r="M324" s="209"/>
      <c r="N324" s="210"/>
      <c r="O324" s="210"/>
      <c r="P324" s="210"/>
      <c r="Q324" s="210"/>
      <c r="R324" s="210"/>
      <c r="S324" s="210"/>
      <c r="T324" s="211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5" t="s">
        <v>199</v>
      </c>
      <c r="AU324" s="205" t="s">
        <v>88</v>
      </c>
      <c r="AV324" s="14" t="s">
        <v>143</v>
      </c>
      <c r="AW324" s="14" t="s">
        <v>33</v>
      </c>
      <c r="AX324" s="14" t="s">
        <v>86</v>
      </c>
      <c r="AY324" s="205" t="s">
        <v>122</v>
      </c>
    </row>
    <row r="325" s="2" customFormat="1" ht="24.15" customHeight="1">
      <c r="A325" s="36"/>
      <c r="B325" s="170"/>
      <c r="C325" s="171" t="s">
        <v>514</v>
      </c>
      <c r="D325" s="171" t="s">
        <v>125</v>
      </c>
      <c r="E325" s="172" t="s">
        <v>515</v>
      </c>
      <c r="F325" s="173" t="s">
        <v>516</v>
      </c>
      <c r="G325" s="174" t="s">
        <v>218</v>
      </c>
      <c r="H325" s="175">
        <v>683.38</v>
      </c>
      <c r="I325" s="176"/>
      <c r="J325" s="177">
        <f>ROUND(I325*H325,2)</f>
        <v>0</v>
      </c>
      <c r="K325" s="178"/>
      <c r="L325" s="37"/>
      <c r="M325" s="179" t="s">
        <v>1</v>
      </c>
      <c r="N325" s="180" t="s">
        <v>43</v>
      </c>
      <c r="O325" s="75"/>
      <c r="P325" s="181">
        <f>O325*H325</f>
        <v>0</v>
      </c>
      <c r="Q325" s="181">
        <v>1.0000000000000001E-05</v>
      </c>
      <c r="R325" s="181">
        <f>Q325*H325</f>
        <v>0.0068338000000000001</v>
      </c>
      <c r="S325" s="181">
        <v>0</v>
      </c>
      <c r="T325" s="182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83" t="s">
        <v>143</v>
      </c>
      <c r="AT325" s="183" t="s">
        <v>125</v>
      </c>
      <c r="AU325" s="183" t="s">
        <v>88</v>
      </c>
      <c r="AY325" s="17" t="s">
        <v>122</v>
      </c>
      <c r="BE325" s="184">
        <f>IF(N325="základní",J325,0)</f>
        <v>0</v>
      </c>
      <c r="BF325" s="184">
        <f>IF(N325="snížená",J325,0)</f>
        <v>0</v>
      </c>
      <c r="BG325" s="184">
        <f>IF(N325="zákl. přenesená",J325,0)</f>
        <v>0</v>
      </c>
      <c r="BH325" s="184">
        <f>IF(N325="sníž. přenesená",J325,0)</f>
        <v>0</v>
      </c>
      <c r="BI325" s="184">
        <f>IF(N325="nulová",J325,0)</f>
        <v>0</v>
      </c>
      <c r="BJ325" s="17" t="s">
        <v>86</v>
      </c>
      <c r="BK325" s="184">
        <f>ROUND(I325*H325,2)</f>
        <v>0</v>
      </c>
      <c r="BL325" s="17" t="s">
        <v>143</v>
      </c>
      <c r="BM325" s="183" t="s">
        <v>517</v>
      </c>
    </row>
    <row r="326" s="13" customFormat="1">
      <c r="A326" s="13"/>
      <c r="B326" s="196"/>
      <c r="C326" s="13"/>
      <c r="D326" s="185" t="s">
        <v>199</v>
      </c>
      <c r="E326" s="197" t="s">
        <v>1</v>
      </c>
      <c r="F326" s="198" t="s">
        <v>518</v>
      </c>
      <c r="G326" s="13"/>
      <c r="H326" s="199">
        <v>248</v>
      </c>
      <c r="I326" s="200"/>
      <c r="J326" s="13"/>
      <c r="K326" s="13"/>
      <c r="L326" s="196"/>
      <c r="M326" s="201"/>
      <c r="N326" s="202"/>
      <c r="O326" s="202"/>
      <c r="P326" s="202"/>
      <c r="Q326" s="202"/>
      <c r="R326" s="202"/>
      <c r="S326" s="202"/>
      <c r="T326" s="20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97" t="s">
        <v>199</v>
      </c>
      <c r="AU326" s="197" t="s">
        <v>88</v>
      </c>
      <c r="AV326" s="13" t="s">
        <v>88</v>
      </c>
      <c r="AW326" s="13" t="s">
        <v>33</v>
      </c>
      <c r="AX326" s="13" t="s">
        <v>78</v>
      </c>
      <c r="AY326" s="197" t="s">
        <v>122</v>
      </c>
    </row>
    <row r="327" s="13" customFormat="1">
      <c r="A327" s="13"/>
      <c r="B327" s="196"/>
      <c r="C327" s="13"/>
      <c r="D327" s="185" t="s">
        <v>199</v>
      </c>
      <c r="E327" s="197" t="s">
        <v>1</v>
      </c>
      <c r="F327" s="198" t="s">
        <v>519</v>
      </c>
      <c r="G327" s="13"/>
      <c r="H327" s="199">
        <v>381.38</v>
      </c>
      <c r="I327" s="200"/>
      <c r="J327" s="13"/>
      <c r="K327" s="13"/>
      <c r="L327" s="196"/>
      <c r="M327" s="201"/>
      <c r="N327" s="202"/>
      <c r="O327" s="202"/>
      <c r="P327" s="202"/>
      <c r="Q327" s="202"/>
      <c r="R327" s="202"/>
      <c r="S327" s="202"/>
      <c r="T327" s="20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97" t="s">
        <v>199</v>
      </c>
      <c r="AU327" s="197" t="s">
        <v>88</v>
      </c>
      <c r="AV327" s="13" t="s">
        <v>88</v>
      </c>
      <c r="AW327" s="13" t="s">
        <v>33</v>
      </c>
      <c r="AX327" s="13" t="s">
        <v>78</v>
      </c>
      <c r="AY327" s="197" t="s">
        <v>122</v>
      </c>
    </row>
    <row r="328" s="13" customFormat="1">
      <c r="A328" s="13"/>
      <c r="B328" s="196"/>
      <c r="C328" s="13"/>
      <c r="D328" s="185" t="s">
        <v>199</v>
      </c>
      <c r="E328" s="197" t="s">
        <v>1</v>
      </c>
      <c r="F328" s="198" t="s">
        <v>520</v>
      </c>
      <c r="G328" s="13"/>
      <c r="H328" s="199">
        <v>54</v>
      </c>
      <c r="I328" s="200"/>
      <c r="J328" s="13"/>
      <c r="K328" s="13"/>
      <c r="L328" s="196"/>
      <c r="M328" s="201"/>
      <c r="N328" s="202"/>
      <c r="O328" s="202"/>
      <c r="P328" s="202"/>
      <c r="Q328" s="202"/>
      <c r="R328" s="202"/>
      <c r="S328" s="202"/>
      <c r="T328" s="20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97" t="s">
        <v>199</v>
      </c>
      <c r="AU328" s="197" t="s">
        <v>88</v>
      </c>
      <c r="AV328" s="13" t="s">
        <v>88</v>
      </c>
      <c r="AW328" s="13" t="s">
        <v>33</v>
      </c>
      <c r="AX328" s="13" t="s">
        <v>78</v>
      </c>
      <c r="AY328" s="197" t="s">
        <v>122</v>
      </c>
    </row>
    <row r="329" s="14" customFormat="1">
      <c r="A329" s="14"/>
      <c r="B329" s="204"/>
      <c r="C329" s="14"/>
      <c r="D329" s="185" t="s">
        <v>199</v>
      </c>
      <c r="E329" s="205" t="s">
        <v>1</v>
      </c>
      <c r="F329" s="206" t="s">
        <v>205</v>
      </c>
      <c r="G329" s="14"/>
      <c r="H329" s="207">
        <v>683.38</v>
      </c>
      <c r="I329" s="208"/>
      <c r="J329" s="14"/>
      <c r="K329" s="14"/>
      <c r="L329" s="204"/>
      <c r="M329" s="209"/>
      <c r="N329" s="210"/>
      <c r="O329" s="210"/>
      <c r="P329" s="210"/>
      <c r="Q329" s="210"/>
      <c r="R329" s="210"/>
      <c r="S329" s="210"/>
      <c r="T329" s="211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05" t="s">
        <v>199</v>
      </c>
      <c r="AU329" s="205" t="s">
        <v>88</v>
      </c>
      <c r="AV329" s="14" t="s">
        <v>143</v>
      </c>
      <c r="AW329" s="14" t="s">
        <v>33</v>
      </c>
      <c r="AX329" s="14" t="s">
        <v>86</v>
      </c>
      <c r="AY329" s="205" t="s">
        <v>122</v>
      </c>
    </row>
    <row r="330" s="2" customFormat="1" ht="16.5" customHeight="1">
      <c r="A330" s="36"/>
      <c r="B330" s="170"/>
      <c r="C330" s="171" t="s">
        <v>521</v>
      </c>
      <c r="D330" s="171" t="s">
        <v>125</v>
      </c>
      <c r="E330" s="172" t="s">
        <v>522</v>
      </c>
      <c r="F330" s="173" t="s">
        <v>523</v>
      </c>
      <c r="G330" s="174" t="s">
        <v>218</v>
      </c>
      <c r="H330" s="175">
        <v>3</v>
      </c>
      <c r="I330" s="176"/>
      <c r="J330" s="177">
        <f>ROUND(I330*H330,2)</f>
        <v>0</v>
      </c>
      <c r="K330" s="178"/>
      <c r="L330" s="37"/>
      <c r="M330" s="179" t="s">
        <v>1</v>
      </c>
      <c r="N330" s="180" t="s">
        <v>43</v>
      </c>
      <c r="O330" s="75"/>
      <c r="P330" s="181">
        <f>O330*H330</f>
        <v>0</v>
      </c>
      <c r="Q330" s="181">
        <v>1.0000000000000001E-05</v>
      </c>
      <c r="R330" s="181">
        <f>Q330*H330</f>
        <v>3.0000000000000004E-05</v>
      </c>
      <c r="S330" s="181">
        <v>0</v>
      </c>
      <c r="T330" s="182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3" t="s">
        <v>143</v>
      </c>
      <c r="AT330" s="183" t="s">
        <v>125</v>
      </c>
      <c r="AU330" s="183" t="s">
        <v>88</v>
      </c>
      <c r="AY330" s="17" t="s">
        <v>122</v>
      </c>
      <c r="BE330" s="184">
        <f>IF(N330="základní",J330,0)</f>
        <v>0</v>
      </c>
      <c r="BF330" s="184">
        <f>IF(N330="snížená",J330,0)</f>
        <v>0</v>
      </c>
      <c r="BG330" s="184">
        <f>IF(N330="zákl. přenesená",J330,0)</f>
        <v>0</v>
      </c>
      <c r="BH330" s="184">
        <f>IF(N330="sníž. přenesená",J330,0)</f>
        <v>0</v>
      </c>
      <c r="BI330" s="184">
        <f>IF(N330="nulová",J330,0)</f>
        <v>0</v>
      </c>
      <c r="BJ330" s="17" t="s">
        <v>86</v>
      </c>
      <c r="BK330" s="184">
        <f>ROUND(I330*H330,2)</f>
        <v>0</v>
      </c>
      <c r="BL330" s="17" t="s">
        <v>143</v>
      </c>
      <c r="BM330" s="183" t="s">
        <v>524</v>
      </c>
    </row>
    <row r="331" s="2" customFormat="1">
      <c r="A331" s="36"/>
      <c r="B331" s="37"/>
      <c r="C331" s="36"/>
      <c r="D331" s="185" t="s">
        <v>131</v>
      </c>
      <c r="E331" s="36"/>
      <c r="F331" s="186" t="s">
        <v>525</v>
      </c>
      <c r="G331" s="36"/>
      <c r="H331" s="36"/>
      <c r="I331" s="187"/>
      <c r="J331" s="36"/>
      <c r="K331" s="36"/>
      <c r="L331" s="37"/>
      <c r="M331" s="188"/>
      <c r="N331" s="189"/>
      <c r="O331" s="75"/>
      <c r="P331" s="75"/>
      <c r="Q331" s="75"/>
      <c r="R331" s="75"/>
      <c r="S331" s="75"/>
      <c r="T331" s="7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7" t="s">
        <v>131</v>
      </c>
      <c r="AU331" s="17" t="s">
        <v>88</v>
      </c>
    </row>
    <row r="332" s="13" customFormat="1">
      <c r="A332" s="13"/>
      <c r="B332" s="196"/>
      <c r="C332" s="13"/>
      <c r="D332" s="185" t="s">
        <v>199</v>
      </c>
      <c r="E332" s="197" t="s">
        <v>1</v>
      </c>
      <c r="F332" s="198" t="s">
        <v>526</v>
      </c>
      <c r="G332" s="13"/>
      <c r="H332" s="199">
        <v>3</v>
      </c>
      <c r="I332" s="200"/>
      <c r="J332" s="13"/>
      <c r="K332" s="13"/>
      <c r="L332" s="196"/>
      <c r="M332" s="201"/>
      <c r="N332" s="202"/>
      <c r="O332" s="202"/>
      <c r="P332" s="202"/>
      <c r="Q332" s="202"/>
      <c r="R332" s="202"/>
      <c r="S332" s="202"/>
      <c r="T332" s="20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7" t="s">
        <v>199</v>
      </c>
      <c r="AU332" s="197" t="s">
        <v>88</v>
      </c>
      <c r="AV332" s="13" t="s">
        <v>88</v>
      </c>
      <c r="AW332" s="13" t="s">
        <v>33</v>
      </c>
      <c r="AX332" s="13" t="s">
        <v>78</v>
      </c>
      <c r="AY332" s="197" t="s">
        <v>122</v>
      </c>
    </row>
    <row r="333" s="14" customFormat="1">
      <c r="A333" s="14"/>
      <c r="B333" s="204"/>
      <c r="C333" s="14"/>
      <c r="D333" s="185" t="s">
        <v>199</v>
      </c>
      <c r="E333" s="205" t="s">
        <v>1</v>
      </c>
      <c r="F333" s="206" t="s">
        <v>205</v>
      </c>
      <c r="G333" s="14"/>
      <c r="H333" s="207">
        <v>3</v>
      </c>
      <c r="I333" s="208"/>
      <c r="J333" s="14"/>
      <c r="K333" s="14"/>
      <c r="L333" s="204"/>
      <c r="M333" s="209"/>
      <c r="N333" s="210"/>
      <c r="O333" s="210"/>
      <c r="P333" s="210"/>
      <c r="Q333" s="210"/>
      <c r="R333" s="210"/>
      <c r="S333" s="210"/>
      <c r="T333" s="211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05" t="s">
        <v>199</v>
      </c>
      <c r="AU333" s="205" t="s">
        <v>88</v>
      </c>
      <c r="AV333" s="14" t="s">
        <v>143</v>
      </c>
      <c r="AW333" s="14" t="s">
        <v>33</v>
      </c>
      <c r="AX333" s="14" t="s">
        <v>86</v>
      </c>
      <c r="AY333" s="205" t="s">
        <v>122</v>
      </c>
    </row>
    <row r="334" s="2" customFormat="1" ht="33" customHeight="1">
      <c r="A334" s="36"/>
      <c r="B334" s="170"/>
      <c r="C334" s="171" t="s">
        <v>527</v>
      </c>
      <c r="D334" s="171" t="s">
        <v>125</v>
      </c>
      <c r="E334" s="172" t="s">
        <v>528</v>
      </c>
      <c r="F334" s="173" t="s">
        <v>529</v>
      </c>
      <c r="G334" s="174" t="s">
        <v>196</v>
      </c>
      <c r="H334" s="175">
        <v>230</v>
      </c>
      <c r="I334" s="176"/>
      <c r="J334" s="177">
        <f>ROUND(I334*H334,2)</f>
        <v>0</v>
      </c>
      <c r="K334" s="178"/>
      <c r="L334" s="37"/>
      <c r="M334" s="179" t="s">
        <v>1</v>
      </c>
      <c r="N334" s="180" t="s">
        <v>43</v>
      </c>
      <c r="O334" s="75"/>
      <c r="P334" s="181">
        <f>O334*H334</f>
        <v>0</v>
      </c>
      <c r="Q334" s="181">
        <v>0.090620000000000006</v>
      </c>
      <c r="R334" s="181">
        <f>Q334*H334</f>
        <v>20.842600000000001</v>
      </c>
      <c r="S334" s="181">
        <v>0</v>
      </c>
      <c r="T334" s="182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3" t="s">
        <v>143</v>
      </c>
      <c r="AT334" s="183" t="s">
        <v>125</v>
      </c>
      <c r="AU334" s="183" t="s">
        <v>88</v>
      </c>
      <c r="AY334" s="17" t="s">
        <v>122</v>
      </c>
      <c r="BE334" s="184">
        <f>IF(N334="základní",J334,0)</f>
        <v>0</v>
      </c>
      <c r="BF334" s="184">
        <f>IF(N334="snížená",J334,0)</f>
        <v>0</v>
      </c>
      <c r="BG334" s="184">
        <f>IF(N334="zákl. přenesená",J334,0)</f>
        <v>0</v>
      </c>
      <c r="BH334" s="184">
        <f>IF(N334="sníž. přenesená",J334,0)</f>
        <v>0</v>
      </c>
      <c r="BI334" s="184">
        <f>IF(N334="nulová",J334,0)</f>
        <v>0</v>
      </c>
      <c r="BJ334" s="17" t="s">
        <v>86</v>
      </c>
      <c r="BK334" s="184">
        <f>ROUND(I334*H334,2)</f>
        <v>0</v>
      </c>
      <c r="BL334" s="17" t="s">
        <v>143</v>
      </c>
      <c r="BM334" s="183" t="s">
        <v>530</v>
      </c>
    </row>
    <row r="335" s="13" customFormat="1">
      <c r="A335" s="13"/>
      <c r="B335" s="196"/>
      <c r="C335" s="13"/>
      <c r="D335" s="185" t="s">
        <v>199</v>
      </c>
      <c r="E335" s="197" t="s">
        <v>1</v>
      </c>
      <c r="F335" s="198" t="s">
        <v>318</v>
      </c>
      <c r="G335" s="13"/>
      <c r="H335" s="199">
        <v>230</v>
      </c>
      <c r="I335" s="200"/>
      <c r="J335" s="13"/>
      <c r="K335" s="13"/>
      <c r="L335" s="196"/>
      <c r="M335" s="201"/>
      <c r="N335" s="202"/>
      <c r="O335" s="202"/>
      <c r="P335" s="202"/>
      <c r="Q335" s="202"/>
      <c r="R335" s="202"/>
      <c r="S335" s="202"/>
      <c r="T335" s="20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97" t="s">
        <v>199</v>
      </c>
      <c r="AU335" s="197" t="s">
        <v>88</v>
      </c>
      <c r="AV335" s="13" t="s">
        <v>88</v>
      </c>
      <c r="AW335" s="13" t="s">
        <v>33</v>
      </c>
      <c r="AX335" s="13" t="s">
        <v>78</v>
      </c>
      <c r="AY335" s="197" t="s">
        <v>122</v>
      </c>
    </row>
    <row r="336" s="14" customFormat="1">
      <c r="A336" s="14"/>
      <c r="B336" s="204"/>
      <c r="C336" s="14"/>
      <c r="D336" s="185" t="s">
        <v>199</v>
      </c>
      <c r="E336" s="205" t="s">
        <v>1</v>
      </c>
      <c r="F336" s="206" t="s">
        <v>205</v>
      </c>
      <c r="G336" s="14"/>
      <c r="H336" s="207">
        <v>230</v>
      </c>
      <c r="I336" s="208"/>
      <c r="J336" s="14"/>
      <c r="K336" s="14"/>
      <c r="L336" s="204"/>
      <c r="M336" s="209"/>
      <c r="N336" s="210"/>
      <c r="O336" s="210"/>
      <c r="P336" s="210"/>
      <c r="Q336" s="210"/>
      <c r="R336" s="210"/>
      <c r="S336" s="210"/>
      <c r="T336" s="21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05" t="s">
        <v>199</v>
      </c>
      <c r="AU336" s="205" t="s">
        <v>88</v>
      </c>
      <c r="AV336" s="14" t="s">
        <v>143</v>
      </c>
      <c r="AW336" s="14" t="s">
        <v>33</v>
      </c>
      <c r="AX336" s="14" t="s">
        <v>86</v>
      </c>
      <c r="AY336" s="205" t="s">
        <v>122</v>
      </c>
    </row>
    <row r="337" s="2" customFormat="1" ht="37.8" customHeight="1">
      <c r="A337" s="36"/>
      <c r="B337" s="170"/>
      <c r="C337" s="212" t="s">
        <v>531</v>
      </c>
      <c r="D337" s="212" t="s">
        <v>294</v>
      </c>
      <c r="E337" s="213" t="s">
        <v>532</v>
      </c>
      <c r="F337" s="214" t="s">
        <v>533</v>
      </c>
      <c r="G337" s="215" t="s">
        <v>196</v>
      </c>
      <c r="H337" s="216">
        <v>246.09999999999999</v>
      </c>
      <c r="I337" s="217"/>
      <c r="J337" s="218">
        <f>ROUND(I337*H337,2)</f>
        <v>0</v>
      </c>
      <c r="K337" s="219"/>
      <c r="L337" s="220"/>
      <c r="M337" s="221" t="s">
        <v>1</v>
      </c>
      <c r="N337" s="222" t="s">
        <v>43</v>
      </c>
      <c r="O337" s="75"/>
      <c r="P337" s="181">
        <f>O337*H337</f>
        <v>0</v>
      </c>
      <c r="Q337" s="181">
        <v>0</v>
      </c>
      <c r="R337" s="181">
        <f>Q337*H337</f>
        <v>0</v>
      </c>
      <c r="S337" s="181">
        <v>0</v>
      </c>
      <c r="T337" s="182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3" t="s">
        <v>167</v>
      </c>
      <c r="AT337" s="183" t="s">
        <v>294</v>
      </c>
      <c r="AU337" s="183" t="s">
        <v>88</v>
      </c>
      <c r="AY337" s="17" t="s">
        <v>122</v>
      </c>
      <c r="BE337" s="184">
        <f>IF(N337="základní",J337,0)</f>
        <v>0</v>
      </c>
      <c r="BF337" s="184">
        <f>IF(N337="snížená",J337,0)</f>
        <v>0</v>
      </c>
      <c r="BG337" s="184">
        <f>IF(N337="zákl. přenesená",J337,0)</f>
        <v>0</v>
      </c>
      <c r="BH337" s="184">
        <f>IF(N337="sníž. přenesená",J337,0)</f>
        <v>0</v>
      </c>
      <c r="BI337" s="184">
        <f>IF(N337="nulová",J337,0)</f>
        <v>0</v>
      </c>
      <c r="BJ337" s="17" t="s">
        <v>86</v>
      </c>
      <c r="BK337" s="184">
        <f>ROUND(I337*H337,2)</f>
        <v>0</v>
      </c>
      <c r="BL337" s="17" t="s">
        <v>143</v>
      </c>
      <c r="BM337" s="183" t="s">
        <v>534</v>
      </c>
    </row>
    <row r="338" s="2" customFormat="1">
      <c r="A338" s="36"/>
      <c r="B338" s="37"/>
      <c r="C338" s="36"/>
      <c r="D338" s="185" t="s">
        <v>131</v>
      </c>
      <c r="E338" s="36"/>
      <c r="F338" s="186" t="s">
        <v>535</v>
      </c>
      <c r="G338" s="36"/>
      <c r="H338" s="36"/>
      <c r="I338" s="187"/>
      <c r="J338" s="36"/>
      <c r="K338" s="36"/>
      <c r="L338" s="37"/>
      <c r="M338" s="188"/>
      <c r="N338" s="189"/>
      <c r="O338" s="75"/>
      <c r="P338" s="75"/>
      <c r="Q338" s="75"/>
      <c r="R338" s="75"/>
      <c r="S338" s="75"/>
      <c r="T338" s="7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7" t="s">
        <v>131</v>
      </c>
      <c r="AU338" s="17" t="s">
        <v>88</v>
      </c>
    </row>
    <row r="339" s="13" customFormat="1">
      <c r="A339" s="13"/>
      <c r="B339" s="196"/>
      <c r="C339" s="13"/>
      <c r="D339" s="185" t="s">
        <v>199</v>
      </c>
      <c r="E339" s="13"/>
      <c r="F339" s="198" t="s">
        <v>536</v>
      </c>
      <c r="G339" s="13"/>
      <c r="H339" s="199">
        <v>246.09999999999999</v>
      </c>
      <c r="I339" s="200"/>
      <c r="J339" s="13"/>
      <c r="K339" s="13"/>
      <c r="L339" s="196"/>
      <c r="M339" s="201"/>
      <c r="N339" s="202"/>
      <c r="O339" s="202"/>
      <c r="P339" s="202"/>
      <c r="Q339" s="202"/>
      <c r="R339" s="202"/>
      <c r="S339" s="202"/>
      <c r="T339" s="20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97" t="s">
        <v>199</v>
      </c>
      <c r="AU339" s="197" t="s">
        <v>88</v>
      </c>
      <c r="AV339" s="13" t="s">
        <v>88</v>
      </c>
      <c r="AW339" s="13" t="s">
        <v>3</v>
      </c>
      <c r="AX339" s="13" t="s">
        <v>86</v>
      </c>
      <c r="AY339" s="197" t="s">
        <v>122</v>
      </c>
    </row>
    <row r="340" s="12" customFormat="1" ht="22.8" customHeight="1">
      <c r="A340" s="12"/>
      <c r="B340" s="157"/>
      <c r="C340" s="12"/>
      <c r="D340" s="158" t="s">
        <v>77</v>
      </c>
      <c r="E340" s="168" t="s">
        <v>154</v>
      </c>
      <c r="F340" s="168" t="s">
        <v>537</v>
      </c>
      <c r="G340" s="12"/>
      <c r="H340" s="12"/>
      <c r="I340" s="160"/>
      <c r="J340" s="169">
        <f>BK340</f>
        <v>0</v>
      </c>
      <c r="K340" s="12"/>
      <c r="L340" s="157"/>
      <c r="M340" s="162"/>
      <c r="N340" s="163"/>
      <c r="O340" s="163"/>
      <c r="P340" s="164">
        <f>SUM(P341:P358)</f>
        <v>0</v>
      </c>
      <c r="Q340" s="163"/>
      <c r="R340" s="164">
        <f>SUM(R341:R358)</f>
        <v>0</v>
      </c>
      <c r="S340" s="163"/>
      <c r="T340" s="165">
        <f>SUM(T341:T358)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158" t="s">
        <v>86</v>
      </c>
      <c r="AT340" s="166" t="s">
        <v>77</v>
      </c>
      <c r="AU340" s="166" t="s">
        <v>86</v>
      </c>
      <c r="AY340" s="158" t="s">
        <v>122</v>
      </c>
      <c r="BK340" s="167">
        <f>SUM(BK341:BK358)</f>
        <v>0</v>
      </c>
    </row>
    <row r="341" s="2" customFormat="1" ht="16.5" customHeight="1">
      <c r="A341" s="36"/>
      <c r="B341" s="170"/>
      <c r="C341" s="171" t="s">
        <v>538</v>
      </c>
      <c r="D341" s="171" t="s">
        <v>125</v>
      </c>
      <c r="E341" s="172" t="s">
        <v>539</v>
      </c>
      <c r="F341" s="173" t="s">
        <v>540</v>
      </c>
      <c r="G341" s="174" t="s">
        <v>196</v>
      </c>
      <c r="H341" s="175">
        <v>1704.8199999999999</v>
      </c>
      <c r="I341" s="176"/>
      <c r="J341" s="177">
        <f>ROUND(I341*H341,2)</f>
        <v>0</v>
      </c>
      <c r="K341" s="178"/>
      <c r="L341" s="37"/>
      <c r="M341" s="179" t="s">
        <v>1</v>
      </c>
      <c r="N341" s="180" t="s">
        <v>43</v>
      </c>
      <c r="O341" s="75"/>
      <c r="P341" s="181">
        <f>O341*H341</f>
        <v>0</v>
      </c>
      <c r="Q341" s="181">
        <v>0</v>
      </c>
      <c r="R341" s="181">
        <f>Q341*H341</f>
        <v>0</v>
      </c>
      <c r="S341" s="181">
        <v>0</v>
      </c>
      <c r="T341" s="182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83" t="s">
        <v>143</v>
      </c>
      <c r="AT341" s="183" t="s">
        <v>125</v>
      </c>
      <c r="AU341" s="183" t="s">
        <v>88</v>
      </c>
      <c r="AY341" s="17" t="s">
        <v>122</v>
      </c>
      <c r="BE341" s="184">
        <f>IF(N341="základní",J341,0)</f>
        <v>0</v>
      </c>
      <c r="BF341" s="184">
        <f>IF(N341="snížená",J341,0)</f>
        <v>0</v>
      </c>
      <c r="BG341" s="184">
        <f>IF(N341="zákl. přenesená",J341,0)</f>
        <v>0</v>
      </c>
      <c r="BH341" s="184">
        <f>IF(N341="sníž. přenesená",J341,0)</f>
        <v>0</v>
      </c>
      <c r="BI341" s="184">
        <f>IF(N341="nulová",J341,0)</f>
        <v>0</v>
      </c>
      <c r="BJ341" s="17" t="s">
        <v>86</v>
      </c>
      <c r="BK341" s="184">
        <f>ROUND(I341*H341,2)</f>
        <v>0</v>
      </c>
      <c r="BL341" s="17" t="s">
        <v>143</v>
      </c>
      <c r="BM341" s="183" t="s">
        <v>541</v>
      </c>
    </row>
    <row r="342" s="13" customFormat="1">
      <c r="A342" s="13"/>
      <c r="B342" s="196"/>
      <c r="C342" s="13"/>
      <c r="D342" s="185" t="s">
        <v>199</v>
      </c>
      <c r="E342" s="197" t="s">
        <v>1</v>
      </c>
      <c r="F342" s="198" t="s">
        <v>200</v>
      </c>
      <c r="G342" s="13"/>
      <c r="H342" s="199">
        <v>324</v>
      </c>
      <c r="I342" s="200"/>
      <c r="J342" s="13"/>
      <c r="K342" s="13"/>
      <c r="L342" s="196"/>
      <c r="M342" s="201"/>
      <c r="N342" s="202"/>
      <c r="O342" s="202"/>
      <c r="P342" s="202"/>
      <c r="Q342" s="202"/>
      <c r="R342" s="202"/>
      <c r="S342" s="202"/>
      <c r="T342" s="20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7" t="s">
        <v>199</v>
      </c>
      <c r="AU342" s="197" t="s">
        <v>88</v>
      </c>
      <c r="AV342" s="13" t="s">
        <v>88</v>
      </c>
      <c r="AW342" s="13" t="s">
        <v>33</v>
      </c>
      <c r="AX342" s="13" t="s">
        <v>78</v>
      </c>
      <c r="AY342" s="197" t="s">
        <v>122</v>
      </c>
    </row>
    <row r="343" s="13" customFormat="1">
      <c r="A343" s="13"/>
      <c r="B343" s="196"/>
      <c r="C343" s="13"/>
      <c r="D343" s="185" t="s">
        <v>199</v>
      </c>
      <c r="E343" s="197" t="s">
        <v>1</v>
      </c>
      <c r="F343" s="198" t="s">
        <v>201</v>
      </c>
      <c r="G343" s="13"/>
      <c r="H343" s="199">
        <v>223</v>
      </c>
      <c r="I343" s="200"/>
      <c r="J343" s="13"/>
      <c r="K343" s="13"/>
      <c r="L343" s="196"/>
      <c r="M343" s="201"/>
      <c r="N343" s="202"/>
      <c r="O343" s="202"/>
      <c r="P343" s="202"/>
      <c r="Q343" s="202"/>
      <c r="R343" s="202"/>
      <c r="S343" s="202"/>
      <c r="T343" s="20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97" t="s">
        <v>199</v>
      </c>
      <c r="AU343" s="197" t="s">
        <v>88</v>
      </c>
      <c r="AV343" s="13" t="s">
        <v>88</v>
      </c>
      <c r="AW343" s="13" t="s">
        <v>33</v>
      </c>
      <c r="AX343" s="13" t="s">
        <v>78</v>
      </c>
      <c r="AY343" s="197" t="s">
        <v>122</v>
      </c>
    </row>
    <row r="344" s="13" customFormat="1">
      <c r="A344" s="13"/>
      <c r="B344" s="196"/>
      <c r="C344" s="13"/>
      <c r="D344" s="185" t="s">
        <v>199</v>
      </c>
      <c r="E344" s="197" t="s">
        <v>1</v>
      </c>
      <c r="F344" s="198" t="s">
        <v>202</v>
      </c>
      <c r="G344" s="13"/>
      <c r="H344" s="199">
        <v>37</v>
      </c>
      <c r="I344" s="200"/>
      <c r="J344" s="13"/>
      <c r="K344" s="13"/>
      <c r="L344" s="196"/>
      <c r="M344" s="201"/>
      <c r="N344" s="202"/>
      <c r="O344" s="202"/>
      <c r="P344" s="202"/>
      <c r="Q344" s="202"/>
      <c r="R344" s="202"/>
      <c r="S344" s="202"/>
      <c r="T344" s="20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7" t="s">
        <v>199</v>
      </c>
      <c r="AU344" s="197" t="s">
        <v>88</v>
      </c>
      <c r="AV344" s="13" t="s">
        <v>88</v>
      </c>
      <c r="AW344" s="13" t="s">
        <v>33</v>
      </c>
      <c r="AX344" s="13" t="s">
        <v>78</v>
      </c>
      <c r="AY344" s="197" t="s">
        <v>122</v>
      </c>
    </row>
    <row r="345" s="13" customFormat="1">
      <c r="A345" s="13"/>
      <c r="B345" s="196"/>
      <c r="C345" s="13"/>
      <c r="D345" s="185" t="s">
        <v>199</v>
      </c>
      <c r="E345" s="197" t="s">
        <v>1</v>
      </c>
      <c r="F345" s="198" t="s">
        <v>542</v>
      </c>
      <c r="G345" s="13"/>
      <c r="H345" s="199">
        <v>199</v>
      </c>
      <c r="I345" s="200"/>
      <c r="J345" s="13"/>
      <c r="K345" s="13"/>
      <c r="L345" s="196"/>
      <c r="M345" s="201"/>
      <c r="N345" s="202"/>
      <c r="O345" s="202"/>
      <c r="P345" s="202"/>
      <c r="Q345" s="202"/>
      <c r="R345" s="202"/>
      <c r="S345" s="202"/>
      <c r="T345" s="20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97" t="s">
        <v>199</v>
      </c>
      <c r="AU345" s="197" t="s">
        <v>88</v>
      </c>
      <c r="AV345" s="13" t="s">
        <v>88</v>
      </c>
      <c r="AW345" s="13" t="s">
        <v>33</v>
      </c>
      <c r="AX345" s="13" t="s">
        <v>78</v>
      </c>
      <c r="AY345" s="197" t="s">
        <v>122</v>
      </c>
    </row>
    <row r="346" s="13" customFormat="1">
      <c r="A346" s="13"/>
      <c r="B346" s="196"/>
      <c r="C346" s="13"/>
      <c r="D346" s="185" t="s">
        <v>199</v>
      </c>
      <c r="E346" s="197" t="s">
        <v>1</v>
      </c>
      <c r="F346" s="198" t="s">
        <v>203</v>
      </c>
      <c r="G346" s="13"/>
      <c r="H346" s="199">
        <v>104</v>
      </c>
      <c r="I346" s="200"/>
      <c r="J346" s="13"/>
      <c r="K346" s="13"/>
      <c r="L346" s="196"/>
      <c r="M346" s="201"/>
      <c r="N346" s="202"/>
      <c r="O346" s="202"/>
      <c r="P346" s="202"/>
      <c r="Q346" s="202"/>
      <c r="R346" s="202"/>
      <c r="S346" s="202"/>
      <c r="T346" s="20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7" t="s">
        <v>199</v>
      </c>
      <c r="AU346" s="197" t="s">
        <v>88</v>
      </c>
      <c r="AV346" s="13" t="s">
        <v>88</v>
      </c>
      <c r="AW346" s="13" t="s">
        <v>33</v>
      </c>
      <c r="AX346" s="13" t="s">
        <v>78</v>
      </c>
      <c r="AY346" s="197" t="s">
        <v>122</v>
      </c>
    </row>
    <row r="347" s="13" customFormat="1">
      <c r="A347" s="13"/>
      <c r="B347" s="196"/>
      <c r="C347" s="13"/>
      <c r="D347" s="185" t="s">
        <v>199</v>
      </c>
      <c r="E347" s="197" t="s">
        <v>1</v>
      </c>
      <c r="F347" s="198" t="s">
        <v>543</v>
      </c>
      <c r="G347" s="13"/>
      <c r="H347" s="199">
        <v>80</v>
      </c>
      <c r="I347" s="200"/>
      <c r="J347" s="13"/>
      <c r="K347" s="13"/>
      <c r="L347" s="196"/>
      <c r="M347" s="201"/>
      <c r="N347" s="202"/>
      <c r="O347" s="202"/>
      <c r="P347" s="202"/>
      <c r="Q347" s="202"/>
      <c r="R347" s="202"/>
      <c r="S347" s="202"/>
      <c r="T347" s="20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7" t="s">
        <v>199</v>
      </c>
      <c r="AU347" s="197" t="s">
        <v>88</v>
      </c>
      <c r="AV347" s="13" t="s">
        <v>88</v>
      </c>
      <c r="AW347" s="13" t="s">
        <v>33</v>
      </c>
      <c r="AX347" s="13" t="s">
        <v>78</v>
      </c>
      <c r="AY347" s="197" t="s">
        <v>122</v>
      </c>
    </row>
    <row r="348" s="13" customFormat="1">
      <c r="A348" s="13"/>
      <c r="B348" s="196"/>
      <c r="C348" s="13"/>
      <c r="D348" s="185" t="s">
        <v>199</v>
      </c>
      <c r="E348" s="197" t="s">
        <v>1</v>
      </c>
      <c r="F348" s="198" t="s">
        <v>204</v>
      </c>
      <c r="G348" s="13"/>
      <c r="H348" s="199">
        <v>737.82000000000005</v>
      </c>
      <c r="I348" s="200"/>
      <c r="J348" s="13"/>
      <c r="K348" s="13"/>
      <c r="L348" s="196"/>
      <c r="M348" s="201"/>
      <c r="N348" s="202"/>
      <c r="O348" s="202"/>
      <c r="P348" s="202"/>
      <c r="Q348" s="202"/>
      <c r="R348" s="202"/>
      <c r="S348" s="202"/>
      <c r="T348" s="20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97" t="s">
        <v>199</v>
      </c>
      <c r="AU348" s="197" t="s">
        <v>88</v>
      </c>
      <c r="AV348" s="13" t="s">
        <v>88</v>
      </c>
      <c r="AW348" s="13" t="s">
        <v>33</v>
      </c>
      <c r="AX348" s="13" t="s">
        <v>78</v>
      </c>
      <c r="AY348" s="197" t="s">
        <v>122</v>
      </c>
    </row>
    <row r="349" s="14" customFormat="1">
      <c r="A349" s="14"/>
      <c r="B349" s="204"/>
      <c r="C349" s="14"/>
      <c r="D349" s="185" t="s">
        <v>199</v>
      </c>
      <c r="E349" s="205" t="s">
        <v>1</v>
      </c>
      <c r="F349" s="206" t="s">
        <v>205</v>
      </c>
      <c r="G349" s="14"/>
      <c r="H349" s="207">
        <v>1704.8199999999999</v>
      </c>
      <c r="I349" s="208"/>
      <c r="J349" s="14"/>
      <c r="K349" s="14"/>
      <c r="L349" s="204"/>
      <c r="M349" s="209"/>
      <c r="N349" s="210"/>
      <c r="O349" s="210"/>
      <c r="P349" s="210"/>
      <c r="Q349" s="210"/>
      <c r="R349" s="210"/>
      <c r="S349" s="210"/>
      <c r="T349" s="211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05" t="s">
        <v>199</v>
      </c>
      <c r="AU349" s="205" t="s">
        <v>88</v>
      </c>
      <c r="AV349" s="14" t="s">
        <v>143</v>
      </c>
      <c r="AW349" s="14" t="s">
        <v>33</v>
      </c>
      <c r="AX349" s="14" t="s">
        <v>86</v>
      </c>
      <c r="AY349" s="205" t="s">
        <v>122</v>
      </c>
    </row>
    <row r="350" s="2" customFormat="1" ht="24.15" customHeight="1">
      <c r="A350" s="36"/>
      <c r="B350" s="170"/>
      <c r="C350" s="171" t="s">
        <v>544</v>
      </c>
      <c r="D350" s="171" t="s">
        <v>125</v>
      </c>
      <c r="E350" s="172" t="s">
        <v>545</v>
      </c>
      <c r="F350" s="173" t="s">
        <v>546</v>
      </c>
      <c r="G350" s="174" t="s">
        <v>196</v>
      </c>
      <c r="H350" s="175">
        <v>1704.8199999999999</v>
      </c>
      <c r="I350" s="176"/>
      <c r="J350" s="177">
        <f>ROUND(I350*H350,2)</f>
        <v>0</v>
      </c>
      <c r="K350" s="178"/>
      <c r="L350" s="37"/>
      <c r="M350" s="179" t="s">
        <v>1</v>
      </c>
      <c r="N350" s="180" t="s">
        <v>43</v>
      </c>
      <c r="O350" s="75"/>
      <c r="P350" s="181">
        <f>O350*H350</f>
        <v>0</v>
      </c>
      <c r="Q350" s="181">
        <v>0</v>
      </c>
      <c r="R350" s="181">
        <f>Q350*H350</f>
        <v>0</v>
      </c>
      <c r="S350" s="181">
        <v>0</v>
      </c>
      <c r="T350" s="182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3" t="s">
        <v>143</v>
      </c>
      <c r="AT350" s="183" t="s">
        <v>125</v>
      </c>
      <c r="AU350" s="183" t="s">
        <v>88</v>
      </c>
      <c r="AY350" s="17" t="s">
        <v>122</v>
      </c>
      <c r="BE350" s="184">
        <f>IF(N350="základní",J350,0)</f>
        <v>0</v>
      </c>
      <c r="BF350" s="184">
        <f>IF(N350="snížená",J350,0)</f>
        <v>0</v>
      </c>
      <c r="BG350" s="184">
        <f>IF(N350="zákl. přenesená",J350,0)</f>
        <v>0</v>
      </c>
      <c r="BH350" s="184">
        <f>IF(N350="sníž. přenesená",J350,0)</f>
        <v>0</v>
      </c>
      <c r="BI350" s="184">
        <f>IF(N350="nulová",J350,0)</f>
        <v>0</v>
      </c>
      <c r="BJ350" s="17" t="s">
        <v>86</v>
      </c>
      <c r="BK350" s="184">
        <f>ROUND(I350*H350,2)</f>
        <v>0</v>
      </c>
      <c r="BL350" s="17" t="s">
        <v>143</v>
      </c>
      <c r="BM350" s="183" t="s">
        <v>547</v>
      </c>
    </row>
    <row r="351" s="13" customFormat="1">
      <c r="A351" s="13"/>
      <c r="B351" s="196"/>
      <c r="C351" s="13"/>
      <c r="D351" s="185" t="s">
        <v>199</v>
      </c>
      <c r="E351" s="197" t="s">
        <v>1</v>
      </c>
      <c r="F351" s="198" t="s">
        <v>200</v>
      </c>
      <c r="G351" s="13"/>
      <c r="H351" s="199">
        <v>324</v>
      </c>
      <c r="I351" s="200"/>
      <c r="J351" s="13"/>
      <c r="K351" s="13"/>
      <c r="L351" s="196"/>
      <c r="M351" s="201"/>
      <c r="N351" s="202"/>
      <c r="O351" s="202"/>
      <c r="P351" s="202"/>
      <c r="Q351" s="202"/>
      <c r="R351" s="202"/>
      <c r="S351" s="202"/>
      <c r="T351" s="20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97" t="s">
        <v>199</v>
      </c>
      <c r="AU351" s="197" t="s">
        <v>88</v>
      </c>
      <c r="AV351" s="13" t="s">
        <v>88</v>
      </c>
      <c r="AW351" s="13" t="s">
        <v>33</v>
      </c>
      <c r="AX351" s="13" t="s">
        <v>78</v>
      </c>
      <c r="AY351" s="197" t="s">
        <v>122</v>
      </c>
    </row>
    <row r="352" s="13" customFormat="1">
      <c r="A352" s="13"/>
      <c r="B352" s="196"/>
      <c r="C352" s="13"/>
      <c r="D352" s="185" t="s">
        <v>199</v>
      </c>
      <c r="E352" s="197" t="s">
        <v>1</v>
      </c>
      <c r="F352" s="198" t="s">
        <v>201</v>
      </c>
      <c r="G352" s="13"/>
      <c r="H352" s="199">
        <v>223</v>
      </c>
      <c r="I352" s="200"/>
      <c r="J352" s="13"/>
      <c r="K352" s="13"/>
      <c r="L352" s="196"/>
      <c r="M352" s="201"/>
      <c r="N352" s="202"/>
      <c r="O352" s="202"/>
      <c r="P352" s="202"/>
      <c r="Q352" s="202"/>
      <c r="R352" s="202"/>
      <c r="S352" s="202"/>
      <c r="T352" s="20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97" t="s">
        <v>199</v>
      </c>
      <c r="AU352" s="197" t="s">
        <v>88</v>
      </c>
      <c r="AV352" s="13" t="s">
        <v>88</v>
      </c>
      <c r="AW352" s="13" t="s">
        <v>33</v>
      </c>
      <c r="AX352" s="13" t="s">
        <v>78</v>
      </c>
      <c r="AY352" s="197" t="s">
        <v>122</v>
      </c>
    </row>
    <row r="353" s="13" customFormat="1">
      <c r="A353" s="13"/>
      <c r="B353" s="196"/>
      <c r="C353" s="13"/>
      <c r="D353" s="185" t="s">
        <v>199</v>
      </c>
      <c r="E353" s="197" t="s">
        <v>1</v>
      </c>
      <c r="F353" s="198" t="s">
        <v>202</v>
      </c>
      <c r="G353" s="13"/>
      <c r="H353" s="199">
        <v>37</v>
      </c>
      <c r="I353" s="200"/>
      <c r="J353" s="13"/>
      <c r="K353" s="13"/>
      <c r="L353" s="196"/>
      <c r="M353" s="201"/>
      <c r="N353" s="202"/>
      <c r="O353" s="202"/>
      <c r="P353" s="202"/>
      <c r="Q353" s="202"/>
      <c r="R353" s="202"/>
      <c r="S353" s="202"/>
      <c r="T353" s="20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97" t="s">
        <v>199</v>
      </c>
      <c r="AU353" s="197" t="s">
        <v>88</v>
      </c>
      <c r="AV353" s="13" t="s">
        <v>88</v>
      </c>
      <c r="AW353" s="13" t="s">
        <v>33</v>
      </c>
      <c r="AX353" s="13" t="s">
        <v>78</v>
      </c>
      <c r="AY353" s="197" t="s">
        <v>122</v>
      </c>
    </row>
    <row r="354" s="13" customFormat="1">
      <c r="A354" s="13"/>
      <c r="B354" s="196"/>
      <c r="C354" s="13"/>
      <c r="D354" s="185" t="s">
        <v>199</v>
      </c>
      <c r="E354" s="197" t="s">
        <v>1</v>
      </c>
      <c r="F354" s="198" t="s">
        <v>542</v>
      </c>
      <c r="G354" s="13"/>
      <c r="H354" s="199">
        <v>199</v>
      </c>
      <c r="I354" s="200"/>
      <c r="J354" s="13"/>
      <c r="K354" s="13"/>
      <c r="L354" s="196"/>
      <c r="M354" s="201"/>
      <c r="N354" s="202"/>
      <c r="O354" s="202"/>
      <c r="P354" s="202"/>
      <c r="Q354" s="202"/>
      <c r="R354" s="202"/>
      <c r="S354" s="202"/>
      <c r="T354" s="20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7" t="s">
        <v>199</v>
      </c>
      <c r="AU354" s="197" t="s">
        <v>88</v>
      </c>
      <c r="AV354" s="13" t="s">
        <v>88</v>
      </c>
      <c r="AW354" s="13" t="s">
        <v>33</v>
      </c>
      <c r="AX354" s="13" t="s">
        <v>78</v>
      </c>
      <c r="AY354" s="197" t="s">
        <v>122</v>
      </c>
    </row>
    <row r="355" s="13" customFormat="1">
      <c r="A355" s="13"/>
      <c r="B355" s="196"/>
      <c r="C355" s="13"/>
      <c r="D355" s="185" t="s">
        <v>199</v>
      </c>
      <c r="E355" s="197" t="s">
        <v>1</v>
      </c>
      <c r="F355" s="198" t="s">
        <v>203</v>
      </c>
      <c r="G355" s="13"/>
      <c r="H355" s="199">
        <v>104</v>
      </c>
      <c r="I355" s="200"/>
      <c r="J355" s="13"/>
      <c r="K355" s="13"/>
      <c r="L355" s="196"/>
      <c r="M355" s="201"/>
      <c r="N355" s="202"/>
      <c r="O355" s="202"/>
      <c r="P355" s="202"/>
      <c r="Q355" s="202"/>
      <c r="R355" s="202"/>
      <c r="S355" s="202"/>
      <c r="T355" s="20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7" t="s">
        <v>199</v>
      </c>
      <c r="AU355" s="197" t="s">
        <v>88</v>
      </c>
      <c r="AV355" s="13" t="s">
        <v>88</v>
      </c>
      <c r="AW355" s="13" t="s">
        <v>33</v>
      </c>
      <c r="AX355" s="13" t="s">
        <v>78</v>
      </c>
      <c r="AY355" s="197" t="s">
        <v>122</v>
      </c>
    </row>
    <row r="356" s="13" customFormat="1">
      <c r="A356" s="13"/>
      <c r="B356" s="196"/>
      <c r="C356" s="13"/>
      <c r="D356" s="185" t="s">
        <v>199</v>
      </c>
      <c r="E356" s="197" t="s">
        <v>1</v>
      </c>
      <c r="F356" s="198" t="s">
        <v>543</v>
      </c>
      <c r="G356" s="13"/>
      <c r="H356" s="199">
        <v>80</v>
      </c>
      <c r="I356" s="200"/>
      <c r="J356" s="13"/>
      <c r="K356" s="13"/>
      <c r="L356" s="196"/>
      <c r="M356" s="201"/>
      <c r="N356" s="202"/>
      <c r="O356" s="202"/>
      <c r="P356" s="202"/>
      <c r="Q356" s="202"/>
      <c r="R356" s="202"/>
      <c r="S356" s="202"/>
      <c r="T356" s="20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97" t="s">
        <v>199</v>
      </c>
      <c r="AU356" s="197" t="s">
        <v>88</v>
      </c>
      <c r="AV356" s="13" t="s">
        <v>88</v>
      </c>
      <c r="AW356" s="13" t="s">
        <v>33</v>
      </c>
      <c r="AX356" s="13" t="s">
        <v>78</v>
      </c>
      <c r="AY356" s="197" t="s">
        <v>122</v>
      </c>
    </row>
    <row r="357" s="13" customFormat="1">
      <c r="A357" s="13"/>
      <c r="B357" s="196"/>
      <c r="C357" s="13"/>
      <c r="D357" s="185" t="s">
        <v>199</v>
      </c>
      <c r="E357" s="197" t="s">
        <v>1</v>
      </c>
      <c r="F357" s="198" t="s">
        <v>204</v>
      </c>
      <c r="G357" s="13"/>
      <c r="H357" s="199">
        <v>737.82000000000005</v>
      </c>
      <c r="I357" s="200"/>
      <c r="J357" s="13"/>
      <c r="K357" s="13"/>
      <c r="L357" s="196"/>
      <c r="M357" s="201"/>
      <c r="N357" s="202"/>
      <c r="O357" s="202"/>
      <c r="P357" s="202"/>
      <c r="Q357" s="202"/>
      <c r="R357" s="202"/>
      <c r="S357" s="202"/>
      <c r="T357" s="20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97" t="s">
        <v>199</v>
      </c>
      <c r="AU357" s="197" t="s">
        <v>88</v>
      </c>
      <c r="AV357" s="13" t="s">
        <v>88</v>
      </c>
      <c r="AW357" s="13" t="s">
        <v>33</v>
      </c>
      <c r="AX357" s="13" t="s">
        <v>78</v>
      </c>
      <c r="AY357" s="197" t="s">
        <v>122</v>
      </c>
    </row>
    <row r="358" s="14" customFormat="1">
      <c r="A358" s="14"/>
      <c r="B358" s="204"/>
      <c r="C358" s="14"/>
      <c r="D358" s="185" t="s">
        <v>199</v>
      </c>
      <c r="E358" s="205" t="s">
        <v>1</v>
      </c>
      <c r="F358" s="206" t="s">
        <v>205</v>
      </c>
      <c r="G358" s="14"/>
      <c r="H358" s="207">
        <v>1704.8199999999999</v>
      </c>
      <c r="I358" s="208"/>
      <c r="J358" s="14"/>
      <c r="K358" s="14"/>
      <c r="L358" s="204"/>
      <c r="M358" s="209"/>
      <c r="N358" s="210"/>
      <c r="O358" s="210"/>
      <c r="P358" s="210"/>
      <c r="Q358" s="210"/>
      <c r="R358" s="210"/>
      <c r="S358" s="210"/>
      <c r="T358" s="211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05" t="s">
        <v>199</v>
      </c>
      <c r="AU358" s="205" t="s">
        <v>88</v>
      </c>
      <c r="AV358" s="14" t="s">
        <v>143</v>
      </c>
      <c r="AW358" s="14" t="s">
        <v>33</v>
      </c>
      <c r="AX358" s="14" t="s">
        <v>86</v>
      </c>
      <c r="AY358" s="205" t="s">
        <v>122</v>
      </c>
    </row>
    <row r="359" s="12" customFormat="1" ht="22.8" customHeight="1">
      <c r="A359" s="12"/>
      <c r="B359" s="157"/>
      <c r="C359" s="12"/>
      <c r="D359" s="158" t="s">
        <v>77</v>
      </c>
      <c r="E359" s="168" t="s">
        <v>167</v>
      </c>
      <c r="F359" s="168" t="s">
        <v>548</v>
      </c>
      <c r="G359" s="12"/>
      <c r="H359" s="12"/>
      <c r="I359" s="160"/>
      <c r="J359" s="169">
        <f>BK359</f>
        <v>0</v>
      </c>
      <c r="K359" s="12"/>
      <c r="L359" s="157"/>
      <c r="M359" s="162"/>
      <c r="N359" s="163"/>
      <c r="O359" s="163"/>
      <c r="P359" s="164">
        <f>SUM(P360:P366)</f>
        <v>0</v>
      </c>
      <c r="Q359" s="163"/>
      <c r="R359" s="164">
        <f>SUM(R360:R366)</f>
        <v>0.14495749999999999</v>
      </c>
      <c r="S359" s="163"/>
      <c r="T359" s="165">
        <f>SUM(T360:T366)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158" t="s">
        <v>86</v>
      </c>
      <c r="AT359" s="166" t="s">
        <v>77</v>
      </c>
      <c r="AU359" s="166" t="s">
        <v>86</v>
      </c>
      <c r="AY359" s="158" t="s">
        <v>122</v>
      </c>
      <c r="BK359" s="167">
        <f>SUM(BK360:BK366)</f>
        <v>0</v>
      </c>
    </row>
    <row r="360" s="2" customFormat="1" ht="24.15" customHeight="1">
      <c r="A360" s="36"/>
      <c r="B360" s="170"/>
      <c r="C360" s="171" t="s">
        <v>549</v>
      </c>
      <c r="D360" s="171" t="s">
        <v>125</v>
      </c>
      <c r="E360" s="172" t="s">
        <v>550</v>
      </c>
      <c r="F360" s="173" t="s">
        <v>551</v>
      </c>
      <c r="G360" s="174" t="s">
        <v>218</v>
      </c>
      <c r="H360" s="175">
        <v>25</v>
      </c>
      <c r="I360" s="176"/>
      <c r="J360" s="177">
        <f>ROUND(I360*H360,2)</f>
        <v>0</v>
      </c>
      <c r="K360" s="178"/>
      <c r="L360" s="37"/>
      <c r="M360" s="179" t="s">
        <v>1</v>
      </c>
      <c r="N360" s="180" t="s">
        <v>43</v>
      </c>
      <c r="O360" s="75"/>
      <c r="P360" s="181">
        <f>O360*H360</f>
        <v>0</v>
      </c>
      <c r="Q360" s="181">
        <v>1.0000000000000001E-05</v>
      </c>
      <c r="R360" s="181">
        <f>Q360*H360</f>
        <v>0.00025000000000000001</v>
      </c>
      <c r="S360" s="181">
        <v>0</v>
      </c>
      <c r="T360" s="182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83" t="s">
        <v>143</v>
      </c>
      <c r="AT360" s="183" t="s">
        <v>125</v>
      </c>
      <c r="AU360" s="183" t="s">
        <v>88</v>
      </c>
      <c r="AY360" s="17" t="s">
        <v>122</v>
      </c>
      <c r="BE360" s="184">
        <f>IF(N360="základní",J360,0)</f>
        <v>0</v>
      </c>
      <c r="BF360" s="184">
        <f>IF(N360="snížená",J360,0)</f>
        <v>0</v>
      </c>
      <c r="BG360" s="184">
        <f>IF(N360="zákl. přenesená",J360,0)</f>
        <v>0</v>
      </c>
      <c r="BH360" s="184">
        <f>IF(N360="sníž. přenesená",J360,0)</f>
        <v>0</v>
      </c>
      <c r="BI360" s="184">
        <f>IF(N360="nulová",J360,0)</f>
        <v>0</v>
      </c>
      <c r="BJ360" s="17" t="s">
        <v>86</v>
      </c>
      <c r="BK360" s="184">
        <f>ROUND(I360*H360,2)</f>
        <v>0</v>
      </c>
      <c r="BL360" s="17" t="s">
        <v>143</v>
      </c>
      <c r="BM360" s="183" t="s">
        <v>552</v>
      </c>
    </row>
    <row r="361" s="13" customFormat="1">
      <c r="A361" s="13"/>
      <c r="B361" s="196"/>
      <c r="C361" s="13"/>
      <c r="D361" s="185" t="s">
        <v>199</v>
      </c>
      <c r="E361" s="197" t="s">
        <v>1</v>
      </c>
      <c r="F361" s="198" t="s">
        <v>553</v>
      </c>
      <c r="G361" s="13"/>
      <c r="H361" s="199">
        <v>25</v>
      </c>
      <c r="I361" s="200"/>
      <c r="J361" s="13"/>
      <c r="K361" s="13"/>
      <c r="L361" s="196"/>
      <c r="M361" s="201"/>
      <c r="N361" s="202"/>
      <c r="O361" s="202"/>
      <c r="P361" s="202"/>
      <c r="Q361" s="202"/>
      <c r="R361" s="202"/>
      <c r="S361" s="202"/>
      <c r="T361" s="20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97" t="s">
        <v>199</v>
      </c>
      <c r="AU361" s="197" t="s">
        <v>88</v>
      </c>
      <c r="AV361" s="13" t="s">
        <v>88</v>
      </c>
      <c r="AW361" s="13" t="s">
        <v>33</v>
      </c>
      <c r="AX361" s="13" t="s">
        <v>78</v>
      </c>
      <c r="AY361" s="197" t="s">
        <v>122</v>
      </c>
    </row>
    <row r="362" s="14" customFormat="1">
      <c r="A362" s="14"/>
      <c r="B362" s="204"/>
      <c r="C362" s="14"/>
      <c r="D362" s="185" t="s">
        <v>199</v>
      </c>
      <c r="E362" s="205" t="s">
        <v>1</v>
      </c>
      <c r="F362" s="206" t="s">
        <v>205</v>
      </c>
      <c r="G362" s="14"/>
      <c r="H362" s="207">
        <v>25</v>
      </c>
      <c r="I362" s="208"/>
      <c r="J362" s="14"/>
      <c r="K362" s="14"/>
      <c r="L362" s="204"/>
      <c r="M362" s="209"/>
      <c r="N362" s="210"/>
      <c r="O362" s="210"/>
      <c r="P362" s="210"/>
      <c r="Q362" s="210"/>
      <c r="R362" s="210"/>
      <c r="S362" s="210"/>
      <c r="T362" s="211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05" t="s">
        <v>199</v>
      </c>
      <c r="AU362" s="205" t="s">
        <v>88</v>
      </c>
      <c r="AV362" s="14" t="s">
        <v>143</v>
      </c>
      <c r="AW362" s="14" t="s">
        <v>33</v>
      </c>
      <c r="AX362" s="14" t="s">
        <v>86</v>
      </c>
      <c r="AY362" s="205" t="s">
        <v>122</v>
      </c>
    </row>
    <row r="363" s="2" customFormat="1" ht="24.15" customHeight="1">
      <c r="A363" s="36"/>
      <c r="B363" s="170"/>
      <c r="C363" s="212" t="s">
        <v>554</v>
      </c>
      <c r="D363" s="212" t="s">
        <v>294</v>
      </c>
      <c r="E363" s="213" t="s">
        <v>555</v>
      </c>
      <c r="F363" s="214" t="s">
        <v>556</v>
      </c>
      <c r="G363" s="215" t="s">
        <v>218</v>
      </c>
      <c r="H363" s="216">
        <v>25.375</v>
      </c>
      <c r="I363" s="217"/>
      <c r="J363" s="218">
        <f>ROUND(I363*H363,2)</f>
        <v>0</v>
      </c>
      <c r="K363" s="219"/>
      <c r="L363" s="220"/>
      <c r="M363" s="221" t="s">
        <v>1</v>
      </c>
      <c r="N363" s="222" t="s">
        <v>43</v>
      </c>
      <c r="O363" s="75"/>
      <c r="P363" s="181">
        <f>O363*H363</f>
        <v>0</v>
      </c>
      <c r="Q363" s="181">
        <v>0.0024199999999999998</v>
      </c>
      <c r="R363" s="181">
        <f>Q363*H363</f>
        <v>0.061407499999999997</v>
      </c>
      <c r="S363" s="181">
        <v>0</v>
      </c>
      <c r="T363" s="182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83" t="s">
        <v>167</v>
      </c>
      <c r="AT363" s="183" t="s">
        <v>294</v>
      </c>
      <c r="AU363" s="183" t="s">
        <v>88</v>
      </c>
      <c r="AY363" s="17" t="s">
        <v>122</v>
      </c>
      <c r="BE363" s="184">
        <f>IF(N363="základní",J363,0)</f>
        <v>0</v>
      </c>
      <c r="BF363" s="184">
        <f>IF(N363="snížená",J363,0)</f>
        <v>0</v>
      </c>
      <c r="BG363" s="184">
        <f>IF(N363="zákl. přenesená",J363,0)</f>
        <v>0</v>
      </c>
      <c r="BH363" s="184">
        <f>IF(N363="sníž. přenesená",J363,0)</f>
        <v>0</v>
      </c>
      <c r="BI363" s="184">
        <f>IF(N363="nulová",J363,0)</f>
        <v>0</v>
      </c>
      <c r="BJ363" s="17" t="s">
        <v>86</v>
      </c>
      <c r="BK363" s="184">
        <f>ROUND(I363*H363,2)</f>
        <v>0</v>
      </c>
      <c r="BL363" s="17" t="s">
        <v>143</v>
      </c>
      <c r="BM363" s="183" t="s">
        <v>557</v>
      </c>
    </row>
    <row r="364" s="13" customFormat="1">
      <c r="A364" s="13"/>
      <c r="B364" s="196"/>
      <c r="C364" s="13"/>
      <c r="D364" s="185" t="s">
        <v>199</v>
      </c>
      <c r="E364" s="13"/>
      <c r="F364" s="198" t="s">
        <v>558</v>
      </c>
      <c r="G364" s="13"/>
      <c r="H364" s="199">
        <v>25.375</v>
      </c>
      <c r="I364" s="200"/>
      <c r="J364" s="13"/>
      <c r="K364" s="13"/>
      <c r="L364" s="196"/>
      <c r="M364" s="201"/>
      <c r="N364" s="202"/>
      <c r="O364" s="202"/>
      <c r="P364" s="202"/>
      <c r="Q364" s="202"/>
      <c r="R364" s="202"/>
      <c r="S364" s="202"/>
      <c r="T364" s="20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97" t="s">
        <v>199</v>
      </c>
      <c r="AU364" s="197" t="s">
        <v>88</v>
      </c>
      <c r="AV364" s="13" t="s">
        <v>88</v>
      </c>
      <c r="AW364" s="13" t="s">
        <v>3</v>
      </c>
      <c r="AX364" s="13" t="s">
        <v>86</v>
      </c>
      <c r="AY364" s="197" t="s">
        <v>122</v>
      </c>
    </row>
    <row r="365" s="2" customFormat="1" ht="24.15" customHeight="1">
      <c r="A365" s="36"/>
      <c r="B365" s="170"/>
      <c r="C365" s="171" t="s">
        <v>559</v>
      </c>
      <c r="D365" s="171" t="s">
        <v>125</v>
      </c>
      <c r="E365" s="172" t="s">
        <v>560</v>
      </c>
      <c r="F365" s="173" t="s">
        <v>561</v>
      </c>
      <c r="G365" s="174" t="s">
        <v>384</v>
      </c>
      <c r="H365" s="175">
        <v>1</v>
      </c>
      <c r="I365" s="176"/>
      <c r="J365" s="177">
        <f>ROUND(I365*H365,2)</f>
        <v>0</v>
      </c>
      <c r="K365" s="178"/>
      <c r="L365" s="37"/>
      <c r="M365" s="179" t="s">
        <v>1</v>
      </c>
      <c r="N365" s="180" t="s">
        <v>43</v>
      </c>
      <c r="O365" s="75"/>
      <c r="P365" s="181">
        <f>O365*H365</f>
        <v>0</v>
      </c>
      <c r="Q365" s="181">
        <v>0.083299999999999999</v>
      </c>
      <c r="R365" s="181">
        <f>Q365*H365</f>
        <v>0.083299999999999999</v>
      </c>
      <c r="S365" s="181">
        <v>0</v>
      </c>
      <c r="T365" s="182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3" t="s">
        <v>143</v>
      </c>
      <c r="AT365" s="183" t="s">
        <v>125</v>
      </c>
      <c r="AU365" s="183" t="s">
        <v>88</v>
      </c>
      <c r="AY365" s="17" t="s">
        <v>122</v>
      </c>
      <c r="BE365" s="184">
        <f>IF(N365="základní",J365,0)</f>
        <v>0</v>
      </c>
      <c r="BF365" s="184">
        <f>IF(N365="snížená",J365,0)</f>
        <v>0</v>
      </c>
      <c r="BG365" s="184">
        <f>IF(N365="zákl. přenesená",J365,0)</f>
        <v>0</v>
      </c>
      <c r="BH365" s="184">
        <f>IF(N365="sníž. přenesená",J365,0)</f>
        <v>0</v>
      </c>
      <c r="BI365" s="184">
        <f>IF(N365="nulová",J365,0)</f>
        <v>0</v>
      </c>
      <c r="BJ365" s="17" t="s">
        <v>86</v>
      </c>
      <c r="BK365" s="184">
        <f>ROUND(I365*H365,2)</f>
        <v>0</v>
      </c>
      <c r="BL365" s="17" t="s">
        <v>143</v>
      </c>
      <c r="BM365" s="183" t="s">
        <v>562</v>
      </c>
    </row>
    <row r="366" s="2" customFormat="1">
      <c r="A366" s="36"/>
      <c r="B366" s="37"/>
      <c r="C366" s="36"/>
      <c r="D366" s="185" t="s">
        <v>131</v>
      </c>
      <c r="E366" s="36"/>
      <c r="F366" s="186" t="s">
        <v>563</v>
      </c>
      <c r="G366" s="36"/>
      <c r="H366" s="36"/>
      <c r="I366" s="187"/>
      <c r="J366" s="36"/>
      <c r="K366" s="36"/>
      <c r="L366" s="37"/>
      <c r="M366" s="188"/>
      <c r="N366" s="189"/>
      <c r="O366" s="75"/>
      <c r="P366" s="75"/>
      <c r="Q366" s="75"/>
      <c r="R366" s="75"/>
      <c r="S366" s="75"/>
      <c r="T366" s="7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7" t="s">
        <v>131</v>
      </c>
      <c r="AU366" s="17" t="s">
        <v>88</v>
      </c>
    </row>
    <row r="367" s="12" customFormat="1" ht="22.8" customHeight="1">
      <c r="A367" s="12"/>
      <c r="B367" s="157"/>
      <c r="C367" s="12"/>
      <c r="D367" s="158" t="s">
        <v>77</v>
      </c>
      <c r="E367" s="168" t="s">
        <v>171</v>
      </c>
      <c r="F367" s="168" t="s">
        <v>564</v>
      </c>
      <c r="G367" s="12"/>
      <c r="H367" s="12"/>
      <c r="I367" s="160"/>
      <c r="J367" s="169">
        <f>BK367</f>
        <v>0</v>
      </c>
      <c r="K367" s="12"/>
      <c r="L367" s="157"/>
      <c r="M367" s="162"/>
      <c r="N367" s="163"/>
      <c r="O367" s="163"/>
      <c r="P367" s="164">
        <f>SUM(P368:P444)</f>
        <v>0</v>
      </c>
      <c r="Q367" s="163"/>
      <c r="R367" s="164">
        <f>SUM(R368:R444)</f>
        <v>39.941633940000003</v>
      </c>
      <c r="S367" s="163"/>
      <c r="T367" s="165">
        <f>SUM(T368:T444)</f>
        <v>71.673608000000002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158" t="s">
        <v>86</v>
      </c>
      <c r="AT367" s="166" t="s">
        <v>77</v>
      </c>
      <c r="AU367" s="166" t="s">
        <v>86</v>
      </c>
      <c r="AY367" s="158" t="s">
        <v>122</v>
      </c>
      <c r="BK367" s="167">
        <f>SUM(BK368:BK444)</f>
        <v>0</v>
      </c>
    </row>
    <row r="368" s="2" customFormat="1" ht="33" customHeight="1">
      <c r="A368" s="36"/>
      <c r="B368" s="170"/>
      <c r="C368" s="171" t="s">
        <v>565</v>
      </c>
      <c r="D368" s="171" t="s">
        <v>125</v>
      </c>
      <c r="E368" s="172" t="s">
        <v>566</v>
      </c>
      <c r="F368" s="173" t="s">
        <v>567</v>
      </c>
      <c r="G368" s="174" t="s">
        <v>218</v>
      </c>
      <c r="H368" s="175">
        <v>104.58</v>
      </c>
      <c r="I368" s="176"/>
      <c r="J368" s="177">
        <f>ROUND(I368*H368,2)</f>
        <v>0</v>
      </c>
      <c r="K368" s="178"/>
      <c r="L368" s="37"/>
      <c r="M368" s="179" t="s">
        <v>1</v>
      </c>
      <c r="N368" s="180" t="s">
        <v>43</v>
      </c>
      <c r="O368" s="75"/>
      <c r="P368" s="181">
        <f>O368*H368</f>
        <v>0</v>
      </c>
      <c r="Q368" s="181">
        <v>0.095990000000000006</v>
      </c>
      <c r="R368" s="181">
        <f>Q368*H368</f>
        <v>10.038634200000001</v>
      </c>
      <c r="S368" s="181">
        <v>0</v>
      </c>
      <c r="T368" s="182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3" t="s">
        <v>143</v>
      </c>
      <c r="AT368" s="183" t="s">
        <v>125</v>
      </c>
      <c r="AU368" s="183" t="s">
        <v>88</v>
      </c>
      <c r="AY368" s="17" t="s">
        <v>122</v>
      </c>
      <c r="BE368" s="184">
        <f>IF(N368="základní",J368,0)</f>
        <v>0</v>
      </c>
      <c r="BF368" s="184">
        <f>IF(N368="snížená",J368,0)</f>
        <v>0</v>
      </c>
      <c r="BG368" s="184">
        <f>IF(N368="zákl. přenesená",J368,0)</f>
        <v>0</v>
      </c>
      <c r="BH368" s="184">
        <f>IF(N368="sníž. přenesená",J368,0)</f>
        <v>0</v>
      </c>
      <c r="BI368" s="184">
        <f>IF(N368="nulová",J368,0)</f>
        <v>0</v>
      </c>
      <c r="BJ368" s="17" t="s">
        <v>86</v>
      </c>
      <c r="BK368" s="184">
        <f>ROUND(I368*H368,2)</f>
        <v>0</v>
      </c>
      <c r="BL368" s="17" t="s">
        <v>143</v>
      </c>
      <c r="BM368" s="183" t="s">
        <v>568</v>
      </c>
    </row>
    <row r="369" s="13" customFormat="1">
      <c r="A369" s="13"/>
      <c r="B369" s="196"/>
      <c r="C369" s="13"/>
      <c r="D369" s="185" t="s">
        <v>199</v>
      </c>
      <c r="E369" s="197" t="s">
        <v>1</v>
      </c>
      <c r="F369" s="198" t="s">
        <v>221</v>
      </c>
      <c r="G369" s="13"/>
      <c r="H369" s="199">
        <v>76.579999999999998</v>
      </c>
      <c r="I369" s="200"/>
      <c r="J369" s="13"/>
      <c r="K369" s="13"/>
      <c r="L369" s="196"/>
      <c r="M369" s="201"/>
      <c r="N369" s="202"/>
      <c r="O369" s="202"/>
      <c r="P369" s="202"/>
      <c r="Q369" s="202"/>
      <c r="R369" s="202"/>
      <c r="S369" s="202"/>
      <c r="T369" s="20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7" t="s">
        <v>199</v>
      </c>
      <c r="AU369" s="197" t="s">
        <v>88</v>
      </c>
      <c r="AV369" s="13" t="s">
        <v>88</v>
      </c>
      <c r="AW369" s="13" t="s">
        <v>33</v>
      </c>
      <c r="AX369" s="13" t="s">
        <v>78</v>
      </c>
      <c r="AY369" s="197" t="s">
        <v>122</v>
      </c>
    </row>
    <row r="370" s="13" customFormat="1">
      <c r="A370" s="13"/>
      <c r="B370" s="196"/>
      <c r="C370" s="13"/>
      <c r="D370" s="185" t="s">
        <v>199</v>
      </c>
      <c r="E370" s="197" t="s">
        <v>1</v>
      </c>
      <c r="F370" s="198" t="s">
        <v>569</v>
      </c>
      <c r="G370" s="13"/>
      <c r="H370" s="199">
        <v>28</v>
      </c>
      <c r="I370" s="200"/>
      <c r="J370" s="13"/>
      <c r="K370" s="13"/>
      <c r="L370" s="196"/>
      <c r="M370" s="201"/>
      <c r="N370" s="202"/>
      <c r="O370" s="202"/>
      <c r="P370" s="202"/>
      <c r="Q370" s="202"/>
      <c r="R370" s="202"/>
      <c r="S370" s="202"/>
      <c r="T370" s="20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97" t="s">
        <v>199</v>
      </c>
      <c r="AU370" s="197" t="s">
        <v>88</v>
      </c>
      <c r="AV370" s="13" t="s">
        <v>88</v>
      </c>
      <c r="AW370" s="13" t="s">
        <v>33</v>
      </c>
      <c r="AX370" s="13" t="s">
        <v>78</v>
      </c>
      <c r="AY370" s="197" t="s">
        <v>122</v>
      </c>
    </row>
    <row r="371" s="14" customFormat="1">
      <c r="A371" s="14"/>
      <c r="B371" s="204"/>
      <c r="C371" s="14"/>
      <c r="D371" s="185" t="s">
        <v>199</v>
      </c>
      <c r="E371" s="205" t="s">
        <v>1</v>
      </c>
      <c r="F371" s="206" t="s">
        <v>205</v>
      </c>
      <c r="G371" s="14"/>
      <c r="H371" s="207">
        <v>104.58</v>
      </c>
      <c r="I371" s="208"/>
      <c r="J371" s="14"/>
      <c r="K371" s="14"/>
      <c r="L371" s="204"/>
      <c r="M371" s="209"/>
      <c r="N371" s="210"/>
      <c r="O371" s="210"/>
      <c r="P371" s="210"/>
      <c r="Q371" s="210"/>
      <c r="R371" s="210"/>
      <c r="S371" s="210"/>
      <c r="T371" s="211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05" t="s">
        <v>199</v>
      </c>
      <c r="AU371" s="205" t="s">
        <v>88</v>
      </c>
      <c r="AV371" s="14" t="s">
        <v>143</v>
      </c>
      <c r="AW371" s="14" t="s">
        <v>33</v>
      </c>
      <c r="AX371" s="14" t="s">
        <v>86</v>
      </c>
      <c r="AY371" s="205" t="s">
        <v>122</v>
      </c>
    </row>
    <row r="372" s="2" customFormat="1" ht="21.75" customHeight="1">
      <c r="A372" s="36"/>
      <c r="B372" s="170"/>
      <c r="C372" s="212" t="s">
        <v>570</v>
      </c>
      <c r="D372" s="212" t="s">
        <v>294</v>
      </c>
      <c r="E372" s="213" t="s">
        <v>571</v>
      </c>
      <c r="F372" s="214" t="s">
        <v>572</v>
      </c>
      <c r="G372" s="215" t="s">
        <v>218</v>
      </c>
      <c r="H372" s="216">
        <v>106.672</v>
      </c>
      <c r="I372" s="217"/>
      <c r="J372" s="218">
        <f>ROUND(I372*H372,2)</f>
        <v>0</v>
      </c>
      <c r="K372" s="219"/>
      <c r="L372" s="220"/>
      <c r="M372" s="221" t="s">
        <v>1</v>
      </c>
      <c r="N372" s="222" t="s">
        <v>43</v>
      </c>
      <c r="O372" s="75"/>
      <c r="P372" s="181">
        <f>O372*H372</f>
        <v>0</v>
      </c>
      <c r="Q372" s="181">
        <v>0.021999999999999999</v>
      </c>
      <c r="R372" s="181">
        <f>Q372*H372</f>
        <v>2.346784</v>
      </c>
      <c r="S372" s="181">
        <v>0</v>
      </c>
      <c r="T372" s="182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83" t="s">
        <v>167</v>
      </c>
      <c r="AT372" s="183" t="s">
        <v>294</v>
      </c>
      <c r="AU372" s="183" t="s">
        <v>88</v>
      </c>
      <c r="AY372" s="17" t="s">
        <v>122</v>
      </c>
      <c r="BE372" s="184">
        <f>IF(N372="základní",J372,0)</f>
        <v>0</v>
      </c>
      <c r="BF372" s="184">
        <f>IF(N372="snížená",J372,0)</f>
        <v>0</v>
      </c>
      <c r="BG372" s="184">
        <f>IF(N372="zákl. přenesená",J372,0)</f>
        <v>0</v>
      </c>
      <c r="BH372" s="184">
        <f>IF(N372="sníž. přenesená",J372,0)</f>
        <v>0</v>
      </c>
      <c r="BI372" s="184">
        <f>IF(N372="nulová",J372,0)</f>
        <v>0</v>
      </c>
      <c r="BJ372" s="17" t="s">
        <v>86</v>
      </c>
      <c r="BK372" s="184">
        <f>ROUND(I372*H372,2)</f>
        <v>0</v>
      </c>
      <c r="BL372" s="17" t="s">
        <v>143</v>
      </c>
      <c r="BM372" s="183" t="s">
        <v>573</v>
      </c>
    </row>
    <row r="373" s="13" customFormat="1">
      <c r="A373" s="13"/>
      <c r="B373" s="196"/>
      <c r="C373" s="13"/>
      <c r="D373" s="185" t="s">
        <v>199</v>
      </c>
      <c r="E373" s="13"/>
      <c r="F373" s="198" t="s">
        <v>574</v>
      </c>
      <c r="G373" s="13"/>
      <c r="H373" s="199">
        <v>106.672</v>
      </c>
      <c r="I373" s="200"/>
      <c r="J373" s="13"/>
      <c r="K373" s="13"/>
      <c r="L373" s="196"/>
      <c r="M373" s="201"/>
      <c r="N373" s="202"/>
      <c r="O373" s="202"/>
      <c r="P373" s="202"/>
      <c r="Q373" s="202"/>
      <c r="R373" s="202"/>
      <c r="S373" s="202"/>
      <c r="T373" s="20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97" t="s">
        <v>199</v>
      </c>
      <c r="AU373" s="197" t="s">
        <v>88</v>
      </c>
      <c r="AV373" s="13" t="s">
        <v>88</v>
      </c>
      <c r="AW373" s="13" t="s">
        <v>3</v>
      </c>
      <c r="AX373" s="13" t="s">
        <v>86</v>
      </c>
      <c r="AY373" s="197" t="s">
        <v>122</v>
      </c>
    </row>
    <row r="374" s="2" customFormat="1" ht="24.15" customHeight="1">
      <c r="A374" s="36"/>
      <c r="B374" s="170"/>
      <c r="C374" s="171" t="s">
        <v>575</v>
      </c>
      <c r="D374" s="171" t="s">
        <v>125</v>
      </c>
      <c r="E374" s="172" t="s">
        <v>576</v>
      </c>
      <c r="F374" s="173" t="s">
        <v>577</v>
      </c>
      <c r="G374" s="174" t="s">
        <v>218</v>
      </c>
      <c r="H374" s="175">
        <v>18</v>
      </c>
      <c r="I374" s="176"/>
      <c r="J374" s="177">
        <f>ROUND(I374*H374,2)</f>
        <v>0</v>
      </c>
      <c r="K374" s="178"/>
      <c r="L374" s="37"/>
      <c r="M374" s="179" t="s">
        <v>1</v>
      </c>
      <c r="N374" s="180" t="s">
        <v>43</v>
      </c>
      <c r="O374" s="75"/>
      <c r="P374" s="181">
        <f>O374*H374</f>
        <v>0</v>
      </c>
      <c r="Q374" s="181">
        <v>0.14943000000000001</v>
      </c>
      <c r="R374" s="181">
        <f>Q374*H374</f>
        <v>2.68974</v>
      </c>
      <c r="S374" s="181">
        <v>0</v>
      </c>
      <c r="T374" s="182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183" t="s">
        <v>143</v>
      </c>
      <c r="AT374" s="183" t="s">
        <v>125</v>
      </c>
      <c r="AU374" s="183" t="s">
        <v>88</v>
      </c>
      <c r="AY374" s="17" t="s">
        <v>122</v>
      </c>
      <c r="BE374" s="184">
        <f>IF(N374="základní",J374,0)</f>
        <v>0</v>
      </c>
      <c r="BF374" s="184">
        <f>IF(N374="snížená",J374,0)</f>
        <v>0</v>
      </c>
      <c r="BG374" s="184">
        <f>IF(N374="zákl. přenesená",J374,0)</f>
        <v>0</v>
      </c>
      <c r="BH374" s="184">
        <f>IF(N374="sníž. přenesená",J374,0)</f>
        <v>0</v>
      </c>
      <c r="BI374" s="184">
        <f>IF(N374="nulová",J374,0)</f>
        <v>0</v>
      </c>
      <c r="BJ374" s="17" t="s">
        <v>86</v>
      </c>
      <c r="BK374" s="184">
        <f>ROUND(I374*H374,2)</f>
        <v>0</v>
      </c>
      <c r="BL374" s="17" t="s">
        <v>143</v>
      </c>
      <c r="BM374" s="183" t="s">
        <v>578</v>
      </c>
    </row>
    <row r="375" s="13" customFormat="1">
      <c r="A375" s="13"/>
      <c r="B375" s="196"/>
      <c r="C375" s="13"/>
      <c r="D375" s="185" t="s">
        <v>199</v>
      </c>
      <c r="E375" s="197" t="s">
        <v>1</v>
      </c>
      <c r="F375" s="198" t="s">
        <v>579</v>
      </c>
      <c r="G375" s="13"/>
      <c r="H375" s="199">
        <v>18</v>
      </c>
      <c r="I375" s="200"/>
      <c r="J375" s="13"/>
      <c r="K375" s="13"/>
      <c r="L375" s="196"/>
      <c r="M375" s="201"/>
      <c r="N375" s="202"/>
      <c r="O375" s="202"/>
      <c r="P375" s="202"/>
      <c r="Q375" s="202"/>
      <c r="R375" s="202"/>
      <c r="S375" s="202"/>
      <c r="T375" s="20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7" t="s">
        <v>199</v>
      </c>
      <c r="AU375" s="197" t="s">
        <v>88</v>
      </c>
      <c r="AV375" s="13" t="s">
        <v>88</v>
      </c>
      <c r="AW375" s="13" t="s">
        <v>33</v>
      </c>
      <c r="AX375" s="13" t="s">
        <v>78</v>
      </c>
      <c r="AY375" s="197" t="s">
        <v>122</v>
      </c>
    </row>
    <row r="376" s="14" customFormat="1">
      <c r="A376" s="14"/>
      <c r="B376" s="204"/>
      <c r="C376" s="14"/>
      <c r="D376" s="185" t="s">
        <v>199</v>
      </c>
      <c r="E376" s="205" t="s">
        <v>1</v>
      </c>
      <c r="F376" s="206" t="s">
        <v>205</v>
      </c>
      <c r="G376" s="14"/>
      <c r="H376" s="207">
        <v>18</v>
      </c>
      <c r="I376" s="208"/>
      <c r="J376" s="14"/>
      <c r="K376" s="14"/>
      <c r="L376" s="204"/>
      <c r="M376" s="209"/>
      <c r="N376" s="210"/>
      <c r="O376" s="210"/>
      <c r="P376" s="210"/>
      <c r="Q376" s="210"/>
      <c r="R376" s="210"/>
      <c r="S376" s="210"/>
      <c r="T376" s="211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05" t="s">
        <v>199</v>
      </c>
      <c r="AU376" s="205" t="s">
        <v>88</v>
      </c>
      <c r="AV376" s="14" t="s">
        <v>143</v>
      </c>
      <c r="AW376" s="14" t="s">
        <v>33</v>
      </c>
      <c r="AX376" s="14" t="s">
        <v>86</v>
      </c>
      <c r="AY376" s="205" t="s">
        <v>122</v>
      </c>
    </row>
    <row r="377" s="2" customFormat="1" ht="24.15" customHeight="1">
      <c r="A377" s="36"/>
      <c r="B377" s="170"/>
      <c r="C377" s="171" t="s">
        <v>580</v>
      </c>
      <c r="D377" s="171" t="s">
        <v>125</v>
      </c>
      <c r="E377" s="172" t="s">
        <v>581</v>
      </c>
      <c r="F377" s="173" t="s">
        <v>582</v>
      </c>
      <c r="G377" s="174" t="s">
        <v>196</v>
      </c>
      <c r="H377" s="175">
        <v>38.219999999999999</v>
      </c>
      <c r="I377" s="176"/>
      <c r="J377" s="177">
        <f>ROUND(I377*H377,2)</f>
        <v>0</v>
      </c>
      <c r="K377" s="178"/>
      <c r="L377" s="37"/>
      <c r="M377" s="179" t="s">
        <v>1</v>
      </c>
      <c r="N377" s="180" t="s">
        <v>43</v>
      </c>
      <c r="O377" s="75"/>
      <c r="P377" s="181">
        <f>O377*H377</f>
        <v>0</v>
      </c>
      <c r="Q377" s="181">
        <v>0.00068999999999999997</v>
      </c>
      <c r="R377" s="181">
        <f>Q377*H377</f>
        <v>0.026371799999999997</v>
      </c>
      <c r="S377" s="181">
        <v>0</v>
      </c>
      <c r="T377" s="182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3" t="s">
        <v>143</v>
      </c>
      <c r="AT377" s="183" t="s">
        <v>125</v>
      </c>
      <c r="AU377" s="183" t="s">
        <v>88</v>
      </c>
      <c r="AY377" s="17" t="s">
        <v>122</v>
      </c>
      <c r="BE377" s="184">
        <f>IF(N377="základní",J377,0)</f>
        <v>0</v>
      </c>
      <c r="BF377" s="184">
        <f>IF(N377="snížená",J377,0)</f>
        <v>0</v>
      </c>
      <c r="BG377" s="184">
        <f>IF(N377="zákl. přenesená",J377,0)</f>
        <v>0</v>
      </c>
      <c r="BH377" s="184">
        <f>IF(N377="sníž. přenesená",J377,0)</f>
        <v>0</v>
      </c>
      <c r="BI377" s="184">
        <f>IF(N377="nulová",J377,0)</f>
        <v>0</v>
      </c>
      <c r="BJ377" s="17" t="s">
        <v>86</v>
      </c>
      <c r="BK377" s="184">
        <f>ROUND(I377*H377,2)</f>
        <v>0</v>
      </c>
      <c r="BL377" s="17" t="s">
        <v>143</v>
      </c>
      <c r="BM377" s="183" t="s">
        <v>583</v>
      </c>
    </row>
    <row r="378" s="13" customFormat="1">
      <c r="A378" s="13"/>
      <c r="B378" s="196"/>
      <c r="C378" s="13"/>
      <c r="D378" s="185" t="s">
        <v>199</v>
      </c>
      <c r="E378" s="197" t="s">
        <v>1</v>
      </c>
      <c r="F378" s="198" t="s">
        <v>584</v>
      </c>
      <c r="G378" s="13"/>
      <c r="H378" s="199">
        <v>38.219999999999999</v>
      </c>
      <c r="I378" s="200"/>
      <c r="J378" s="13"/>
      <c r="K378" s="13"/>
      <c r="L378" s="196"/>
      <c r="M378" s="201"/>
      <c r="N378" s="202"/>
      <c r="O378" s="202"/>
      <c r="P378" s="202"/>
      <c r="Q378" s="202"/>
      <c r="R378" s="202"/>
      <c r="S378" s="202"/>
      <c r="T378" s="20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97" t="s">
        <v>199</v>
      </c>
      <c r="AU378" s="197" t="s">
        <v>88</v>
      </c>
      <c r="AV378" s="13" t="s">
        <v>88</v>
      </c>
      <c r="AW378" s="13" t="s">
        <v>33</v>
      </c>
      <c r="AX378" s="13" t="s">
        <v>78</v>
      </c>
      <c r="AY378" s="197" t="s">
        <v>122</v>
      </c>
    </row>
    <row r="379" s="14" customFormat="1">
      <c r="A379" s="14"/>
      <c r="B379" s="204"/>
      <c r="C379" s="14"/>
      <c r="D379" s="185" t="s">
        <v>199</v>
      </c>
      <c r="E379" s="205" t="s">
        <v>1</v>
      </c>
      <c r="F379" s="206" t="s">
        <v>205</v>
      </c>
      <c r="G379" s="14"/>
      <c r="H379" s="207">
        <v>38.219999999999999</v>
      </c>
      <c r="I379" s="208"/>
      <c r="J379" s="14"/>
      <c r="K379" s="14"/>
      <c r="L379" s="204"/>
      <c r="M379" s="209"/>
      <c r="N379" s="210"/>
      <c r="O379" s="210"/>
      <c r="P379" s="210"/>
      <c r="Q379" s="210"/>
      <c r="R379" s="210"/>
      <c r="S379" s="210"/>
      <c r="T379" s="211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05" t="s">
        <v>199</v>
      </c>
      <c r="AU379" s="205" t="s">
        <v>88</v>
      </c>
      <c r="AV379" s="14" t="s">
        <v>143</v>
      </c>
      <c r="AW379" s="14" t="s">
        <v>33</v>
      </c>
      <c r="AX379" s="14" t="s">
        <v>86</v>
      </c>
      <c r="AY379" s="205" t="s">
        <v>122</v>
      </c>
    </row>
    <row r="380" s="2" customFormat="1" ht="16.5" customHeight="1">
      <c r="A380" s="36"/>
      <c r="B380" s="170"/>
      <c r="C380" s="171" t="s">
        <v>585</v>
      </c>
      <c r="D380" s="171" t="s">
        <v>125</v>
      </c>
      <c r="E380" s="172" t="s">
        <v>586</v>
      </c>
      <c r="F380" s="173" t="s">
        <v>587</v>
      </c>
      <c r="G380" s="174" t="s">
        <v>218</v>
      </c>
      <c r="H380" s="175">
        <v>100</v>
      </c>
      <c r="I380" s="176"/>
      <c r="J380" s="177">
        <f>ROUND(I380*H380,2)</f>
        <v>0</v>
      </c>
      <c r="K380" s="178"/>
      <c r="L380" s="37"/>
      <c r="M380" s="179" t="s">
        <v>1</v>
      </c>
      <c r="N380" s="180" t="s">
        <v>43</v>
      </c>
      <c r="O380" s="75"/>
      <c r="P380" s="181">
        <f>O380*H380</f>
        <v>0</v>
      </c>
      <c r="Q380" s="181">
        <v>0</v>
      </c>
      <c r="R380" s="181">
        <f>Q380*H380</f>
        <v>0</v>
      </c>
      <c r="S380" s="181">
        <v>0</v>
      </c>
      <c r="T380" s="182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183" t="s">
        <v>143</v>
      </c>
      <c r="AT380" s="183" t="s">
        <v>125</v>
      </c>
      <c r="AU380" s="183" t="s">
        <v>88</v>
      </c>
      <c r="AY380" s="17" t="s">
        <v>122</v>
      </c>
      <c r="BE380" s="184">
        <f>IF(N380="základní",J380,0)</f>
        <v>0</v>
      </c>
      <c r="BF380" s="184">
        <f>IF(N380="snížená",J380,0)</f>
        <v>0</v>
      </c>
      <c r="BG380" s="184">
        <f>IF(N380="zákl. přenesená",J380,0)</f>
        <v>0</v>
      </c>
      <c r="BH380" s="184">
        <f>IF(N380="sníž. přenesená",J380,0)</f>
        <v>0</v>
      </c>
      <c r="BI380" s="184">
        <f>IF(N380="nulová",J380,0)</f>
        <v>0</v>
      </c>
      <c r="BJ380" s="17" t="s">
        <v>86</v>
      </c>
      <c r="BK380" s="184">
        <f>ROUND(I380*H380,2)</f>
        <v>0</v>
      </c>
      <c r="BL380" s="17" t="s">
        <v>143</v>
      </c>
      <c r="BM380" s="183" t="s">
        <v>588</v>
      </c>
    </row>
    <row r="381" s="13" customFormat="1">
      <c r="A381" s="13"/>
      <c r="B381" s="196"/>
      <c r="C381" s="13"/>
      <c r="D381" s="185" t="s">
        <v>199</v>
      </c>
      <c r="E381" s="197" t="s">
        <v>1</v>
      </c>
      <c r="F381" s="198" t="s">
        <v>589</v>
      </c>
      <c r="G381" s="13"/>
      <c r="H381" s="199">
        <v>48</v>
      </c>
      <c r="I381" s="200"/>
      <c r="J381" s="13"/>
      <c r="K381" s="13"/>
      <c r="L381" s="196"/>
      <c r="M381" s="201"/>
      <c r="N381" s="202"/>
      <c r="O381" s="202"/>
      <c r="P381" s="202"/>
      <c r="Q381" s="202"/>
      <c r="R381" s="202"/>
      <c r="S381" s="202"/>
      <c r="T381" s="20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97" t="s">
        <v>199</v>
      </c>
      <c r="AU381" s="197" t="s">
        <v>88</v>
      </c>
      <c r="AV381" s="13" t="s">
        <v>88</v>
      </c>
      <c r="AW381" s="13" t="s">
        <v>33</v>
      </c>
      <c r="AX381" s="13" t="s">
        <v>78</v>
      </c>
      <c r="AY381" s="197" t="s">
        <v>122</v>
      </c>
    </row>
    <row r="382" s="13" customFormat="1">
      <c r="A382" s="13"/>
      <c r="B382" s="196"/>
      <c r="C382" s="13"/>
      <c r="D382" s="185" t="s">
        <v>199</v>
      </c>
      <c r="E382" s="197" t="s">
        <v>1</v>
      </c>
      <c r="F382" s="198" t="s">
        <v>590</v>
      </c>
      <c r="G382" s="13"/>
      <c r="H382" s="199">
        <v>52</v>
      </c>
      <c r="I382" s="200"/>
      <c r="J382" s="13"/>
      <c r="K382" s="13"/>
      <c r="L382" s="196"/>
      <c r="M382" s="201"/>
      <c r="N382" s="202"/>
      <c r="O382" s="202"/>
      <c r="P382" s="202"/>
      <c r="Q382" s="202"/>
      <c r="R382" s="202"/>
      <c r="S382" s="202"/>
      <c r="T382" s="20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97" t="s">
        <v>199</v>
      </c>
      <c r="AU382" s="197" t="s">
        <v>88</v>
      </c>
      <c r="AV382" s="13" t="s">
        <v>88</v>
      </c>
      <c r="AW382" s="13" t="s">
        <v>33</v>
      </c>
      <c r="AX382" s="13" t="s">
        <v>78</v>
      </c>
      <c r="AY382" s="197" t="s">
        <v>122</v>
      </c>
    </row>
    <row r="383" s="14" customFormat="1">
      <c r="A383" s="14"/>
      <c r="B383" s="204"/>
      <c r="C383" s="14"/>
      <c r="D383" s="185" t="s">
        <v>199</v>
      </c>
      <c r="E383" s="205" t="s">
        <v>1</v>
      </c>
      <c r="F383" s="206" t="s">
        <v>205</v>
      </c>
      <c r="G383" s="14"/>
      <c r="H383" s="207">
        <v>100</v>
      </c>
      <c r="I383" s="208"/>
      <c r="J383" s="14"/>
      <c r="K383" s="14"/>
      <c r="L383" s="204"/>
      <c r="M383" s="209"/>
      <c r="N383" s="210"/>
      <c r="O383" s="210"/>
      <c r="P383" s="210"/>
      <c r="Q383" s="210"/>
      <c r="R383" s="210"/>
      <c r="S383" s="210"/>
      <c r="T383" s="211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05" t="s">
        <v>199</v>
      </c>
      <c r="AU383" s="205" t="s">
        <v>88</v>
      </c>
      <c r="AV383" s="14" t="s">
        <v>143</v>
      </c>
      <c r="AW383" s="14" t="s">
        <v>33</v>
      </c>
      <c r="AX383" s="14" t="s">
        <v>86</v>
      </c>
      <c r="AY383" s="205" t="s">
        <v>122</v>
      </c>
    </row>
    <row r="384" s="2" customFormat="1" ht="24.15" customHeight="1">
      <c r="A384" s="36"/>
      <c r="B384" s="170"/>
      <c r="C384" s="171" t="s">
        <v>591</v>
      </c>
      <c r="D384" s="171" t="s">
        <v>125</v>
      </c>
      <c r="E384" s="172" t="s">
        <v>592</v>
      </c>
      <c r="F384" s="173" t="s">
        <v>593</v>
      </c>
      <c r="G384" s="174" t="s">
        <v>218</v>
      </c>
      <c r="H384" s="175">
        <v>152</v>
      </c>
      <c r="I384" s="176"/>
      <c r="J384" s="177">
        <f>ROUND(I384*H384,2)</f>
        <v>0</v>
      </c>
      <c r="K384" s="178"/>
      <c r="L384" s="37"/>
      <c r="M384" s="179" t="s">
        <v>1</v>
      </c>
      <c r="N384" s="180" t="s">
        <v>43</v>
      </c>
      <c r="O384" s="75"/>
      <c r="P384" s="181">
        <f>O384*H384</f>
        <v>0</v>
      </c>
      <c r="Q384" s="181">
        <v>0.00011</v>
      </c>
      <c r="R384" s="181">
        <f>Q384*H384</f>
        <v>0.016720000000000002</v>
      </c>
      <c r="S384" s="181">
        <v>0</v>
      </c>
      <c r="T384" s="182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83" t="s">
        <v>143</v>
      </c>
      <c r="AT384" s="183" t="s">
        <v>125</v>
      </c>
      <c r="AU384" s="183" t="s">
        <v>88</v>
      </c>
      <c r="AY384" s="17" t="s">
        <v>122</v>
      </c>
      <c r="BE384" s="184">
        <f>IF(N384="základní",J384,0)</f>
        <v>0</v>
      </c>
      <c r="BF384" s="184">
        <f>IF(N384="snížená",J384,0)</f>
        <v>0</v>
      </c>
      <c r="BG384" s="184">
        <f>IF(N384="zákl. přenesená",J384,0)</f>
        <v>0</v>
      </c>
      <c r="BH384" s="184">
        <f>IF(N384="sníž. přenesená",J384,0)</f>
        <v>0</v>
      </c>
      <c r="BI384" s="184">
        <f>IF(N384="nulová",J384,0)</f>
        <v>0</v>
      </c>
      <c r="BJ384" s="17" t="s">
        <v>86</v>
      </c>
      <c r="BK384" s="184">
        <f>ROUND(I384*H384,2)</f>
        <v>0</v>
      </c>
      <c r="BL384" s="17" t="s">
        <v>143</v>
      </c>
      <c r="BM384" s="183" t="s">
        <v>594</v>
      </c>
    </row>
    <row r="385" s="13" customFormat="1">
      <c r="A385" s="13"/>
      <c r="B385" s="196"/>
      <c r="C385" s="13"/>
      <c r="D385" s="185" t="s">
        <v>199</v>
      </c>
      <c r="E385" s="197" t="s">
        <v>1</v>
      </c>
      <c r="F385" s="198" t="s">
        <v>595</v>
      </c>
      <c r="G385" s="13"/>
      <c r="H385" s="199">
        <v>152</v>
      </c>
      <c r="I385" s="200"/>
      <c r="J385" s="13"/>
      <c r="K385" s="13"/>
      <c r="L385" s="196"/>
      <c r="M385" s="201"/>
      <c r="N385" s="202"/>
      <c r="O385" s="202"/>
      <c r="P385" s="202"/>
      <c r="Q385" s="202"/>
      <c r="R385" s="202"/>
      <c r="S385" s="202"/>
      <c r="T385" s="20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97" t="s">
        <v>199</v>
      </c>
      <c r="AU385" s="197" t="s">
        <v>88</v>
      </c>
      <c r="AV385" s="13" t="s">
        <v>88</v>
      </c>
      <c r="AW385" s="13" t="s">
        <v>33</v>
      </c>
      <c r="AX385" s="13" t="s">
        <v>78</v>
      </c>
      <c r="AY385" s="197" t="s">
        <v>122</v>
      </c>
    </row>
    <row r="386" s="14" customFormat="1">
      <c r="A386" s="14"/>
      <c r="B386" s="204"/>
      <c r="C386" s="14"/>
      <c r="D386" s="185" t="s">
        <v>199</v>
      </c>
      <c r="E386" s="205" t="s">
        <v>1</v>
      </c>
      <c r="F386" s="206" t="s">
        <v>205</v>
      </c>
      <c r="G386" s="14"/>
      <c r="H386" s="207">
        <v>152</v>
      </c>
      <c r="I386" s="208"/>
      <c r="J386" s="14"/>
      <c r="K386" s="14"/>
      <c r="L386" s="204"/>
      <c r="M386" s="209"/>
      <c r="N386" s="210"/>
      <c r="O386" s="210"/>
      <c r="P386" s="210"/>
      <c r="Q386" s="210"/>
      <c r="R386" s="210"/>
      <c r="S386" s="210"/>
      <c r="T386" s="211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05" t="s">
        <v>199</v>
      </c>
      <c r="AU386" s="205" t="s">
        <v>88</v>
      </c>
      <c r="AV386" s="14" t="s">
        <v>143</v>
      </c>
      <c r="AW386" s="14" t="s">
        <v>33</v>
      </c>
      <c r="AX386" s="14" t="s">
        <v>86</v>
      </c>
      <c r="AY386" s="205" t="s">
        <v>122</v>
      </c>
    </row>
    <row r="387" s="2" customFormat="1" ht="24.15" customHeight="1">
      <c r="A387" s="36"/>
      <c r="B387" s="170"/>
      <c r="C387" s="171" t="s">
        <v>596</v>
      </c>
      <c r="D387" s="171" t="s">
        <v>125</v>
      </c>
      <c r="E387" s="172" t="s">
        <v>597</v>
      </c>
      <c r="F387" s="173" t="s">
        <v>598</v>
      </c>
      <c r="G387" s="174" t="s">
        <v>218</v>
      </c>
      <c r="H387" s="175">
        <v>24</v>
      </c>
      <c r="I387" s="176"/>
      <c r="J387" s="177">
        <f>ROUND(I387*H387,2)</f>
        <v>0</v>
      </c>
      <c r="K387" s="178"/>
      <c r="L387" s="37"/>
      <c r="M387" s="179" t="s">
        <v>1</v>
      </c>
      <c r="N387" s="180" t="s">
        <v>43</v>
      </c>
      <c r="O387" s="75"/>
      <c r="P387" s="181">
        <f>O387*H387</f>
        <v>0</v>
      </c>
      <c r="Q387" s="181">
        <v>0.29282999999999998</v>
      </c>
      <c r="R387" s="181">
        <f>Q387*H387</f>
        <v>7.0279199999999999</v>
      </c>
      <c r="S387" s="181">
        <v>0</v>
      </c>
      <c r="T387" s="182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83" t="s">
        <v>143</v>
      </c>
      <c r="AT387" s="183" t="s">
        <v>125</v>
      </c>
      <c r="AU387" s="183" t="s">
        <v>88</v>
      </c>
      <c r="AY387" s="17" t="s">
        <v>122</v>
      </c>
      <c r="BE387" s="184">
        <f>IF(N387="základní",J387,0)</f>
        <v>0</v>
      </c>
      <c r="BF387" s="184">
        <f>IF(N387="snížená",J387,0)</f>
        <v>0</v>
      </c>
      <c r="BG387" s="184">
        <f>IF(N387="zákl. přenesená",J387,0)</f>
        <v>0</v>
      </c>
      <c r="BH387" s="184">
        <f>IF(N387="sníž. přenesená",J387,0)</f>
        <v>0</v>
      </c>
      <c r="BI387" s="184">
        <f>IF(N387="nulová",J387,0)</f>
        <v>0</v>
      </c>
      <c r="BJ387" s="17" t="s">
        <v>86</v>
      </c>
      <c r="BK387" s="184">
        <f>ROUND(I387*H387,2)</f>
        <v>0</v>
      </c>
      <c r="BL387" s="17" t="s">
        <v>143</v>
      </c>
      <c r="BM387" s="183" t="s">
        <v>599</v>
      </c>
    </row>
    <row r="388" s="13" customFormat="1">
      <c r="A388" s="13"/>
      <c r="B388" s="196"/>
      <c r="C388" s="13"/>
      <c r="D388" s="185" t="s">
        <v>199</v>
      </c>
      <c r="E388" s="197" t="s">
        <v>1</v>
      </c>
      <c r="F388" s="198" t="s">
        <v>483</v>
      </c>
      <c r="G388" s="13"/>
      <c r="H388" s="199">
        <v>24</v>
      </c>
      <c r="I388" s="200"/>
      <c r="J388" s="13"/>
      <c r="K388" s="13"/>
      <c r="L388" s="196"/>
      <c r="M388" s="201"/>
      <c r="N388" s="202"/>
      <c r="O388" s="202"/>
      <c r="P388" s="202"/>
      <c r="Q388" s="202"/>
      <c r="R388" s="202"/>
      <c r="S388" s="202"/>
      <c r="T388" s="20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7" t="s">
        <v>199</v>
      </c>
      <c r="AU388" s="197" t="s">
        <v>88</v>
      </c>
      <c r="AV388" s="13" t="s">
        <v>88</v>
      </c>
      <c r="AW388" s="13" t="s">
        <v>33</v>
      </c>
      <c r="AX388" s="13" t="s">
        <v>78</v>
      </c>
      <c r="AY388" s="197" t="s">
        <v>122</v>
      </c>
    </row>
    <row r="389" s="14" customFormat="1">
      <c r="A389" s="14"/>
      <c r="B389" s="204"/>
      <c r="C389" s="14"/>
      <c r="D389" s="185" t="s">
        <v>199</v>
      </c>
      <c r="E389" s="205" t="s">
        <v>1</v>
      </c>
      <c r="F389" s="206" t="s">
        <v>205</v>
      </c>
      <c r="G389" s="14"/>
      <c r="H389" s="207">
        <v>24</v>
      </c>
      <c r="I389" s="208"/>
      <c r="J389" s="14"/>
      <c r="K389" s="14"/>
      <c r="L389" s="204"/>
      <c r="M389" s="209"/>
      <c r="N389" s="210"/>
      <c r="O389" s="210"/>
      <c r="P389" s="210"/>
      <c r="Q389" s="210"/>
      <c r="R389" s="210"/>
      <c r="S389" s="210"/>
      <c r="T389" s="211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05" t="s">
        <v>199</v>
      </c>
      <c r="AU389" s="205" t="s">
        <v>88</v>
      </c>
      <c r="AV389" s="14" t="s">
        <v>143</v>
      </c>
      <c r="AW389" s="14" t="s">
        <v>33</v>
      </c>
      <c r="AX389" s="14" t="s">
        <v>86</v>
      </c>
      <c r="AY389" s="205" t="s">
        <v>122</v>
      </c>
    </row>
    <row r="390" s="2" customFormat="1" ht="24.15" customHeight="1">
      <c r="A390" s="36"/>
      <c r="B390" s="170"/>
      <c r="C390" s="171" t="s">
        <v>600</v>
      </c>
      <c r="D390" s="171" t="s">
        <v>125</v>
      </c>
      <c r="E390" s="172" t="s">
        <v>601</v>
      </c>
      <c r="F390" s="173" t="s">
        <v>602</v>
      </c>
      <c r="G390" s="174" t="s">
        <v>384</v>
      </c>
      <c r="H390" s="175">
        <v>2</v>
      </c>
      <c r="I390" s="176"/>
      <c r="J390" s="177">
        <f>ROUND(I390*H390,2)</f>
        <v>0</v>
      </c>
      <c r="K390" s="178"/>
      <c r="L390" s="37"/>
      <c r="M390" s="179" t="s">
        <v>1</v>
      </c>
      <c r="N390" s="180" t="s">
        <v>43</v>
      </c>
      <c r="O390" s="75"/>
      <c r="P390" s="181">
        <f>O390*H390</f>
        <v>0</v>
      </c>
      <c r="Q390" s="181">
        <v>0.24457999999999999</v>
      </c>
      <c r="R390" s="181">
        <f>Q390*H390</f>
        <v>0.48915999999999998</v>
      </c>
      <c r="S390" s="181">
        <v>0</v>
      </c>
      <c r="T390" s="182">
        <f>S390*H390</f>
        <v>0</v>
      </c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R390" s="183" t="s">
        <v>143</v>
      </c>
      <c r="AT390" s="183" t="s">
        <v>125</v>
      </c>
      <c r="AU390" s="183" t="s">
        <v>88</v>
      </c>
      <c r="AY390" s="17" t="s">
        <v>122</v>
      </c>
      <c r="BE390" s="184">
        <f>IF(N390="základní",J390,0)</f>
        <v>0</v>
      </c>
      <c r="BF390" s="184">
        <f>IF(N390="snížená",J390,0)</f>
        <v>0</v>
      </c>
      <c r="BG390" s="184">
        <f>IF(N390="zákl. přenesená",J390,0)</f>
        <v>0</v>
      </c>
      <c r="BH390" s="184">
        <f>IF(N390="sníž. přenesená",J390,0)</f>
        <v>0</v>
      </c>
      <c r="BI390" s="184">
        <f>IF(N390="nulová",J390,0)</f>
        <v>0</v>
      </c>
      <c r="BJ390" s="17" t="s">
        <v>86</v>
      </c>
      <c r="BK390" s="184">
        <f>ROUND(I390*H390,2)</f>
        <v>0</v>
      </c>
      <c r="BL390" s="17" t="s">
        <v>143</v>
      </c>
      <c r="BM390" s="183" t="s">
        <v>603</v>
      </c>
    </row>
    <row r="391" s="2" customFormat="1" ht="33" customHeight="1">
      <c r="A391" s="36"/>
      <c r="B391" s="170"/>
      <c r="C391" s="171" t="s">
        <v>604</v>
      </c>
      <c r="D391" s="171" t="s">
        <v>125</v>
      </c>
      <c r="E391" s="172" t="s">
        <v>605</v>
      </c>
      <c r="F391" s="173" t="s">
        <v>606</v>
      </c>
      <c r="G391" s="174" t="s">
        <v>218</v>
      </c>
      <c r="H391" s="175">
        <v>26</v>
      </c>
      <c r="I391" s="176"/>
      <c r="J391" s="177">
        <f>ROUND(I391*H391,2)</f>
        <v>0</v>
      </c>
      <c r="K391" s="178"/>
      <c r="L391" s="37"/>
      <c r="M391" s="179" t="s">
        <v>1</v>
      </c>
      <c r="N391" s="180" t="s">
        <v>43</v>
      </c>
      <c r="O391" s="75"/>
      <c r="P391" s="181">
        <f>O391*H391</f>
        <v>0</v>
      </c>
      <c r="Q391" s="181">
        <v>0.33485999999999999</v>
      </c>
      <c r="R391" s="181">
        <f>Q391*H391</f>
        <v>8.7063600000000001</v>
      </c>
      <c r="S391" s="181">
        <v>0</v>
      </c>
      <c r="T391" s="182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83" t="s">
        <v>143</v>
      </c>
      <c r="AT391" s="183" t="s">
        <v>125</v>
      </c>
      <c r="AU391" s="183" t="s">
        <v>88</v>
      </c>
      <c r="AY391" s="17" t="s">
        <v>122</v>
      </c>
      <c r="BE391" s="184">
        <f>IF(N391="základní",J391,0)</f>
        <v>0</v>
      </c>
      <c r="BF391" s="184">
        <f>IF(N391="snížená",J391,0)</f>
        <v>0</v>
      </c>
      <c r="BG391" s="184">
        <f>IF(N391="zákl. přenesená",J391,0)</f>
        <v>0</v>
      </c>
      <c r="BH391" s="184">
        <f>IF(N391="sníž. přenesená",J391,0)</f>
        <v>0</v>
      </c>
      <c r="BI391" s="184">
        <f>IF(N391="nulová",J391,0)</f>
        <v>0</v>
      </c>
      <c r="BJ391" s="17" t="s">
        <v>86</v>
      </c>
      <c r="BK391" s="184">
        <f>ROUND(I391*H391,2)</f>
        <v>0</v>
      </c>
      <c r="BL391" s="17" t="s">
        <v>143</v>
      </c>
      <c r="BM391" s="183" t="s">
        <v>607</v>
      </c>
    </row>
    <row r="392" s="13" customFormat="1">
      <c r="A392" s="13"/>
      <c r="B392" s="196"/>
      <c r="C392" s="13"/>
      <c r="D392" s="185" t="s">
        <v>199</v>
      </c>
      <c r="E392" s="197" t="s">
        <v>1</v>
      </c>
      <c r="F392" s="198" t="s">
        <v>484</v>
      </c>
      <c r="G392" s="13"/>
      <c r="H392" s="199">
        <v>26</v>
      </c>
      <c r="I392" s="200"/>
      <c r="J392" s="13"/>
      <c r="K392" s="13"/>
      <c r="L392" s="196"/>
      <c r="M392" s="201"/>
      <c r="N392" s="202"/>
      <c r="O392" s="202"/>
      <c r="P392" s="202"/>
      <c r="Q392" s="202"/>
      <c r="R392" s="202"/>
      <c r="S392" s="202"/>
      <c r="T392" s="20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97" t="s">
        <v>199</v>
      </c>
      <c r="AU392" s="197" t="s">
        <v>88</v>
      </c>
      <c r="AV392" s="13" t="s">
        <v>88</v>
      </c>
      <c r="AW392" s="13" t="s">
        <v>33</v>
      </c>
      <c r="AX392" s="13" t="s">
        <v>78</v>
      </c>
      <c r="AY392" s="197" t="s">
        <v>122</v>
      </c>
    </row>
    <row r="393" s="14" customFormat="1">
      <c r="A393" s="14"/>
      <c r="B393" s="204"/>
      <c r="C393" s="14"/>
      <c r="D393" s="185" t="s">
        <v>199</v>
      </c>
      <c r="E393" s="205" t="s">
        <v>1</v>
      </c>
      <c r="F393" s="206" t="s">
        <v>205</v>
      </c>
      <c r="G393" s="14"/>
      <c r="H393" s="207">
        <v>26</v>
      </c>
      <c r="I393" s="208"/>
      <c r="J393" s="14"/>
      <c r="K393" s="14"/>
      <c r="L393" s="204"/>
      <c r="M393" s="209"/>
      <c r="N393" s="210"/>
      <c r="O393" s="210"/>
      <c r="P393" s="210"/>
      <c r="Q393" s="210"/>
      <c r="R393" s="210"/>
      <c r="S393" s="210"/>
      <c r="T393" s="211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05" t="s">
        <v>199</v>
      </c>
      <c r="AU393" s="205" t="s">
        <v>88</v>
      </c>
      <c r="AV393" s="14" t="s">
        <v>143</v>
      </c>
      <c r="AW393" s="14" t="s">
        <v>33</v>
      </c>
      <c r="AX393" s="14" t="s">
        <v>86</v>
      </c>
      <c r="AY393" s="205" t="s">
        <v>122</v>
      </c>
    </row>
    <row r="394" s="2" customFormat="1" ht="37.8" customHeight="1">
      <c r="A394" s="36"/>
      <c r="B394" s="170"/>
      <c r="C394" s="171" t="s">
        <v>608</v>
      </c>
      <c r="D394" s="171" t="s">
        <v>125</v>
      </c>
      <c r="E394" s="172" t="s">
        <v>609</v>
      </c>
      <c r="F394" s="173" t="s">
        <v>610</v>
      </c>
      <c r="G394" s="174" t="s">
        <v>196</v>
      </c>
      <c r="H394" s="175">
        <v>248</v>
      </c>
      <c r="I394" s="176"/>
      <c r="J394" s="177">
        <f>ROUND(I394*H394,2)</f>
        <v>0</v>
      </c>
      <c r="K394" s="178"/>
      <c r="L394" s="37"/>
      <c r="M394" s="179" t="s">
        <v>1</v>
      </c>
      <c r="N394" s="180" t="s">
        <v>43</v>
      </c>
      <c r="O394" s="75"/>
      <c r="P394" s="181">
        <f>O394*H394</f>
        <v>0</v>
      </c>
      <c r="Q394" s="181">
        <v>0.00021000000000000001</v>
      </c>
      <c r="R394" s="181">
        <f>Q394*H394</f>
        <v>0.052080000000000001</v>
      </c>
      <c r="S394" s="181">
        <v>0</v>
      </c>
      <c r="T394" s="182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183" t="s">
        <v>143</v>
      </c>
      <c r="AT394" s="183" t="s">
        <v>125</v>
      </c>
      <c r="AU394" s="183" t="s">
        <v>88</v>
      </c>
      <c r="AY394" s="17" t="s">
        <v>122</v>
      </c>
      <c r="BE394" s="184">
        <f>IF(N394="základní",J394,0)</f>
        <v>0</v>
      </c>
      <c r="BF394" s="184">
        <f>IF(N394="snížená",J394,0)</f>
        <v>0</v>
      </c>
      <c r="BG394" s="184">
        <f>IF(N394="zákl. přenesená",J394,0)</f>
        <v>0</v>
      </c>
      <c r="BH394" s="184">
        <f>IF(N394="sníž. přenesená",J394,0)</f>
        <v>0</v>
      </c>
      <c r="BI394" s="184">
        <f>IF(N394="nulová",J394,0)</f>
        <v>0</v>
      </c>
      <c r="BJ394" s="17" t="s">
        <v>86</v>
      </c>
      <c r="BK394" s="184">
        <f>ROUND(I394*H394,2)</f>
        <v>0</v>
      </c>
      <c r="BL394" s="17" t="s">
        <v>143</v>
      </c>
      <c r="BM394" s="183" t="s">
        <v>611</v>
      </c>
    </row>
    <row r="395" s="13" customFormat="1">
      <c r="A395" s="13"/>
      <c r="B395" s="196"/>
      <c r="C395" s="13"/>
      <c r="D395" s="185" t="s">
        <v>199</v>
      </c>
      <c r="E395" s="197" t="s">
        <v>1</v>
      </c>
      <c r="F395" s="198" t="s">
        <v>612</v>
      </c>
      <c r="G395" s="13"/>
      <c r="H395" s="199">
        <v>248</v>
      </c>
      <c r="I395" s="200"/>
      <c r="J395" s="13"/>
      <c r="K395" s="13"/>
      <c r="L395" s="196"/>
      <c r="M395" s="201"/>
      <c r="N395" s="202"/>
      <c r="O395" s="202"/>
      <c r="P395" s="202"/>
      <c r="Q395" s="202"/>
      <c r="R395" s="202"/>
      <c r="S395" s="202"/>
      <c r="T395" s="20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97" t="s">
        <v>199</v>
      </c>
      <c r="AU395" s="197" t="s">
        <v>88</v>
      </c>
      <c r="AV395" s="13" t="s">
        <v>88</v>
      </c>
      <c r="AW395" s="13" t="s">
        <v>33</v>
      </c>
      <c r="AX395" s="13" t="s">
        <v>78</v>
      </c>
      <c r="AY395" s="197" t="s">
        <v>122</v>
      </c>
    </row>
    <row r="396" s="14" customFormat="1">
      <c r="A396" s="14"/>
      <c r="B396" s="204"/>
      <c r="C396" s="14"/>
      <c r="D396" s="185" t="s">
        <v>199</v>
      </c>
      <c r="E396" s="205" t="s">
        <v>1</v>
      </c>
      <c r="F396" s="206" t="s">
        <v>205</v>
      </c>
      <c r="G396" s="14"/>
      <c r="H396" s="207">
        <v>248</v>
      </c>
      <c r="I396" s="208"/>
      <c r="J396" s="14"/>
      <c r="K396" s="14"/>
      <c r="L396" s="204"/>
      <c r="M396" s="209"/>
      <c r="N396" s="210"/>
      <c r="O396" s="210"/>
      <c r="P396" s="210"/>
      <c r="Q396" s="210"/>
      <c r="R396" s="210"/>
      <c r="S396" s="210"/>
      <c r="T396" s="211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05" t="s">
        <v>199</v>
      </c>
      <c r="AU396" s="205" t="s">
        <v>88</v>
      </c>
      <c r="AV396" s="14" t="s">
        <v>143</v>
      </c>
      <c r="AW396" s="14" t="s">
        <v>33</v>
      </c>
      <c r="AX396" s="14" t="s">
        <v>86</v>
      </c>
      <c r="AY396" s="205" t="s">
        <v>122</v>
      </c>
    </row>
    <row r="397" s="2" customFormat="1" ht="16.5" customHeight="1">
      <c r="A397" s="36"/>
      <c r="B397" s="170"/>
      <c r="C397" s="171" t="s">
        <v>613</v>
      </c>
      <c r="D397" s="171" t="s">
        <v>125</v>
      </c>
      <c r="E397" s="172" t="s">
        <v>614</v>
      </c>
      <c r="F397" s="173" t="s">
        <v>615</v>
      </c>
      <c r="G397" s="174" t="s">
        <v>228</v>
      </c>
      <c r="H397" s="175">
        <v>3.444</v>
      </c>
      <c r="I397" s="176"/>
      <c r="J397" s="177">
        <f>ROUND(I397*H397,2)</f>
        <v>0</v>
      </c>
      <c r="K397" s="178"/>
      <c r="L397" s="37"/>
      <c r="M397" s="179" t="s">
        <v>1</v>
      </c>
      <c r="N397" s="180" t="s">
        <v>43</v>
      </c>
      <c r="O397" s="75"/>
      <c r="P397" s="181">
        <f>O397*H397</f>
        <v>0</v>
      </c>
      <c r="Q397" s="181">
        <v>0</v>
      </c>
      <c r="R397" s="181">
        <f>Q397*H397</f>
        <v>0</v>
      </c>
      <c r="S397" s="181">
        <v>2.3999999999999999</v>
      </c>
      <c r="T397" s="182">
        <f>S397*H397</f>
        <v>8.2655999999999992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183" t="s">
        <v>143</v>
      </c>
      <c r="AT397" s="183" t="s">
        <v>125</v>
      </c>
      <c r="AU397" s="183" t="s">
        <v>88</v>
      </c>
      <c r="AY397" s="17" t="s">
        <v>122</v>
      </c>
      <c r="BE397" s="184">
        <f>IF(N397="základní",J397,0)</f>
        <v>0</v>
      </c>
      <c r="BF397" s="184">
        <f>IF(N397="snížená",J397,0)</f>
        <v>0</v>
      </c>
      <c r="BG397" s="184">
        <f>IF(N397="zákl. přenesená",J397,0)</f>
        <v>0</v>
      </c>
      <c r="BH397" s="184">
        <f>IF(N397="sníž. přenesená",J397,0)</f>
        <v>0</v>
      </c>
      <c r="BI397" s="184">
        <f>IF(N397="nulová",J397,0)</f>
        <v>0</v>
      </c>
      <c r="BJ397" s="17" t="s">
        <v>86</v>
      </c>
      <c r="BK397" s="184">
        <f>ROUND(I397*H397,2)</f>
        <v>0</v>
      </c>
      <c r="BL397" s="17" t="s">
        <v>143</v>
      </c>
      <c r="BM397" s="183" t="s">
        <v>616</v>
      </c>
    </row>
    <row r="398" s="13" customFormat="1">
      <c r="A398" s="13"/>
      <c r="B398" s="196"/>
      <c r="C398" s="13"/>
      <c r="D398" s="185" t="s">
        <v>199</v>
      </c>
      <c r="E398" s="197" t="s">
        <v>1</v>
      </c>
      <c r="F398" s="198" t="s">
        <v>345</v>
      </c>
      <c r="G398" s="13"/>
      <c r="H398" s="199">
        <v>0.44400000000000001</v>
      </c>
      <c r="I398" s="200"/>
      <c r="J398" s="13"/>
      <c r="K398" s="13"/>
      <c r="L398" s="196"/>
      <c r="M398" s="201"/>
      <c r="N398" s="202"/>
      <c r="O398" s="202"/>
      <c r="P398" s="202"/>
      <c r="Q398" s="202"/>
      <c r="R398" s="202"/>
      <c r="S398" s="202"/>
      <c r="T398" s="20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7" t="s">
        <v>199</v>
      </c>
      <c r="AU398" s="197" t="s">
        <v>88</v>
      </c>
      <c r="AV398" s="13" t="s">
        <v>88</v>
      </c>
      <c r="AW398" s="13" t="s">
        <v>33</v>
      </c>
      <c r="AX398" s="13" t="s">
        <v>78</v>
      </c>
      <c r="AY398" s="197" t="s">
        <v>122</v>
      </c>
    </row>
    <row r="399" s="13" customFormat="1">
      <c r="A399" s="13"/>
      <c r="B399" s="196"/>
      <c r="C399" s="13"/>
      <c r="D399" s="185" t="s">
        <v>199</v>
      </c>
      <c r="E399" s="197" t="s">
        <v>1</v>
      </c>
      <c r="F399" s="198" t="s">
        <v>346</v>
      </c>
      <c r="G399" s="13"/>
      <c r="H399" s="199">
        <v>3</v>
      </c>
      <c r="I399" s="200"/>
      <c r="J399" s="13"/>
      <c r="K399" s="13"/>
      <c r="L399" s="196"/>
      <c r="M399" s="201"/>
      <c r="N399" s="202"/>
      <c r="O399" s="202"/>
      <c r="P399" s="202"/>
      <c r="Q399" s="202"/>
      <c r="R399" s="202"/>
      <c r="S399" s="202"/>
      <c r="T399" s="20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97" t="s">
        <v>199</v>
      </c>
      <c r="AU399" s="197" t="s">
        <v>88</v>
      </c>
      <c r="AV399" s="13" t="s">
        <v>88</v>
      </c>
      <c r="AW399" s="13" t="s">
        <v>33</v>
      </c>
      <c r="AX399" s="13" t="s">
        <v>78</v>
      </c>
      <c r="AY399" s="197" t="s">
        <v>122</v>
      </c>
    </row>
    <row r="400" s="14" customFormat="1">
      <c r="A400" s="14"/>
      <c r="B400" s="204"/>
      <c r="C400" s="14"/>
      <c r="D400" s="185" t="s">
        <v>199</v>
      </c>
      <c r="E400" s="205" t="s">
        <v>1</v>
      </c>
      <c r="F400" s="206" t="s">
        <v>205</v>
      </c>
      <c r="G400" s="14"/>
      <c r="H400" s="207">
        <v>3.444</v>
      </c>
      <c r="I400" s="208"/>
      <c r="J400" s="14"/>
      <c r="K400" s="14"/>
      <c r="L400" s="204"/>
      <c r="M400" s="209"/>
      <c r="N400" s="210"/>
      <c r="O400" s="210"/>
      <c r="P400" s="210"/>
      <c r="Q400" s="210"/>
      <c r="R400" s="210"/>
      <c r="S400" s="210"/>
      <c r="T400" s="211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05" t="s">
        <v>199</v>
      </c>
      <c r="AU400" s="205" t="s">
        <v>88</v>
      </c>
      <c r="AV400" s="14" t="s">
        <v>143</v>
      </c>
      <c r="AW400" s="14" t="s">
        <v>33</v>
      </c>
      <c r="AX400" s="14" t="s">
        <v>86</v>
      </c>
      <c r="AY400" s="205" t="s">
        <v>122</v>
      </c>
    </row>
    <row r="401" s="2" customFormat="1" ht="37.8" customHeight="1">
      <c r="A401" s="36"/>
      <c r="B401" s="170"/>
      <c r="C401" s="171" t="s">
        <v>617</v>
      </c>
      <c r="D401" s="171" t="s">
        <v>125</v>
      </c>
      <c r="E401" s="172" t="s">
        <v>618</v>
      </c>
      <c r="F401" s="173" t="s">
        <v>619</v>
      </c>
      <c r="G401" s="174" t="s">
        <v>228</v>
      </c>
      <c r="H401" s="175">
        <v>3.6000000000000001</v>
      </c>
      <c r="I401" s="176"/>
      <c r="J401" s="177">
        <f>ROUND(I401*H401,2)</f>
        <v>0</v>
      </c>
      <c r="K401" s="178"/>
      <c r="L401" s="37"/>
      <c r="M401" s="179" t="s">
        <v>1</v>
      </c>
      <c r="N401" s="180" t="s">
        <v>43</v>
      </c>
      <c r="O401" s="75"/>
      <c r="P401" s="181">
        <f>O401*H401</f>
        <v>0</v>
      </c>
      <c r="Q401" s="181">
        <v>0</v>
      </c>
      <c r="R401" s="181">
        <f>Q401*H401</f>
        <v>0</v>
      </c>
      <c r="S401" s="181">
        <v>2.2000000000000002</v>
      </c>
      <c r="T401" s="182">
        <f>S401*H401</f>
        <v>7.9200000000000008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183" t="s">
        <v>143</v>
      </c>
      <c r="AT401" s="183" t="s">
        <v>125</v>
      </c>
      <c r="AU401" s="183" t="s">
        <v>88</v>
      </c>
      <c r="AY401" s="17" t="s">
        <v>122</v>
      </c>
      <c r="BE401" s="184">
        <f>IF(N401="základní",J401,0)</f>
        <v>0</v>
      </c>
      <c r="BF401" s="184">
        <f>IF(N401="snížená",J401,0)</f>
        <v>0</v>
      </c>
      <c r="BG401" s="184">
        <f>IF(N401="zákl. přenesená",J401,0)</f>
        <v>0</v>
      </c>
      <c r="BH401" s="184">
        <f>IF(N401="sníž. přenesená",J401,0)</f>
        <v>0</v>
      </c>
      <c r="BI401" s="184">
        <f>IF(N401="nulová",J401,0)</f>
        <v>0</v>
      </c>
      <c r="BJ401" s="17" t="s">
        <v>86</v>
      </c>
      <c r="BK401" s="184">
        <f>ROUND(I401*H401,2)</f>
        <v>0</v>
      </c>
      <c r="BL401" s="17" t="s">
        <v>143</v>
      </c>
      <c r="BM401" s="183" t="s">
        <v>620</v>
      </c>
    </row>
    <row r="402" s="13" customFormat="1">
      <c r="A402" s="13"/>
      <c r="B402" s="196"/>
      <c r="C402" s="13"/>
      <c r="D402" s="185" t="s">
        <v>199</v>
      </c>
      <c r="E402" s="197" t="s">
        <v>1</v>
      </c>
      <c r="F402" s="198" t="s">
        <v>621</v>
      </c>
      <c r="G402" s="13"/>
      <c r="H402" s="199">
        <v>1.728</v>
      </c>
      <c r="I402" s="200"/>
      <c r="J402" s="13"/>
      <c r="K402" s="13"/>
      <c r="L402" s="196"/>
      <c r="M402" s="201"/>
      <c r="N402" s="202"/>
      <c r="O402" s="202"/>
      <c r="P402" s="202"/>
      <c r="Q402" s="202"/>
      <c r="R402" s="202"/>
      <c r="S402" s="202"/>
      <c r="T402" s="20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7" t="s">
        <v>199</v>
      </c>
      <c r="AU402" s="197" t="s">
        <v>88</v>
      </c>
      <c r="AV402" s="13" t="s">
        <v>88</v>
      </c>
      <c r="AW402" s="13" t="s">
        <v>33</v>
      </c>
      <c r="AX402" s="13" t="s">
        <v>78</v>
      </c>
      <c r="AY402" s="197" t="s">
        <v>122</v>
      </c>
    </row>
    <row r="403" s="13" customFormat="1">
      <c r="A403" s="13"/>
      <c r="B403" s="196"/>
      <c r="C403" s="13"/>
      <c r="D403" s="185" t="s">
        <v>199</v>
      </c>
      <c r="E403" s="197" t="s">
        <v>1</v>
      </c>
      <c r="F403" s="198" t="s">
        <v>622</v>
      </c>
      <c r="G403" s="13"/>
      <c r="H403" s="199">
        <v>1.8720000000000001</v>
      </c>
      <c r="I403" s="200"/>
      <c r="J403" s="13"/>
      <c r="K403" s="13"/>
      <c r="L403" s="196"/>
      <c r="M403" s="201"/>
      <c r="N403" s="202"/>
      <c r="O403" s="202"/>
      <c r="P403" s="202"/>
      <c r="Q403" s="202"/>
      <c r="R403" s="202"/>
      <c r="S403" s="202"/>
      <c r="T403" s="20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97" t="s">
        <v>199</v>
      </c>
      <c r="AU403" s="197" t="s">
        <v>88</v>
      </c>
      <c r="AV403" s="13" t="s">
        <v>88</v>
      </c>
      <c r="AW403" s="13" t="s">
        <v>33</v>
      </c>
      <c r="AX403" s="13" t="s">
        <v>78</v>
      </c>
      <c r="AY403" s="197" t="s">
        <v>122</v>
      </c>
    </row>
    <row r="404" s="14" customFormat="1">
      <c r="A404" s="14"/>
      <c r="B404" s="204"/>
      <c r="C404" s="14"/>
      <c r="D404" s="185" t="s">
        <v>199</v>
      </c>
      <c r="E404" s="205" t="s">
        <v>1</v>
      </c>
      <c r="F404" s="206" t="s">
        <v>205</v>
      </c>
      <c r="G404" s="14"/>
      <c r="H404" s="207">
        <v>3.6000000000000001</v>
      </c>
      <c r="I404" s="208"/>
      <c r="J404" s="14"/>
      <c r="K404" s="14"/>
      <c r="L404" s="204"/>
      <c r="M404" s="209"/>
      <c r="N404" s="210"/>
      <c r="O404" s="210"/>
      <c r="P404" s="210"/>
      <c r="Q404" s="210"/>
      <c r="R404" s="210"/>
      <c r="S404" s="210"/>
      <c r="T404" s="211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05" t="s">
        <v>199</v>
      </c>
      <c r="AU404" s="205" t="s">
        <v>88</v>
      </c>
      <c r="AV404" s="14" t="s">
        <v>143</v>
      </c>
      <c r="AW404" s="14" t="s">
        <v>33</v>
      </c>
      <c r="AX404" s="14" t="s">
        <v>86</v>
      </c>
      <c r="AY404" s="205" t="s">
        <v>122</v>
      </c>
    </row>
    <row r="405" s="2" customFormat="1" ht="24.15" customHeight="1">
      <c r="A405" s="36"/>
      <c r="B405" s="170"/>
      <c r="C405" s="171" t="s">
        <v>623</v>
      </c>
      <c r="D405" s="171" t="s">
        <v>125</v>
      </c>
      <c r="E405" s="172" t="s">
        <v>624</v>
      </c>
      <c r="F405" s="173" t="s">
        <v>625</v>
      </c>
      <c r="G405" s="174" t="s">
        <v>218</v>
      </c>
      <c r="H405" s="175">
        <v>50</v>
      </c>
      <c r="I405" s="176"/>
      <c r="J405" s="177">
        <f>ROUND(I405*H405,2)</f>
        <v>0</v>
      </c>
      <c r="K405" s="178"/>
      <c r="L405" s="37"/>
      <c r="M405" s="179" t="s">
        <v>1</v>
      </c>
      <c r="N405" s="180" t="s">
        <v>43</v>
      </c>
      <c r="O405" s="75"/>
      <c r="P405" s="181">
        <f>O405*H405</f>
        <v>0</v>
      </c>
      <c r="Q405" s="181">
        <v>0</v>
      </c>
      <c r="R405" s="181">
        <f>Q405*H405</f>
        <v>0</v>
      </c>
      <c r="S405" s="181">
        <v>0.90000000000000002</v>
      </c>
      <c r="T405" s="182">
        <f>S405*H405</f>
        <v>45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83" t="s">
        <v>143</v>
      </c>
      <c r="AT405" s="183" t="s">
        <v>125</v>
      </c>
      <c r="AU405" s="183" t="s">
        <v>88</v>
      </c>
      <c r="AY405" s="17" t="s">
        <v>122</v>
      </c>
      <c r="BE405" s="184">
        <f>IF(N405="základní",J405,0)</f>
        <v>0</v>
      </c>
      <c r="BF405" s="184">
        <f>IF(N405="snížená",J405,0)</f>
        <v>0</v>
      </c>
      <c r="BG405" s="184">
        <f>IF(N405="zákl. přenesená",J405,0)</f>
        <v>0</v>
      </c>
      <c r="BH405" s="184">
        <f>IF(N405="sníž. přenesená",J405,0)</f>
        <v>0</v>
      </c>
      <c r="BI405" s="184">
        <f>IF(N405="nulová",J405,0)</f>
        <v>0</v>
      </c>
      <c r="BJ405" s="17" t="s">
        <v>86</v>
      </c>
      <c r="BK405" s="184">
        <f>ROUND(I405*H405,2)</f>
        <v>0</v>
      </c>
      <c r="BL405" s="17" t="s">
        <v>143</v>
      </c>
      <c r="BM405" s="183" t="s">
        <v>626</v>
      </c>
    </row>
    <row r="406" s="13" customFormat="1">
      <c r="A406" s="13"/>
      <c r="B406" s="196"/>
      <c r="C406" s="13"/>
      <c r="D406" s="185" t="s">
        <v>199</v>
      </c>
      <c r="E406" s="197" t="s">
        <v>1</v>
      </c>
      <c r="F406" s="198" t="s">
        <v>483</v>
      </c>
      <c r="G406" s="13"/>
      <c r="H406" s="199">
        <v>24</v>
      </c>
      <c r="I406" s="200"/>
      <c r="J406" s="13"/>
      <c r="K406" s="13"/>
      <c r="L406" s="196"/>
      <c r="M406" s="201"/>
      <c r="N406" s="202"/>
      <c r="O406" s="202"/>
      <c r="P406" s="202"/>
      <c r="Q406" s="202"/>
      <c r="R406" s="202"/>
      <c r="S406" s="202"/>
      <c r="T406" s="20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97" t="s">
        <v>199</v>
      </c>
      <c r="AU406" s="197" t="s">
        <v>88</v>
      </c>
      <c r="AV406" s="13" t="s">
        <v>88</v>
      </c>
      <c r="AW406" s="13" t="s">
        <v>33</v>
      </c>
      <c r="AX406" s="13" t="s">
        <v>78</v>
      </c>
      <c r="AY406" s="197" t="s">
        <v>122</v>
      </c>
    </row>
    <row r="407" s="13" customFormat="1">
      <c r="A407" s="13"/>
      <c r="B407" s="196"/>
      <c r="C407" s="13"/>
      <c r="D407" s="185" t="s">
        <v>199</v>
      </c>
      <c r="E407" s="197" t="s">
        <v>1</v>
      </c>
      <c r="F407" s="198" t="s">
        <v>484</v>
      </c>
      <c r="G407" s="13"/>
      <c r="H407" s="199">
        <v>26</v>
      </c>
      <c r="I407" s="200"/>
      <c r="J407" s="13"/>
      <c r="K407" s="13"/>
      <c r="L407" s="196"/>
      <c r="M407" s="201"/>
      <c r="N407" s="202"/>
      <c r="O407" s="202"/>
      <c r="P407" s="202"/>
      <c r="Q407" s="202"/>
      <c r="R407" s="202"/>
      <c r="S407" s="202"/>
      <c r="T407" s="20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97" t="s">
        <v>199</v>
      </c>
      <c r="AU407" s="197" t="s">
        <v>88</v>
      </c>
      <c r="AV407" s="13" t="s">
        <v>88</v>
      </c>
      <c r="AW407" s="13" t="s">
        <v>33</v>
      </c>
      <c r="AX407" s="13" t="s">
        <v>78</v>
      </c>
      <c r="AY407" s="197" t="s">
        <v>122</v>
      </c>
    </row>
    <row r="408" s="14" customFormat="1">
      <c r="A408" s="14"/>
      <c r="B408" s="204"/>
      <c r="C408" s="14"/>
      <c r="D408" s="185" t="s">
        <v>199</v>
      </c>
      <c r="E408" s="205" t="s">
        <v>1</v>
      </c>
      <c r="F408" s="206" t="s">
        <v>205</v>
      </c>
      <c r="G408" s="14"/>
      <c r="H408" s="207">
        <v>50</v>
      </c>
      <c r="I408" s="208"/>
      <c r="J408" s="14"/>
      <c r="K408" s="14"/>
      <c r="L408" s="204"/>
      <c r="M408" s="209"/>
      <c r="N408" s="210"/>
      <c r="O408" s="210"/>
      <c r="P408" s="210"/>
      <c r="Q408" s="210"/>
      <c r="R408" s="210"/>
      <c r="S408" s="210"/>
      <c r="T408" s="211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05" t="s">
        <v>199</v>
      </c>
      <c r="AU408" s="205" t="s">
        <v>88</v>
      </c>
      <c r="AV408" s="14" t="s">
        <v>143</v>
      </c>
      <c r="AW408" s="14" t="s">
        <v>33</v>
      </c>
      <c r="AX408" s="14" t="s">
        <v>86</v>
      </c>
      <c r="AY408" s="205" t="s">
        <v>122</v>
      </c>
    </row>
    <row r="409" s="2" customFormat="1" ht="24.15" customHeight="1">
      <c r="A409" s="36"/>
      <c r="B409" s="170"/>
      <c r="C409" s="171" t="s">
        <v>627</v>
      </c>
      <c r="D409" s="171" t="s">
        <v>125</v>
      </c>
      <c r="E409" s="172" t="s">
        <v>628</v>
      </c>
      <c r="F409" s="173" t="s">
        <v>629</v>
      </c>
      <c r="G409" s="174" t="s">
        <v>384</v>
      </c>
      <c r="H409" s="175">
        <v>73</v>
      </c>
      <c r="I409" s="176"/>
      <c r="J409" s="177">
        <f>ROUND(I409*H409,2)</f>
        <v>0</v>
      </c>
      <c r="K409" s="178"/>
      <c r="L409" s="37"/>
      <c r="M409" s="179" t="s">
        <v>1</v>
      </c>
      <c r="N409" s="180" t="s">
        <v>43</v>
      </c>
      <c r="O409" s="75"/>
      <c r="P409" s="181">
        <f>O409*H409</f>
        <v>0</v>
      </c>
      <c r="Q409" s="181">
        <v>0</v>
      </c>
      <c r="R409" s="181">
        <f>Q409*H409</f>
        <v>0</v>
      </c>
      <c r="S409" s="181">
        <v>0.0080000000000000002</v>
      </c>
      <c r="T409" s="182">
        <f>S409*H409</f>
        <v>0.58399999999999996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183" t="s">
        <v>143</v>
      </c>
      <c r="AT409" s="183" t="s">
        <v>125</v>
      </c>
      <c r="AU409" s="183" t="s">
        <v>88</v>
      </c>
      <c r="AY409" s="17" t="s">
        <v>122</v>
      </c>
      <c r="BE409" s="184">
        <f>IF(N409="základní",J409,0)</f>
        <v>0</v>
      </c>
      <c r="BF409" s="184">
        <f>IF(N409="snížená",J409,0)</f>
        <v>0</v>
      </c>
      <c r="BG409" s="184">
        <f>IF(N409="zákl. přenesená",J409,0)</f>
        <v>0</v>
      </c>
      <c r="BH409" s="184">
        <f>IF(N409="sníž. přenesená",J409,0)</f>
        <v>0</v>
      </c>
      <c r="BI409" s="184">
        <f>IF(N409="nulová",J409,0)</f>
        <v>0</v>
      </c>
      <c r="BJ409" s="17" t="s">
        <v>86</v>
      </c>
      <c r="BK409" s="184">
        <f>ROUND(I409*H409,2)</f>
        <v>0</v>
      </c>
      <c r="BL409" s="17" t="s">
        <v>143</v>
      </c>
      <c r="BM409" s="183" t="s">
        <v>630</v>
      </c>
    </row>
    <row r="410" s="13" customFormat="1">
      <c r="A410" s="13"/>
      <c r="B410" s="196"/>
      <c r="C410" s="13"/>
      <c r="D410" s="185" t="s">
        <v>199</v>
      </c>
      <c r="E410" s="197" t="s">
        <v>1</v>
      </c>
      <c r="F410" s="198" t="s">
        <v>631</v>
      </c>
      <c r="G410" s="13"/>
      <c r="H410" s="199">
        <v>31</v>
      </c>
      <c r="I410" s="200"/>
      <c r="J410" s="13"/>
      <c r="K410" s="13"/>
      <c r="L410" s="196"/>
      <c r="M410" s="201"/>
      <c r="N410" s="202"/>
      <c r="O410" s="202"/>
      <c r="P410" s="202"/>
      <c r="Q410" s="202"/>
      <c r="R410" s="202"/>
      <c r="S410" s="202"/>
      <c r="T410" s="20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97" t="s">
        <v>199</v>
      </c>
      <c r="AU410" s="197" t="s">
        <v>88</v>
      </c>
      <c r="AV410" s="13" t="s">
        <v>88</v>
      </c>
      <c r="AW410" s="13" t="s">
        <v>33</v>
      </c>
      <c r="AX410" s="13" t="s">
        <v>78</v>
      </c>
      <c r="AY410" s="197" t="s">
        <v>122</v>
      </c>
    </row>
    <row r="411" s="13" customFormat="1">
      <c r="A411" s="13"/>
      <c r="B411" s="196"/>
      <c r="C411" s="13"/>
      <c r="D411" s="185" t="s">
        <v>199</v>
      </c>
      <c r="E411" s="197" t="s">
        <v>1</v>
      </c>
      <c r="F411" s="198" t="s">
        <v>632</v>
      </c>
      <c r="G411" s="13"/>
      <c r="H411" s="199">
        <v>42</v>
      </c>
      <c r="I411" s="200"/>
      <c r="J411" s="13"/>
      <c r="K411" s="13"/>
      <c r="L411" s="196"/>
      <c r="M411" s="201"/>
      <c r="N411" s="202"/>
      <c r="O411" s="202"/>
      <c r="P411" s="202"/>
      <c r="Q411" s="202"/>
      <c r="R411" s="202"/>
      <c r="S411" s="202"/>
      <c r="T411" s="20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97" t="s">
        <v>199</v>
      </c>
      <c r="AU411" s="197" t="s">
        <v>88</v>
      </c>
      <c r="AV411" s="13" t="s">
        <v>88</v>
      </c>
      <c r="AW411" s="13" t="s">
        <v>33</v>
      </c>
      <c r="AX411" s="13" t="s">
        <v>78</v>
      </c>
      <c r="AY411" s="197" t="s">
        <v>122</v>
      </c>
    </row>
    <row r="412" s="14" customFormat="1">
      <c r="A412" s="14"/>
      <c r="B412" s="204"/>
      <c r="C412" s="14"/>
      <c r="D412" s="185" t="s">
        <v>199</v>
      </c>
      <c r="E412" s="205" t="s">
        <v>1</v>
      </c>
      <c r="F412" s="206" t="s">
        <v>205</v>
      </c>
      <c r="G412" s="14"/>
      <c r="H412" s="207">
        <v>73</v>
      </c>
      <c r="I412" s="208"/>
      <c r="J412" s="14"/>
      <c r="K412" s="14"/>
      <c r="L412" s="204"/>
      <c r="M412" s="209"/>
      <c r="N412" s="210"/>
      <c r="O412" s="210"/>
      <c r="P412" s="210"/>
      <c r="Q412" s="210"/>
      <c r="R412" s="210"/>
      <c r="S412" s="210"/>
      <c r="T412" s="211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05" t="s">
        <v>199</v>
      </c>
      <c r="AU412" s="205" t="s">
        <v>88</v>
      </c>
      <c r="AV412" s="14" t="s">
        <v>143</v>
      </c>
      <c r="AW412" s="14" t="s">
        <v>33</v>
      </c>
      <c r="AX412" s="14" t="s">
        <v>86</v>
      </c>
      <c r="AY412" s="205" t="s">
        <v>122</v>
      </c>
    </row>
    <row r="413" s="2" customFormat="1" ht="24.15" customHeight="1">
      <c r="A413" s="36"/>
      <c r="B413" s="170"/>
      <c r="C413" s="171" t="s">
        <v>633</v>
      </c>
      <c r="D413" s="171" t="s">
        <v>125</v>
      </c>
      <c r="E413" s="172" t="s">
        <v>634</v>
      </c>
      <c r="F413" s="173" t="s">
        <v>635</v>
      </c>
      <c r="G413" s="174" t="s">
        <v>218</v>
      </c>
      <c r="H413" s="175">
        <v>76.109999999999999</v>
      </c>
      <c r="I413" s="176"/>
      <c r="J413" s="177">
        <f>ROUND(I413*H413,2)</f>
        <v>0</v>
      </c>
      <c r="K413" s="178"/>
      <c r="L413" s="37"/>
      <c r="M413" s="179" t="s">
        <v>1</v>
      </c>
      <c r="N413" s="180" t="s">
        <v>43</v>
      </c>
      <c r="O413" s="75"/>
      <c r="P413" s="181">
        <f>O413*H413</f>
        <v>0</v>
      </c>
      <c r="Q413" s="181">
        <v>0</v>
      </c>
      <c r="R413" s="181">
        <f>Q413*H413</f>
        <v>0</v>
      </c>
      <c r="S413" s="181">
        <v>0.00248</v>
      </c>
      <c r="T413" s="182">
        <f>S413*H413</f>
        <v>0.1887528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183" t="s">
        <v>143</v>
      </c>
      <c r="AT413" s="183" t="s">
        <v>125</v>
      </c>
      <c r="AU413" s="183" t="s">
        <v>88</v>
      </c>
      <c r="AY413" s="17" t="s">
        <v>122</v>
      </c>
      <c r="BE413" s="184">
        <f>IF(N413="základní",J413,0)</f>
        <v>0</v>
      </c>
      <c r="BF413" s="184">
        <f>IF(N413="snížená",J413,0)</f>
        <v>0</v>
      </c>
      <c r="BG413" s="184">
        <f>IF(N413="zákl. přenesená",J413,0)</f>
        <v>0</v>
      </c>
      <c r="BH413" s="184">
        <f>IF(N413="sníž. přenesená",J413,0)</f>
        <v>0</v>
      </c>
      <c r="BI413" s="184">
        <f>IF(N413="nulová",J413,0)</f>
        <v>0</v>
      </c>
      <c r="BJ413" s="17" t="s">
        <v>86</v>
      </c>
      <c r="BK413" s="184">
        <f>ROUND(I413*H413,2)</f>
        <v>0</v>
      </c>
      <c r="BL413" s="17" t="s">
        <v>143</v>
      </c>
      <c r="BM413" s="183" t="s">
        <v>636</v>
      </c>
    </row>
    <row r="414" s="13" customFormat="1">
      <c r="A414" s="13"/>
      <c r="B414" s="196"/>
      <c r="C414" s="13"/>
      <c r="D414" s="185" t="s">
        <v>199</v>
      </c>
      <c r="E414" s="197" t="s">
        <v>1</v>
      </c>
      <c r="F414" s="198" t="s">
        <v>443</v>
      </c>
      <c r="G414" s="13"/>
      <c r="H414" s="199">
        <v>76.109999999999999</v>
      </c>
      <c r="I414" s="200"/>
      <c r="J414" s="13"/>
      <c r="K414" s="13"/>
      <c r="L414" s="196"/>
      <c r="M414" s="201"/>
      <c r="N414" s="202"/>
      <c r="O414" s="202"/>
      <c r="P414" s="202"/>
      <c r="Q414" s="202"/>
      <c r="R414" s="202"/>
      <c r="S414" s="202"/>
      <c r="T414" s="20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97" t="s">
        <v>199</v>
      </c>
      <c r="AU414" s="197" t="s">
        <v>88</v>
      </c>
      <c r="AV414" s="13" t="s">
        <v>88</v>
      </c>
      <c r="AW414" s="13" t="s">
        <v>33</v>
      </c>
      <c r="AX414" s="13" t="s">
        <v>78</v>
      </c>
      <c r="AY414" s="197" t="s">
        <v>122</v>
      </c>
    </row>
    <row r="415" s="14" customFormat="1">
      <c r="A415" s="14"/>
      <c r="B415" s="204"/>
      <c r="C415" s="14"/>
      <c r="D415" s="185" t="s">
        <v>199</v>
      </c>
      <c r="E415" s="205" t="s">
        <v>1</v>
      </c>
      <c r="F415" s="206" t="s">
        <v>205</v>
      </c>
      <c r="G415" s="14"/>
      <c r="H415" s="207">
        <v>76.109999999999999</v>
      </c>
      <c r="I415" s="208"/>
      <c r="J415" s="14"/>
      <c r="K415" s="14"/>
      <c r="L415" s="204"/>
      <c r="M415" s="209"/>
      <c r="N415" s="210"/>
      <c r="O415" s="210"/>
      <c r="P415" s="210"/>
      <c r="Q415" s="210"/>
      <c r="R415" s="210"/>
      <c r="S415" s="210"/>
      <c r="T415" s="211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05" t="s">
        <v>199</v>
      </c>
      <c r="AU415" s="205" t="s">
        <v>88</v>
      </c>
      <c r="AV415" s="14" t="s">
        <v>143</v>
      </c>
      <c r="AW415" s="14" t="s">
        <v>33</v>
      </c>
      <c r="AX415" s="14" t="s">
        <v>86</v>
      </c>
      <c r="AY415" s="205" t="s">
        <v>122</v>
      </c>
    </row>
    <row r="416" s="2" customFormat="1" ht="24.15" customHeight="1">
      <c r="A416" s="36"/>
      <c r="B416" s="170"/>
      <c r="C416" s="171" t="s">
        <v>637</v>
      </c>
      <c r="D416" s="171" t="s">
        <v>125</v>
      </c>
      <c r="E416" s="172" t="s">
        <v>638</v>
      </c>
      <c r="F416" s="173" t="s">
        <v>639</v>
      </c>
      <c r="G416" s="174" t="s">
        <v>218</v>
      </c>
      <c r="H416" s="175">
        <v>103.89</v>
      </c>
      <c r="I416" s="176"/>
      <c r="J416" s="177">
        <f>ROUND(I416*H416,2)</f>
        <v>0</v>
      </c>
      <c r="K416" s="178"/>
      <c r="L416" s="37"/>
      <c r="M416" s="179" t="s">
        <v>1</v>
      </c>
      <c r="N416" s="180" t="s">
        <v>43</v>
      </c>
      <c r="O416" s="75"/>
      <c r="P416" s="181">
        <f>O416*H416</f>
        <v>0</v>
      </c>
      <c r="Q416" s="181">
        <v>0</v>
      </c>
      <c r="R416" s="181">
        <f>Q416*H416</f>
        <v>0</v>
      </c>
      <c r="S416" s="181">
        <v>0.00348</v>
      </c>
      <c r="T416" s="182">
        <f>S416*H416</f>
        <v>0.3615372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183" t="s">
        <v>143</v>
      </c>
      <c r="AT416" s="183" t="s">
        <v>125</v>
      </c>
      <c r="AU416" s="183" t="s">
        <v>88</v>
      </c>
      <c r="AY416" s="17" t="s">
        <v>122</v>
      </c>
      <c r="BE416" s="184">
        <f>IF(N416="základní",J416,0)</f>
        <v>0</v>
      </c>
      <c r="BF416" s="184">
        <f>IF(N416="snížená",J416,0)</f>
        <v>0</v>
      </c>
      <c r="BG416" s="184">
        <f>IF(N416="zákl. přenesená",J416,0)</f>
        <v>0</v>
      </c>
      <c r="BH416" s="184">
        <f>IF(N416="sníž. přenesená",J416,0)</f>
        <v>0</v>
      </c>
      <c r="BI416" s="184">
        <f>IF(N416="nulová",J416,0)</f>
        <v>0</v>
      </c>
      <c r="BJ416" s="17" t="s">
        <v>86</v>
      </c>
      <c r="BK416" s="184">
        <f>ROUND(I416*H416,2)</f>
        <v>0</v>
      </c>
      <c r="BL416" s="17" t="s">
        <v>143</v>
      </c>
      <c r="BM416" s="183" t="s">
        <v>640</v>
      </c>
    </row>
    <row r="417" s="13" customFormat="1">
      <c r="A417" s="13"/>
      <c r="B417" s="196"/>
      <c r="C417" s="13"/>
      <c r="D417" s="185" t="s">
        <v>199</v>
      </c>
      <c r="E417" s="197" t="s">
        <v>1</v>
      </c>
      <c r="F417" s="198" t="s">
        <v>452</v>
      </c>
      <c r="G417" s="13"/>
      <c r="H417" s="199">
        <v>103.89</v>
      </c>
      <c r="I417" s="200"/>
      <c r="J417" s="13"/>
      <c r="K417" s="13"/>
      <c r="L417" s="196"/>
      <c r="M417" s="201"/>
      <c r="N417" s="202"/>
      <c r="O417" s="202"/>
      <c r="P417" s="202"/>
      <c r="Q417" s="202"/>
      <c r="R417" s="202"/>
      <c r="S417" s="202"/>
      <c r="T417" s="20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97" t="s">
        <v>199</v>
      </c>
      <c r="AU417" s="197" t="s">
        <v>88</v>
      </c>
      <c r="AV417" s="13" t="s">
        <v>88</v>
      </c>
      <c r="AW417" s="13" t="s">
        <v>33</v>
      </c>
      <c r="AX417" s="13" t="s">
        <v>78</v>
      </c>
      <c r="AY417" s="197" t="s">
        <v>122</v>
      </c>
    </row>
    <row r="418" s="14" customFormat="1">
      <c r="A418" s="14"/>
      <c r="B418" s="204"/>
      <c r="C418" s="14"/>
      <c r="D418" s="185" t="s">
        <v>199</v>
      </c>
      <c r="E418" s="205" t="s">
        <v>1</v>
      </c>
      <c r="F418" s="206" t="s">
        <v>205</v>
      </c>
      <c r="G418" s="14"/>
      <c r="H418" s="207">
        <v>103.89</v>
      </c>
      <c r="I418" s="208"/>
      <c r="J418" s="14"/>
      <c r="K418" s="14"/>
      <c r="L418" s="204"/>
      <c r="M418" s="209"/>
      <c r="N418" s="210"/>
      <c r="O418" s="210"/>
      <c r="P418" s="210"/>
      <c r="Q418" s="210"/>
      <c r="R418" s="210"/>
      <c r="S418" s="210"/>
      <c r="T418" s="211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05" t="s">
        <v>199</v>
      </c>
      <c r="AU418" s="205" t="s">
        <v>88</v>
      </c>
      <c r="AV418" s="14" t="s">
        <v>143</v>
      </c>
      <c r="AW418" s="14" t="s">
        <v>33</v>
      </c>
      <c r="AX418" s="14" t="s">
        <v>86</v>
      </c>
      <c r="AY418" s="205" t="s">
        <v>122</v>
      </c>
    </row>
    <row r="419" s="2" customFormat="1" ht="24.15" customHeight="1">
      <c r="A419" s="36"/>
      <c r="B419" s="170"/>
      <c r="C419" s="171" t="s">
        <v>641</v>
      </c>
      <c r="D419" s="171" t="s">
        <v>125</v>
      </c>
      <c r="E419" s="172" t="s">
        <v>642</v>
      </c>
      <c r="F419" s="173" t="s">
        <v>643</v>
      </c>
      <c r="G419" s="174" t="s">
        <v>196</v>
      </c>
      <c r="H419" s="175">
        <v>65.670000000000002</v>
      </c>
      <c r="I419" s="176"/>
      <c r="J419" s="177">
        <f>ROUND(I419*H419,2)</f>
        <v>0</v>
      </c>
      <c r="K419" s="178"/>
      <c r="L419" s="37"/>
      <c r="M419" s="179" t="s">
        <v>1</v>
      </c>
      <c r="N419" s="180" t="s">
        <v>43</v>
      </c>
      <c r="O419" s="75"/>
      <c r="P419" s="181">
        <f>O419*H419</f>
        <v>0</v>
      </c>
      <c r="Q419" s="181">
        <v>0</v>
      </c>
      <c r="R419" s="181">
        <f>Q419*H419</f>
        <v>0</v>
      </c>
      <c r="S419" s="181">
        <v>0.11</v>
      </c>
      <c r="T419" s="182">
        <f>S419*H419</f>
        <v>7.2237</v>
      </c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R419" s="183" t="s">
        <v>143</v>
      </c>
      <c r="AT419" s="183" t="s">
        <v>125</v>
      </c>
      <c r="AU419" s="183" t="s">
        <v>88</v>
      </c>
      <c r="AY419" s="17" t="s">
        <v>122</v>
      </c>
      <c r="BE419" s="184">
        <f>IF(N419="základní",J419,0)</f>
        <v>0</v>
      </c>
      <c r="BF419" s="184">
        <f>IF(N419="snížená",J419,0)</f>
        <v>0</v>
      </c>
      <c r="BG419" s="184">
        <f>IF(N419="zákl. přenesená",J419,0)</f>
        <v>0</v>
      </c>
      <c r="BH419" s="184">
        <f>IF(N419="sníž. přenesená",J419,0)</f>
        <v>0</v>
      </c>
      <c r="BI419" s="184">
        <f>IF(N419="nulová",J419,0)</f>
        <v>0</v>
      </c>
      <c r="BJ419" s="17" t="s">
        <v>86</v>
      </c>
      <c r="BK419" s="184">
        <f>ROUND(I419*H419,2)</f>
        <v>0</v>
      </c>
      <c r="BL419" s="17" t="s">
        <v>143</v>
      </c>
      <c r="BM419" s="183" t="s">
        <v>644</v>
      </c>
    </row>
    <row r="420" s="2" customFormat="1">
      <c r="A420" s="36"/>
      <c r="B420" s="37"/>
      <c r="C420" s="36"/>
      <c r="D420" s="185" t="s">
        <v>131</v>
      </c>
      <c r="E420" s="36"/>
      <c r="F420" s="186" t="s">
        <v>645</v>
      </c>
      <c r="G420" s="36"/>
      <c r="H420" s="36"/>
      <c r="I420" s="187"/>
      <c r="J420" s="36"/>
      <c r="K420" s="36"/>
      <c r="L420" s="37"/>
      <c r="M420" s="188"/>
      <c r="N420" s="189"/>
      <c r="O420" s="75"/>
      <c r="P420" s="75"/>
      <c r="Q420" s="75"/>
      <c r="R420" s="75"/>
      <c r="S420" s="75"/>
      <c r="T420" s="7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T420" s="17" t="s">
        <v>131</v>
      </c>
      <c r="AU420" s="17" t="s">
        <v>88</v>
      </c>
    </row>
    <row r="421" s="13" customFormat="1">
      <c r="A421" s="13"/>
      <c r="B421" s="196"/>
      <c r="C421" s="13"/>
      <c r="D421" s="185" t="s">
        <v>199</v>
      </c>
      <c r="E421" s="197" t="s">
        <v>1</v>
      </c>
      <c r="F421" s="198" t="s">
        <v>646</v>
      </c>
      <c r="G421" s="13"/>
      <c r="H421" s="199">
        <v>65.670000000000002</v>
      </c>
      <c r="I421" s="200"/>
      <c r="J421" s="13"/>
      <c r="K421" s="13"/>
      <c r="L421" s="196"/>
      <c r="M421" s="201"/>
      <c r="N421" s="202"/>
      <c r="O421" s="202"/>
      <c r="P421" s="202"/>
      <c r="Q421" s="202"/>
      <c r="R421" s="202"/>
      <c r="S421" s="202"/>
      <c r="T421" s="20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97" t="s">
        <v>199</v>
      </c>
      <c r="AU421" s="197" t="s">
        <v>88</v>
      </c>
      <c r="AV421" s="13" t="s">
        <v>88</v>
      </c>
      <c r="AW421" s="13" t="s">
        <v>33</v>
      </c>
      <c r="AX421" s="13" t="s">
        <v>78</v>
      </c>
      <c r="AY421" s="197" t="s">
        <v>122</v>
      </c>
    </row>
    <row r="422" s="14" customFormat="1">
      <c r="A422" s="14"/>
      <c r="B422" s="204"/>
      <c r="C422" s="14"/>
      <c r="D422" s="185" t="s">
        <v>199</v>
      </c>
      <c r="E422" s="205" t="s">
        <v>1</v>
      </c>
      <c r="F422" s="206" t="s">
        <v>205</v>
      </c>
      <c r="G422" s="14"/>
      <c r="H422" s="207">
        <v>65.670000000000002</v>
      </c>
      <c r="I422" s="208"/>
      <c r="J422" s="14"/>
      <c r="K422" s="14"/>
      <c r="L422" s="204"/>
      <c r="M422" s="209"/>
      <c r="N422" s="210"/>
      <c r="O422" s="210"/>
      <c r="P422" s="210"/>
      <c r="Q422" s="210"/>
      <c r="R422" s="210"/>
      <c r="S422" s="210"/>
      <c r="T422" s="211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05" t="s">
        <v>199</v>
      </c>
      <c r="AU422" s="205" t="s">
        <v>88</v>
      </c>
      <c r="AV422" s="14" t="s">
        <v>143</v>
      </c>
      <c r="AW422" s="14" t="s">
        <v>33</v>
      </c>
      <c r="AX422" s="14" t="s">
        <v>86</v>
      </c>
      <c r="AY422" s="205" t="s">
        <v>122</v>
      </c>
    </row>
    <row r="423" s="2" customFormat="1" ht="24.15" customHeight="1">
      <c r="A423" s="36"/>
      <c r="B423" s="170"/>
      <c r="C423" s="171" t="s">
        <v>647</v>
      </c>
      <c r="D423" s="171" t="s">
        <v>125</v>
      </c>
      <c r="E423" s="172" t="s">
        <v>648</v>
      </c>
      <c r="F423" s="173" t="s">
        <v>649</v>
      </c>
      <c r="G423" s="174" t="s">
        <v>196</v>
      </c>
      <c r="H423" s="175">
        <v>32.273000000000003</v>
      </c>
      <c r="I423" s="176"/>
      <c r="J423" s="177">
        <f>ROUND(I423*H423,2)</f>
        <v>0</v>
      </c>
      <c r="K423" s="178"/>
      <c r="L423" s="37"/>
      <c r="M423" s="179" t="s">
        <v>1</v>
      </c>
      <c r="N423" s="180" t="s">
        <v>43</v>
      </c>
      <c r="O423" s="75"/>
      <c r="P423" s="181">
        <f>O423*H423</f>
        <v>0</v>
      </c>
      <c r="Q423" s="181">
        <v>0</v>
      </c>
      <c r="R423" s="181">
        <f>Q423*H423</f>
        <v>0</v>
      </c>
      <c r="S423" s="181">
        <v>0.066000000000000003</v>
      </c>
      <c r="T423" s="182">
        <f>S423*H423</f>
        <v>2.1300180000000002</v>
      </c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R423" s="183" t="s">
        <v>143</v>
      </c>
      <c r="AT423" s="183" t="s">
        <v>125</v>
      </c>
      <c r="AU423" s="183" t="s">
        <v>88</v>
      </c>
      <c r="AY423" s="17" t="s">
        <v>122</v>
      </c>
      <c r="BE423" s="184">
        <f>IF(N423="základní",J423,0)</f>
        <v>0</v>
      </c>
      <c r="BF423" s="184">
        <f>IF(N423="snížená",J423,0)</f>
        <v>0</v>
      </c>
      <c r="BG423" s="184">
        <f>IF(N423="zákl. přenesená",J423,0)</f>
        <v>0</v>
      </c>
      <c r="BH423" s="184">
        <f>IF(N423="sníž. přenesená",J423,0)</f>
        <v>0</v>
      </c>
      <c r="BI423" s="184">
        <f>IF(N423="nulová",J423,0)</f>
        <v>0</v>
      </c>
      <c r="BJ423" s="17" t="s">
        <v>86</v>
      </c>
      <c r="BK423" s="184">
        <f>ROUND(I423*H423,2)</f>
        <v>0</v>
      </c>
      <c r="BL423" s="17" t="s">
        <v>143</v>
      </c>
      <c r="BM423" s="183" t="s">
        <v>650</v>
      </c>
    </row>
    <row r="424" s="2" customFormat="1">
      <c r="A424" s="36"/>
      <c r="B424" s="37"/>
      <c r="C424" s="36"/>
      <c r="D424" s="185" t="s">
        <v>131</v>
      </c>
      <c r="E424" s="36"/>
      <c r="F424" s="186" t="s">
        <v>651</v>
      </c>
      <c r="G424" s="36"/>
      <c r="H424" s="36"/>
      <c r="I424" s="187"/>
      <c r="J424" s="36"/>
      <c r="K424" s="36"/>
      <c r="L424" s="37"/>
      <c r="M424" s="188"/>
      <c r="N424" s="189"/>
      <c r="O424" s="75"/>
      <c r="P424" s="75"/>
      <c r="Q424" s="75"/>
      <c r="R424" s="75"/>
      <c r="S424" s="75"/>
      <c r="T424" s="7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T424" s="17" t="s">
        <v>131</v>
      </c>
      <c r="AU424" s="17" t="s">
        <v>88</v>
      </c>
    </row>
    <row r="425" s="13" customFormat="1">
      <c r="A425" s="13"/>
      <c r="B425" s="196"/>
      <c r="C425" s="13"/>
      <c r="D425" s="185" t="s">
        <v>199</v>
      </c>
      <c r="E425" s="197" t="s">
        <v>1</v>
      </c>
      <c r="F425" s="198" t="s">
        <v>652</v>
      </c>
      <c r="G425" s="13"/>
      <c r="H425" s="199">
        <v>31.199999999999999</v>
      </c>
      <c r="I425" s="200"/>
      <c r="J425" s="13"/>
      <c r="K425" s="13"/>
      <c r="L425" s="196"/>
      <c r="M425" s="201"/>
      <c r="N425" s="202"/>
      <c r="O425" s="202"/>
      <c r="P425" s="202"/>
      <c r="Q425" s="202"/>
      <c r="R425" s="202"/>
      <c r="S425" s="202"/>
      <c r="T425" s="20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97" t="s">
        <v>199</v>
      </c>
      <c r="AU425" s="197" t="s">
        <v>88</v>
      </c>
      <c r="AV425" s="13" t="s">
        <v>88</v>
      </c>
      <c r="AW425" s="13" t="s">
        <v>33</v>
      </c>
      <c r="AX425" s="13" t="s">
        <v>78</v>
      </c>
      <c r="AY425" s="197" t="s">
        <v>122</v>
      </c>
    </row>
    <row r="426" s="13" customFormat="1">
      <c r="A426" s="13"/>
      <c r="B426" s="196"/>
      <c r="C426" s="13"/>
      <c r="D426" s="185" t="s">
        <v>199</v>
      </c>
      <c r="E426" s="197" t="s">
        <v>1</v>
      </c>
      <c r="F426" s="198" t="s">
        <v>653</v>
      </c>
      <c r="G426" s="13"/>
      <c r="H426" s="199">
        <v>1.073</v>
      </c>
      <c r="I426" s="200"/>
      <c r="J426" s="13"/>
      <c r="K426" s="13"/>
      <c r="L426" s="196"/>
      <c r="M426" s="201"/>
      <c r="N426" s="202"/>
      <c r="O426" s="202"/>
      <c r="P426" s="202"/>
      <c r="Q426" s="202"/>
      <c r="R426" s="202"/>
      <c r="S426" s="202"/>
      <c r="T426" s="20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97" t="s">
        <v>199</v>
      </c>
      <c r="AU426" s="197" t="s">
        <v>88</v>
      </c>
      <c r="AV426" s="13" t="s">
        <v>88</v>
      </c>
      <c r="AW426" s="13" t="s">
        <v>33</v>
      </c>
      <c r="AX426" s="13" t="s">
        <v>78</v>
      </c>
      <c r="AY426" s="197" t="s">
        <v>122</v>
      </c>
    </row>
    <row r="427" s="14" customFormat="1">
      <c r="A427" s="14"/>
      <c r="B427" s="204"/>
      <c r="C427" s="14"/>
      <c r="D427" s="185" t="s">
        <v>199</v>
      </c>
      <c r="E427" s="205" t="s">
        <v>1</v>
      </c>
      <c r="F427" s="206" t="s">
        <v>205</v>
      </c>
      <c r="G427" s="14"/>
      <c r="H427" s="207">
        <v>32.273000000000003</v>
      </c>
      <c r="I427" s="208"/>
      <c r="J427" s="14"/>
      <c r="K427" s="14"/>
      <c r="L427" s="204"/>
      <c r="M427" s="209"/>
      <c r="N427" s="210"/>
      <c r="O427" s="210"/>
      <c r="P427" s="210"/>
      <c r="Q427" s="210"/>
      <c r="R427" s="210"/>
      <c r="S427" s="210"/>
      <c r="T427" s="211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05" t="s">
        <v>199</v>
      </c>
      <c r="AU427" s="205" t="s">
        <v>88</v>
      </c>
      <c r="AV427" s="14" t="s">
        <v>143</v>
      </c>
      <c r="AW427" s="14" t="s">
        <v>33</v>
      </c>
      <c r="AX427" s="14" t="s">
        <v>86</v>
      </c>
      <c r="AY427" s="205" t="s">
        <v>122</v>
      </c>
    </row>
    <row r="428" s="2" customFormat="1" ht="24.15" customHeight="1">
      <c r="A428" s="36"/>
      <c r="B428" s="170"/>
      <c r="C428" s="171" t="s">
        <v>654</v>
      </c>
      <c r="D428" s="171" t="s">
        <v>125</v>
      </c>
      <c r="E428" s="172" t="s">
        <v>655</v>
      </c>
      <c r="F428" s="173" t="s">
        <v>656</v>
      </c>
      <c r="G428" s="174" t="s">
        <v>196</v>
      </c>
      <c r="H428" s="175">
        <v>97.942999999999998</v>
      </c>
      <c r="I428" s="176"/>
      <c r="J428" s="177">
        <f>ROUND(I428*H428,2)</f>
        <v>0</v>
      </c>
      <c r="K428" s="178"/>
      <c r="L428" s="37"/>
      <c r="M428" s="179" t="s">
        <v>1</v>
      </c>
      <c r="N428" s="180" t="s">
        <v>43</v>
      </c>
      <c r="O428" s="75"/>
      <c r="P428" s="181">
        <f>O428*H428</f>
        <v>0</v>
      </c>
      <c r="Q428" s="181">
        <v>0</v>
      </c>
      <c r="R428" s="181">
        <f>Q428*H428</f>
        <v>0</v>
      </c>
      <c r="S428" s="181">
        <v>0</v>
      </c>
      <c r="T428" s="182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83" t="s">
        <v>143</v>
      </c>
      <c r="AT428" s="183" t="s">
        <v>125</v>
      </c>
      <c r="AU428" s="183" t="s">
        <v>88</v>
      </c>
      <c r="AY428" s="17" t="s">
        <v>122</v>
      </c>
      <c r="BE428" s="184">
        <f>IF(N428="základní",J428,0)</f>
        <v>0</v>
      </c>
      <c r="BF428" s="184">
        <f>IF(N428="snížená",J428,0)</f>
        <v>0</v>
      </c>
      <c r="BG428" s="184">
        <f>IF(N428="zákl. přenesená",J428,0)</f>
        <v>0</v>
      </c>
      <c r="BH428" s="184">
        <f>IF(N428="sníž. přenesená",J428,0)</f>
        <v>0</v>
      </c>
      <c r="BI428" s="184">
        <f>IF(N428="nulová",J428,0)</f>
        <v>0</v>
      </c>
      <c r="BJ428" s="17" t="s">
        <v>86</v>
      </c>
      <c r="BK428" s="184">
        <f>ROUND(I428*H428,2)</f>
        <v>0</v>
      </c>
      <c r="BL428" s="17" t="s">
        <v>143</v>
      </c>
      <c r="BM428" s="183" t="s">
        <v>657</v>
      </c>
    </row>
    <row r="429" s="2" customFormat="1">
      <c r="A429" s="36"/>
      <c r="B429" s="37"/>
      <c r="C429" s="36"/>
      <c r="D429" s="185" t="s">
        <v>131</v>
      </c>
      <c r="E429" s="36"/>
      <c r="F429" s="186" t="s">
        <v>651</v>
      </c>
      <c r="G429" s="36"/>
      <c r="H429" s="36"/>
      <c r="I429" s="187"/>
      <c r="J429" s="36"/>
      <c r="K429" s="36"/>
      <c r="L429" s="37"/>
      <c r="M429" s="188"/>
      <c r="N429" s="189"/>
      <c r="O429" s="75"/>
      <c r="P429" s="75"/>
      <c r="Q429" s="75"/>
      <c r="R429" s="75"/>
      <c r="S429" s="75"/>
      <c r="T429" s="7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7" t="s">
        <v>131</v>
      </c>
      <c r="AU429" s="17" t="s">
        <v>88</v>
      </c>
    </row>
    <row r="430" s="13" customFormat="1">
      <c r="A430" s="13"/>
      <c r="B430" s="196"/>
      <c r="C430" s="13"/>
      <c r="D430" s="185" t="s">
        <v>199</v>
      </c>
      <c r="E430" s="197" t="s">
        <v>1</v>
      </c>
      <c r="F430" s="198" t="s">
        <v>652</v>
      </c>
      <c r="G430" s="13"/>
      <c r="H430" s="199">
        <v>31.199999999999999</v>
      </c>
      <c r="I430" s="200"/>
      <c r="J430" s="13"/>
      <c r="K430" s="13"/>
      <c r="L430" s="196"/>
      <c r="M430" s="201"/>
      <c r="N430" s="202"/>
      <c r="O430" s="202"/>
      <c r="P430" s="202"/>
      <c r="Q430" s="202"/>
      <c r="R430" s="202"/>
      <c r="S430" s="202"/>
      <c r="T430" s="20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97" t="s">
        <v>199</v>
      </c>
      <c r="AU430" s="197" t="s">
        <v>88</v>
      </c>
      <c r="AV430" s="13" t="s">
        <v>88</v>
      </c>
      <c r="AW430" s="13" t="s">
        <v>33</v>
      </c>
      <c r="AX430" s="13" t="s">
        <v>78</v>
      </c>
      <c r="AY430" s="197" t="s">
        <v>122</v>
      </c>
    </row>
    <row r="431" s="13" customFormat="1">
      <c r="A431" s="13"/>
      <c r="B431" s="196"/>
      <c r="C431" s="13"/>
      <c r="D431" s="185" t="s">
        <v>199</v>
      </c>
      <c r="E431" s="197" t="s">
        <v>1</v>
      </c>
      <c r="F431" s="198" t="s">
        <v>653</v>
      </c>
      <c r="G431" s="13"/>
      <c r="H431" s="199">
        <v>1.073</v>
      </c>
      <c r="I431" s="200"/>
      <c r="J431" s="13"/>
      <c r="K431" s="13"/>
      <c r="L431" s="196"/>
      <c r="M431" s="201"/>
      <c r="N431" s="202"/>
      <c r="O431" s="202"/>
      <c r="P431" s="202"/>
      <c r="Q431" s="202"/>
      <c r="R431" s="202"/>
      <c r="S431" s="202"/>
      <c r="T431" s="20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197" t="s">
        <v>199</v>
      </c>
      <c r="AU431" s="197" t="s">
        <v>88</v>
      </c>
      <c r="AV431" s="13" t="s">
        <v>88</v>
      </c>
      <c r="AW431" s="13" t="s">
        <v>33</v>
      </c>
      <c r="AX431" s="13" t="s">
        <v>78</v>
      </c>
      <c r="AY431" s="197" t="s">
        <v>122</v>
      </c>
    </row>
    <row r="432" s="13" customFormat="1">
      <c r="A432" s="13"/>
      <c r="B432" s="196"/>
      <c r="C432" s="13"/>
      <c r="D432" s="185" t="s">
        <v>199</v>
      </c>
      <c r="E432" s="197" t="s">
        <v>1</v>
      </c>
      <c r="F432" s="198" t="s">
        <v>646</v>
      </c>
      <c r="G432" s="13"/>
      <c r="H432" s="199">
        <v>65.670000000000002</v>
      </c>
      <c r="I432" s="200"/>
      <c r="J432" s="13"/>
      <c r="K432" s="13"/>
      <c r="L432" s="196"/>
      <c r="M432" s="201"/>
      <c r="N432" s="202"/>
      <c r="O432" s="202"/>
      <c r="P432" s="202"/>
      <c r="Q432" s="202"/>
      <c r="R432" s="202"/>
      <c r="S432" s="202"/>
      <c r="T432" s="20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197" t="s">
        <v>199</v>
      </c>
      <c r="AU432" s="197" t="s">
        <v>88</v>
      </c>
      <c r="AV432" s="13" t="s">
        <v>88</v>
      </c>
      <c r="AW432" s="13" t="s">
        <v>33</v>
      </c>
      <c r="AX432" s="13" t="s">
        <v>78</v>
      </c>
      <c r="AY432" s="197" t="s">
        <v>122</v>
      </c>
    </row>
    <row r="433" s="14" customFormat="1">
      <c r="A433" s="14"/>
      <c r="B433" s="204"/>
      <c r="C433" s="14"/>
      <c r="D433" s="185" t="s">
        <v>199</v>
      </c>
      <c r="E433" s="205" t="s">
        <v>1</v>
      </c>
      <c r="F433" s="206" t="s">
        <v>205</v>
      </c>
      <c r="G433" s="14"/>
      <c r="H433" s="207">
        <v>97.942999999999998</v>
      </c>
      <c r="I433" s="208"/>
      <c r="J433" s="14"/>
      <c r="K433" s="14"/>
      <c r="L433" s="204"/>
      <c r="M433" s="209"/>
      <c r="N433" s="210"/>
      <c r="O433" s="210"/>
      <c r="P433" s="210"/>
      <c r="Q433" s="210"/>
      <c r="R433" s="210"/>
      <c r="S433" s="210"/>
      <c r="T433" s="211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05" t="s">
        <v>199</v>
      </c>
      <c r="AU433" s="205" t="s">
        <v>88</v>
      </c>
      <c r="AV433" s="14" t="s">
        <v>143</v>
      </c>
      <c r="AW433" s="14" t="s">
        <v>33</v>
      </c>
      <c r="AX433" s="14" t="s">
        <v>86</v>
      </c>
      <c r="AY433" s="205" t="s">
        <v>122</v>
      </c>
    </row>
    <row r="434" s="2" customFormat="1" ht="24.15" customHeight="1">
      <c r="A434" s="36"/>
      <c r="B434" s="170"/>
      <c r="C434" s="171" t="s">
        <v>658</v>
      </c>
      <c r="D434" s="171" t="s">
        <v>125</v>
      </c>
      <c r="E434" s="172" t="s">
        <v>659</v>
      </c>
      <c r="F434" s="173" t="s">
        <v>660</v>
      </c>
      <c r="G434" s="174" t="s">
        <v>196</v>
      </c>
      <c r="H434" s="175">
        <v>65.670000000000002</v>
      </c>
      <c r="I434" s="176"/>
      <c r="J434" s="177">
        <f>ROUND(I434*H434,2)</f>
        <v>0</v>
      </c>
      <c r="K434" s="178"/>
      <c r="L434" s="37"/>
      <c r="M434" s="179" t="s">
        <v>1</v>
      </c>
      <c r="N434" s="180" t="s">
        <v>43</v>
      </c>
      <c r="O434" s="75"/>
      <c r="P434" s="181">
        <f>O434*H434</f>
        <v>0</v>
      </c>
      <c r="Q434" s="181">
        <v>0.10007000000000001</v>
      </c>
      <c r="R434" s="181">
        <f>Q434*H434</f>
        <v>6.5715969000000003</v>
      </c>
      <c r="S434" s="181">
        <v>0</v>
      </c>
      <c r="T434" s="182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83" t="s">
        <v>143</v>
      </c>
      <c r="AT434" s="183" t="s">
        <v>125</v>
      </c>
      <c r="AU434" s="183" t="s">
        <v>88</v>
      </c>
      <c r="AY434" s="17" t="s">
        <v>122</v>
      </c>
      <c r="BE434" s="184">
        <f>IF(N434="základní",J434,0)</f>
        <v>0</v>
      </c>
      <c r="BF434" s="184">
        <f>IF(N434="snížená",J434,0)</f>
        <v>0</v>
      </c>
      <c r="BG434" s="184">
        <f>IF(N434="zákl. přenesená",J434,0)</f>
        <v>0</v>
      </c>
      <c r="BH434" s="184">
        <f>IF(N434="sníž. přenesená",J434,0)</f>
        <v>0</v>
      </c>
      <c r="BI434" s="184">
        <f>IF(N434="nulová",J434,0)</f>
        <v>0</v>
      </c>
      <c r="BJ434" s="17" t="s">
        <v>86</v>
      </c>
      <c r="BK434" s="184">
        <f>ROUND(I434*H434,2)</f>
        <v>0</v>
      </c>
      <c r="BL434" s="17" t="s">
        <v>143</v>
      </c>
      <c r="BM434" s="183" t="s">
        <v>661</v>
      </c>
    </row>
    <row r="435" s="13" customFormat="1">
      <c r="A435" s="13"/>
      <c r="B435" s="196"/>
      <c r="C435" s="13"/>
      <c r="D435" s="185" t="s">
        <v>199</v>
      </c>
      <c r="E435" s="197" t="s">
        <v>1</v>
      </c>
      <c r="F435" s="198" t="s">
        <v>646</v>
      </c>
      <c r="G435" s="13"/>
      <c r="H435" s="199">
        <v>65.670000000000002</v>
      </c>
      <c r="I435" s="200"/>
      <c r="J435" s="13"/>
      <c r="K435" s="13"/>
      <c r="L435" s="196"/>
      <c r="M435" s="201"/>
      <c r="N435" s="202"/>
      <c r="O435" s="202"/>
      <c r="P435" s="202"/>
      <c r="Q435" s="202"/>
      <c r="R435" s="202"/>
      <c r="S435" s="202"/>
      <c r="T435" s="20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97" t="s">
        <v>199</v>
      </c>
      <c r="AU435" s="197" t="s">
        <v>88</v>
      </c>
      <c r="AV435" s="13" t="s">
        <v>88</v>
      </c>
      <c r="AW435" s="13" t="s">
        <v>33</v>
      </c>
      <c r="AX435" s="13" t="s">
        <v>78</v>
      </c>
      <c r="AY435" s="197" t="s">
        <v>122</v>
      </c>
    </row>
    <row r="436" s="14" customFormat="1">
      <c r="A436" s="14"/>
      <c r="B436" s="204"/>
      <c r="C436" s="14"/>
      <c r="D436" s="185" t="s">
        <v>199</v>
      </c>
      <c r="E436" s="205" t="s">
        <v>1</v>
      </c>
      <c r="F436" s="206" t="s">
        <v>205</v>
      </c>
      <c r="G436" s="14"/>
      <c r="H436" s="207">
        <v>65.670000000000002</v>
      </c>
      <c r="I436" s="208"/>
      <c r="J436" s="14"/>
      <c r="K436" s="14"/>
      <c r="L436" s="204"/>
      <c r="M436" s="209"/>
      <c r="N436" s="210"/>
      <c r="O436" s="210"/>
      <c r="P436" s="210"/>
      <c r="Q436" s="210"/>
      <c r="R436" s="210"/>
      <c r="S436" s="210"/>
      <c r="T436" s="211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05" t="s">
        <v>199</v>
      </c>
      <c r="AU436" s="205" t="s">
        <v>88</v>
      </c>
      <c r="AV436" s="14" t="s">
        <v>143</v>
      </c>
      <c r="AW436" s="14" t="s">
        <v>33</v>
      </c>
      <c r="AX436" s="14" t="s">
        <v>86</v>
      </c>
      <c r="AY436" s="205" t="s">
        <v>122</v>
      </c>
    </row>
    <row r="437" s="2" customFormat="1" ht="24.15" customHeight="1">
      <c r="A437" s="36"/>
      <c r="B437" s="170"/>
      <c r="C437" s="171" t="s">
        <v>662</v>
      </c>
      <c r="D437" s="171" t="s">
        <v>125</v>
      </c>
      <c r="E437" s="172" t="s">
        <v>663</v>
      </c>
      <c r="F437" s="173" t="s">
        <v>664</v>
      </c>
      <c r="G437" s="174" t="s">
        <v>196</v>
      </c>
      <c r="H437" s="175">
        <v>32.273000000000003</v>
      </c>
      <c r="I437" s="176"/>
      <c r="J437" s="177">
        <f>ROUND(I437*H437,2)</f>
        <v>0</v>
      </c>
      <c r="K437" s="178"/>
      <c r="L437" s="37"/>
      <c r="M437" s="179" t="s">
        <v>1</v>
      </c>
      <c r="N437" s="180" t="s">
        <v>43</v>
      </c>
      <c r="O437" s="75"/>
      <c r="P437" s="181">
        <f>O437*H437</f>
        <v>0</v>
      </c>
      <c r="Q437" s="181">
        <v>0.060900000000000003</v>
      </c>
      <c r="R437" s="181">
        <f>Q437*H437</f>
        <v>1.9654257000000004</v>
      </c>
      <c r="S437" s="181">
        <v>0</v>
      </c>
      <c r="T437" s="182">
        <f>S437*H437</f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R437" s="183" t="s">
        <v>143</v>
      </c>
      <c r="AT437" s="183" t="s">
        <v>125</v>
      </c>
      <c r="AU437" s="183" t="s">
        <v>88</v>
      </c>
      <c r="AY437" s="17" t="s">
        <v>122</v>
      </c>
      <c r="BE437" s="184">
        <f>IF(N437="základní",J437,0)</f>
        <v>0</v>
      </c>
      <c r="BF437" s="184">
        <f>IF(N437="snížená",J437,0)</f>
        <v>0</v>
      </c>
      <c r="BG437" s="184">
        <f>IF(N437="zákl. přenesená",J437,0)</f>
        <v>0</v>
      </c>
      <c r="BH437" s="184">
        <f>IF(N437="sníž. přenesená",J437,0)</f>
        <v>0</v>
      </c>
      <c r="BI437" s="184">
        <f>IF(N437="nulová",J437,0)</f>
        <v>0</v>
      </c>
      <c r="BJ437" s="17" t="s">
        <v>86</v>
      </c>
      <c r="BK437" s="184">
        <f>ROUND(I437*H437,2)</f>
        <v>0</v>
      </c>
      <c r="BL437" s="17" t="s">
        <v>143</v>
      </c>
      <c r="BM437" s="183" t="s">
        <v>665</v>
      </c>
    </row>
    <row r="438" s="2" customFormat="1">
      <c r="A438" s="36"/>
      <c r="B438" s="37"/>
      <c r="C438" s="36"/>
      <c r="D438" s="185" t="s">
        <v>131</v>
      </c>
      <c r="E438" s="36"/>
      <c r="F438" s="186" t="s">
        <v>651</v>
      </c>
      <c r="G438" s="36"/>
      <c r="H438" s="36"/>
      <c r="I438" s="187"/>
      <c r="J438" s="36"/>
      <c r="K438" s="36"/>
      <c r="L438" s="37"/>
      <c r="M438" s="188"/>
      <c r="N438" s="189"/>
      <c r="O438" s="75"/>
      <c r="P438" s="75"/>
      <c r="Q438" s="75"/>
      <c r="R438" s="75"/>
      <c r="S438" s="75"/>
      <c r="T438" s="7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T438" s="17" t="s">
        <v>131</v>
      </c>
      <c r="AU438" s="17" t="s">
        <v>88</v>
      </c>
    </row>
    <row r="439" s="13" customFormat="1">
      <c r="A439" s="13"/>
      <c r="B439" s="196"/>
      <c r="C439" s="13"/>
      <c r="D439" s="185" t="s">
        <v>199</v>
      </c>
      <c r="E439" s="197" t="s">
        <v>1</v>
      </c>
      <c r="F439" s="198" t="s">
        <v>652</v>
      </c>
      <c r="G439" s="13"/>
      <c r="H439" s="199">
        <v>31.199999999999999</v>
      </c>
      <c r="I439" s="200"/>
      <c r="J439" s="13"/>
      <c r="K439" s="13"/>
      <c r="L439" s="196"/>
      <c r="M439" s="201"/>
      <c r="N439" s="202"/>
      <c r="O439" s="202"/>
      <c r="P439" s="202"/>
      <c r="Q439" s="202"/>
      <c r="R439" s="202"/>
      <c r="S439" s="202"/>
      <c r="T439" s="20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97" t="s">
        <v>199</v>
      </c>
      <c r="AU439" s="197" t="s">
        <v>88</v>
      </c>
      <c r="AV439" s="13" t="s">
        <v>88</v>
      </c>
      <c r="AW439" s="13" t="s">
        <v>33</v>
      </c>
      <c r="AX439" s="13" t="s">
        <v>78</v>
      </c>
      <c r="AY439" s="197" t="s">
        <v>122</v>
      </c>
    </row>
    <row r="440" s="13" customFormat="1">
      <c r="A440" s="13"/>
      <c r="B440" s="196"/>
      <c r="C440" s="13"/>
      <c r="D440" s="185" t="s">
        <v>199</v>
      </c>
      <c r="E440" s="197" t="s">
        <v>1</v>
      </c>
      <c r="F440" s="198" t="s">
        <v>653</v>
      </c>
      <c r="G440" s="13"/>
      <c r="H440" s="199">
        <v>1.073</v>
      </c>
      <c r="I440" s="200"/>
      <c r="J440" s="13"/>
      <c r="K440" s="13"/>
      <c r="L440" s="196"/>
      <c r="M440" s="201"/>
      <c r="N440" s="202"/>
      <c r="O440" s="202"/>
      <c r="P440" s="202"/>
      <c r="Q440" s="202"/>
      <c r="R440" s="202"/>
      <c r="S440" s="202"/>
      <c r="T440" s="20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97" t="s">
        <v>199</v>
      </c>
      <c r="AU440" s="197" t="s">
        <v>88</v>
      </c>
      <c r="AV440" s="13" t="s">
        <v>88</v>
      </c>
      <c r="AW440" s="13" t="s">
        <v>33</v>
      </c>
      <c r="AX440" s="13" t="s">
        <v>78</v>
      </c>
      <c r="AY440" s="197" t="s">
        <v>122</v>
      </c>
    </row>
    <row r="441" s="14" customFormat="1">
      <c r="A441" s="14"/>
      <c r="B441" s="204"/>
      <c r="C441" s="14"/>
      <c r="D441" s="185" t="s">
        <v>199</v>
      </c>
      <c r="E441" s="205" t="s">
        <v>1</v>
      </c>
      <c r="F441" s="206" t="s">
        <v>205</v>
      </c>
      <c r="G441" s="14"/>
      <c r="H441" s="207">
        <v>32.273000000000003</v>
      </c>
      <c r="I441" s="208"/>
      <c r="J441" s="14"/>
      <c r="K441" s="14"/>
      <c r="L441" s="204"/>
      <c r="M441" s="209"/>
      <c r="N441" s="210"/>
      <c r="O441" s="210"/>
      <c r="P441" s="210"/>
      <c r="Q441" s="210"/>
      <c r="R441" s="210"/>
      <c r="S441" s="210"/>
      <c r="T441" s="211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05" t="s">
        <v>199</v>
      </c>
      <c r="AU441" s="205" t="s">
        <v>88</v>
      </c>
      <c r="AV441" s="14" t="s">
        <v>143</v>
      </c>
      <c r="AW441" s="14" t="s">
        <v>33</v>
      </c>
      <c r="AX441" s="14" t="s">
        <v>86</v>
      </c>
      <c r="AY441" s="205" t="s">
        <v>122</v>
      </c>
    </row>
    <row r="442" s="2" customFormat="1" ht="24.15" customHeight="1">
      <c r="A442" s="36"/>
      <c r="B442" s="170"/>
      <c r="C442" s="171" t="s">
        <v>666</v>
      </c>
      <c r="D442" s="171" t="s">
        <v>125</v>
      </c>
      <c r="E442" s="172" t="s">
        <v>667</v>
      </c>
      <c r="F442" s="173" t="s">
        <v>668</v>
      </c>
      <c r="G442" s="174" t="s">
        <v>196</v>
      </c>
      <c r="H442" s="175">
        <v>3.5779999999999998</v>
      </c>
      <c r="I442" s="176"/>
      <c r="J442" s="177">
        <f>ROUND(I442*H442,2)</f>
        <v>0</v>
      </c>
      <c r="K442" s="178"/>
      <c r="L442" s="37"/>
      <c r="M442" s="179" t="s">
        <v>1</v>
      </c>
      <c r="N442" s="180" t="s">
        <v>43</v>
      </c>
      <c r="O442" s="75"/>
      <c r="P442" s="181">
        <f>O442*H442</f>
        <v>0</v>
      </c>
      <c r="Q442" s="181">
        <v>0.0030300000000000001</v>
      </c>
      <c r="R442" s="181">
        <f>Q442*H442</f>
        <v>0.01084134</v>
      </c>
      <c r="S442" s="181">
        <v>0</v>
      </c>
      <c r="T442" s="182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83" t="s">
        <v>143</v>
      </c>
      <c r="AT442" s="183" t="s">
        <v>125</v>
      </c>
      <c r="AU442" s="183" t="s">
        <v>88</v>
      </c>
      <c r="AY442" s="17" t="s">
        <v>122</v>
      </c>
      <c r="BE442" s="184">
        <f>IF(N442="základní",J442,0)</f>
        <v>0</v>
      </c>
      <c r="BF442" s="184">
        <f>IF(N442="snížená",J442,0)</f>
        <v>0</v>
      </c>
      <c r="BG442" s="184">
        <f>IF(N442="zákl. přenesená",J442,0)</f>
        <v>0</v>
      </c>
      <c r="BH442" s="184">
        <f>IF(N442="sníž. přenesená",J442,0)</f>
        <v>0</v>
      </c>
      <c r="BI442" s="184">
        <f>IF(N442="nulová",J442,0)</f>
        <v>0</v>
      </c>
      <c r="BJ442" s="17" t="s">
        <v>86</v>
      </c>
      <c r="BK442" s="184">
        <f>ROUND(I442*H442,2)</f>
        <v>0</v>
      </c>
      <c r="BL442" s="17" t="s">
        <v>143</v>
      </c>
      <c r="BM442" s="183" t="s">
        <v>669</v>
      </c>
    </row>
    <row r="443" s="13" customFormat="1">
      <c r="A443" s="13"/>
      <c r="B443" s="196"/>
      <c r="C443" s="13"/>
      <c r="D443" s="185" t="s">
        <v>199</v>
      </c>
      <c r="E443" s="197" t="s">
        <v>1</v>
      </c>
      <c r="F443" s="198" t="s">
        <v>670</v>
      </c>
      <c r="G443" s="13"/>
      <c r="H443" s="199">
        <v>3.5779999999999998</v>
      </c>
      <c r="I443" s="200"/>
      <c r="J443" s="13"/>
      <c r="K443" s="13"/>
      <c r="L443" s="196"/>
      <c r="M443" s="201"/>
      <c r="N443" s="202"/>
      <c r="O443" s="202"/>
      <c r="P443" s="202"/>
      <c r="Q443" s="202"/>
      <c r="R443" s="202"/>
      <c r="S443" s="202"/>
      <c r="T443" s="20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197" t="s">
        <v>199</v>
      </c>
      <c r="AU443" s="197" t="s">
        <v>88</v>
      </c>
      <c r="AV443" s="13" t="s">
        <v>88</v>
      </c>
      <c r="AW443" s="13" t="s">
        <v>33</v>
      </c>
      <c r="AX443" s="13" t="s">
        <v>78</v>
      </c>
      <c r="AY443" s="197" t="s">
        <v>122</v>
      </c>
    </row>
    <row r="444" s="14" customFormat="1">
      <c r="A444" s="14"/>
      <c r="B444" s="204"/>
      <c r="C444" s="14"/>
      <c r="D444" s="185" t="s">
        <v>199</v>
      </c>
      <c r="E444" s="205" t="s">
        <v>1</v>
      </c>
      <c r="F444" s="206" t="s">
        <v>205</v>
      </c>
      <c r="G444" s="14"/>
      <c r="H444" s="207">
        <v>3.5779999999999998</v>
      </c>
      <c r="I444" s="208"/>
      <c r="J444" s="14"/>
      <c r="K444" s="14"/>
      <c r="L444" s="204"/>
      <c r="M444" s="209"/>
      <c r="N444" s="210"/>
      <c r="O444" s="210"/>
      <c r="P444" s="210"/>
      <c r="Q444" s="210"/>
      <c r="R444" s="210"/>
      <c r="S444" s="210"/>
      <c r="T444" s="211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05" t="s">
        <v>199</v>
      </c>
      <c r="AU444" s="205" t="s">
        <v>88</v>
      </c>
      <c r="AV444" s="14" t="s">
        <v>143</v>
      </c>
      <c r="AW444" s="14" t="s">
        <v>33</v>
      </c>
      <c r="AX444" s="14" t="s">
        <v>86</v>
      </c>
      <c r="AY444" s="205" t="s">
        <v>122</v>
      </c>
    </row>
    <row r="445" s="12" customFormat="1" ht="22.8" customHeight="1">
      <c r="A445" s="12"/>
      <c r="B445" s="157"/>
      <c r="C445" s="12"/>
      <c r="D445" s="158" t="s">
        <v>77</v>
      </c>
      <c r="E445" s="168" t="s">
        <v>671</v>
      </c>
      <c r="F445" s="168" t="s">
        <v>672</v>
      </c>
      <c r="G445" s="12"/>
      <c r="H445" s="12"/>
      <c r="I445" s="160"/>
      <c r="J445" s="169">
        <f>BK445</f>
        <v>0</v>
      </c>
      <c r="K445" s="12"/>
      <c r="L445" s="157"/>
      <c r="M445" s="162"/>
      <c r="N445" s="163"/>
      <c r="O445" s="163"/>
      <c r="P445" s="164">
        <f>SUM(P446:P459)</f>
        <v>0</v>
      </c>
      <c r="Q445" s="163"/>
      <c r="R445" s="164">
        <f>SUM(R446:R459)</f>
        <v>0</v>
      </c>
      <c r="S445" s="163"/>
      <c r="T445" s="165">
        <f>SUM(T446:T459)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158" t="s">
        <v>86</v>
      </c>
      <c r="AT445" s="166" t="s">
        <v>77</v>
      </c>
      <c r="AU445" s="166" t="s">
        <v>86</v>
      </c>
      <c r="AY445" s="158" t="s">
        <v>122</v>
      </c>
      <c r="BK445" s="167">
        <f>SUM(BK446:BK459)</f>
        <v>0</v>
      </c>
    </row>
    <row r="446" s="2" customFormat="1" ht="16.5" customHeight="1">
      <c r="A446" s="36"/>
      <c r="B446" s="170"/>
      <c r="C446" s="171" t="s">
        <v>673</v>
      </c>
      <c r="D446" s="171" t="s">
        <v>125</v>
      </c>
      <c r="E446" s="172" t="s">
        <v>674</v>
      </c>
      <c r="F446" s="173" t="s">
        <v>675</v>
      </c>
      <c r="G446" s="174" t="s">
        <v>128</v>
      </c>
      <c r="H446" s="175">
        <v>16</v>
      </c>
      <c r="I446" s="176"/>
      <c r="J446" s="177">
        <f>ROUND(I446*H446,2)</f>
        <v>0</v>
      </c>
      <c r="K446" s="178"/>
      <c r="L446" s="37"/>
      <c r="M446" s="179" t="s">
        <v>1</v>
      </c>
      <c r="N446" s="180" t="s">
        <v>43</v>
      </c>
      <c r="O446" s="75"/>
      <c r="P446" s="181">
        <f>O446*H446</f>
        <v>0</v>
      </c>
      <c r="Q446" s="181">
        <v>0</v>
      </c>
      <c r="R446" s="181">
        <f>Q446*H446</f>
        <v>0</v>
      </c>
      <c r="S446" s="181">
        <v>0</v>
      </c>
      <c r="T446" s="182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183" t="s">
        <v>143</v>
      </c>
      <c r="AT446" s="183" t="s">
        <v>125</v>
      </c>
      <c r="AU446" s="183" t="s">
        <v>88</v>
      </c>
      <c r="AY446" s="17" t="s">
        <v>122</v>
      </c>
      <c r="BE446" s="184">
        <f>IF(N446="základní",J446,0)</f>
        <v>0</v>
      </c>
      <c r="BF446" s="184">
        <f>IF(N446="snížená",J446,0)</f>
        <v>0</v>
      </c>
      <c r="BG446" s="184">
        <f>IF(N446="zákl. přenesená",J446,0)</f>
        <v>0</v>
      </c>
      <c r="BH446" s="184">
        <f>IF(N446="sníž. přenesená",J446,0)</f>
        <v>0</v>
      </c>
      <c r="BI446" s="184">
        <f>IF(N446="nulová",J446,0)</f>
        <v>0</v>
      </c>
      <c r="BJ446" s="17" t="s">
        <v>86</v>
      </c>
      <c r="BK446" s="184">
        <f>ROUND(I446*H446,2)</f>
        <v>0</v>
      </c>
      <c r="BL446" s="17" t="s">
        <v>143</v>
      </c>
      <c r="BM446" s="183" t="s">
        <v>676</v>
      </c>
    </row>
    <row r="447" s="2" customFormat="1">
      <c r="A447" s="36"/>
      <c r="B447" s="37"/>
      <c r="C447" s="36"/>
      <c r="D447" s="185" t="s">
        <v>131</v>
      </c>
      <c r="E447" s="36"/>
      <c r="F447" s="186" t="s">
        <v>677</v>
      </c>
      <c r="G447" s="36"/>
      <c r="H447" s="36"/>
      <c r="I447" s="187"/>
      <c r="J447" s="36"/>
      <c r="K447" s="36"/>
      <c r="L447" s="37"/>
      <c r="M447" s="188"/>
      <c r="N447" s="189"/>
      <c r="O447" s="75"/>
      <c r="P447" s="75"/>
      <c r="Q447" s="75"/>
      <c r="R447" s="75"/>
      <c r="S447" s="75"/>
      <c r="T447" s="7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T447" s="17" t="s">
        <v>131</v>
      </c>
      <c r="AU447" s="17" t="s">
        <v>88</v>
      </c>
    </row>
    <row r="448" s="13" customFormat="1">
      <c r="A448" s="13"/>
      <c r="B448" s="196"/>
      <c r="C448" s="13"/>
      <c r="D448" s="185" t="s">
        <v>199</v>
      </c>
      <c r="E448" s="197" t="s">
        <v>1</v>
      </c>
      <c r="F448" s="198" t="s">
        <v>678</v>
      </c>
      <c r="G448" s="13"/>
      <c r="H448" s="199">
        <v>16</v>
      </c>
      <c r="I448" s="200"/>
      <c r="J448" s="13"/>
      <c r="K448" s="13"/>
      <c r="L448" s="196"/>
      <c r="M448" s="201"/>
      <c r="N448" s="202"/>
      <c r="O448" s="202"/>
      <c r="P448" s="202"/>
      <c r="Q448" s="202"/>
      <c r="R448" s="202"/>
      <c r="S448" s="202"/>
      <c r="T448" s="20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97" t="s">
        <v>199</v>
      </c>
      <c r="AU448" s="197" t="s">
        <v>88</v>
      </c>
      <c r="AV448" s="13" t="s">
        <v>88</v>
      </c>
      <c r="AW448" s="13" t="s">
        <v>33</v>
      </c>
      <c r="AX448" s="13" t="s">
        <v>78</v>
      </c>
      <c r="AY448" s="197" t="s">
        <v>122</v>
      </c>
    </row>
    <row r="449" s="14" customFormat="1">
      <c r="A449" s="14"/>
      <c r="B449" s="204"/>
      <c r="C449" s="14"/>
      <c r="D449" s="185" t="s">
        <v>199</v>
      </c>
      <c r="E449" s="205" t="s">
        <v>1</v>
      </c>
      <c r="F449" s="206" t="s">
        <v>205</v>
      </c>
      <c r="G449" s="14"/>
      <c r="H449" s="207">
        <v>16</v>
      </c>
      <c r="I449" s="208"/>
      <c r="J449" s="14"/>
      <c r="K449" s="14"/>
      <c r="L449" s="204"/>
      <c r="M449" s="209"/>
      <c r="N449" s="210"/>
      <c r="O449" s="210"/>
      <c r="P449" s="210"/>
      <c r="Q449" s="210"/>
      <c r="R449" s="210"/>
      <c r="S449" s="210"/>
      <c r="T449" s="211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05" t="s">
        <v>199</v>
      </c>
      <c r="AU449" s="205" t="s">
        <v>88</v>
      </c>
      <c r="AV449" s="14" t="s">
        <v>143</v>
      </c>
      <c r="AW449" s="14" t="s">
        <v>33</v>
      </c>
      <c r="AX449" s="14" t="s">
        <v>86</v>
      </c>
      <c r="AY449" s="205" t="s">
        <v>122</v>
      </c>
    </row>
    <row r="450" s="2" customFormat="1" ht="16.5" customHeight="1">
      <c r="A450" s="36"/>
      <c r="B450" s="170"/>
      <c r="C450" s="171" t="s">
        <v>679</v>
      </c>
      <c r="D450" s="171" t="s">
        <v>125</v>
      </c>
      <c r="E450" s="172" t="s">
        <v>680</v>
      </c>
      <c r="F450" s="173" t="s">
        <v>681</v>
      </c>
      <c r="G450" s="174" t="s">
        <v>682</v>
      </c>
      <c r="H450" s="175">
        <v>2</v>
      </c>
      <c r="I450" s="176"/>
      <c r="J450" s="177">
        <f>ROUND(I450*H450,2)</f>
        <v>0</v>
      </c>
      <c r="K450" s="178"/>
      <c r="L450" s="37"/>
      <c r="M450" s="179" t="s">
        <v>1</v>
      </c>
      <c r="N450" s="180" t="s">
        <v>43</v>
      </c>
      <c r="O450" s="75"/>
      <c r="P450" s="181">
        <f>O450*H450</f>
        <v>0</v>
      </c>
      <c r="Q450" s="181">
        <v>0</v>
      </c>
      <c r="R450" s="181">
        <f>Q450*H450</f>
        <v>0</v>
      </c>
      <c r="S450" s="181">
        <v>0</v>
      </c>
      <c r="T450" s="182">
        <f>S450*H450</f>
        <v>0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R450" s="183" t="s">
        <v>143</v>
      </c>
      <c r="AT450" s="183" t="s">
        <v>125</v>
      </c>
      <c r="AU450" s="183" t="s">
        <v>88</v>
      </c>
      <c r="AY450" s="17" t="s">
        <v>122</v>
      </c>
      <c r="BE450" s="184">
        <f>IF(N450="základní",J450,0)</f>
        <v>0</v>
      </c>
      <c r="BF450" s="184">
        <f>IF(N450="snížená",J450,0)</f>
        <v>0</v>
      </c>
      <c r="BG450" s="184">
        <f>IF(N450="zákl. přenesená",J450,0)</f>
        <v>0</v>
      </c>
      <c r="BH450" s="184">
        <f>IF(N450="sníž. přenesená",J450,0)</f>
        <v>0</v>
      </c>
      <c r="BI450" s="184">
        <f>IF(N450="nulová",J450,0)</f>
        <v>0</v>
      </c>
      <c r="BJ450" s="17" t="s">
        <v>86</v>
      </c>
      <c r="BK450" s="184">
        <f>ROUND(I450*H450,2)</f>
        <v>0</v>
      </c>
      <c r="BL450" s="17" t="s">
        <v>143</v>
      </c>
      <c r="BM450" s="183" t="s">
        <v>683</v>
      </c>
    </row>
    <row r="451" s="2" customFormat="1">
      <c r="A451" s="36"/>
      <c r="B451" s="37"/>
      <c r="C451" s="36"/>
      <c r="D451" s="185" t="s">
        <v>131</v>
      </c>
      <c r="E451" s="36"/>
      <c r="F451" s="186" t="s">
        <v>535</v>
      </c>
      <c r="G451" s="36"/>
      <c r="H451" s="36"/>
      <c r="I451" s="187"/>
      <c r="J451" s="36"/>
      <c r="K451" s="36"/>
      <c r="L451" s="37"/>
      <c r="M451" s="188"/>
      <c r="N451" s="189"/>
      <c r="O451" s="75"/>
      <c r="P451" s="75"/>
      <c r="Q451" s="75"/>
      <c r="R451" s="75"/>
      <c r="S451" s="75"/>
      <c r="T451" s="7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T451" s="17" t="s">
        <v>131</v>
      </c>
      <c r="AU451" s="17" t="s">
        <v>88</v>
      </c>
    </row>
    <row r="452" s="13" customFormat="1">
      <c r="A452" s="13"/>
      <c r="B452" s="196"/>
      <c r="C452" s="13"/>
      <c r="D452" s="185" t="s">
        <v>199</v>
      </c>
      <c r="E452" s="197" t="s">
        <v>1</v>
      </c>
      <c r="F452" s="198" t="s">
        <v>88</v>
      </c>
      <c r="G452" s="13"/>
      <c r="H452" s="199">
        <v>2</v>
      </c>
      <c r="I452" s="200"/>
      <c r="J452" s="13"/>
      <c r="K452" s="13"/>
      <c r="L452" s="196"/>
      <c r="M452" s="201"/>
      <c r="N452" s="202"/>
      <c r="O452" s="202"/>
      <c r="P452" s="202"/>
      <c r="Q452" s="202"/>
      <c r="R452" s="202"/>
      <c r="S452" s="202"/>
      <c r="T452" s="20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97" t="s">
        <v>199</v>
      </c>
      <c r="AU452" s="197" t="s">
        <v>88</v>
      </c>
      <c r="AV452" s="13" t="s">
        <v>88</v>
      </c>
      <c r="AW452" s="13" t="s">
        <v>33</v>
      </c>
      <c r="AX452" s="13" t="s">
        <v>78</v>
      </c>
      <c r="AY452" s="197" t="s">
        <v>122</v>
      </c>
    </row>
    <row r="453" s="14" customFormat="1">
      <c r="A453" s="14"/>
      <c r="B453" s="204"/>
      <c r="C453" s="14"/>
      <c r="D453" s="185" t="s">
        <v>199</v>
      </c>
      <c r="E453" s="205" t="s">
        <v>1</v>
      </c>
      <c r="F453" s="206" t="s">
        <v>205</v>
      </c>
      <c r="G453" s="14"/>
      <c r="H453" s="207">
        <v>2</v>
      </c>
      <c r="I453" s="208"/>
      <c r="J453" s="14"/>
      <c r="K453" s="14"/>
      <c r="L453" s="204"/>
      <c r="M453" s="209"/>
      <c r="N453" s="210"/>
      <c r="O453" s="210"/>
      <c r="P453" s="210"/>
      <c r="Q453" s="210"/>
      <c r="R453" s="210"/>
      <c r="S453" s="210"/>
      <c r="T453" s="211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05" t="s">
        <v>199</v>
      </c>
      <c r="AU453" s="205" t="s">
        <v>88</v>
      </c>
      <c r="AV453" s="14" t="s">
        <v>143</v>
      </c>
      <c r="AW453" s="14" t="s">
        <v>33</v>
      </c>
      <c r="AX453" s="14" t="s">
        <v>86</v>
      </c>
      <c r="AY453" s="205" t="s">
        <v>122</v>
      </c>
    </row>
    <row r="454" s="2" customFormat="1" ht="16.5" customHeight="1">
      <c r="A454" s="36"/>
      <c r="B454" s="170"/>
      <c r="C454" s="171" t="s">
        <v>684</v>
      </c>
      <c r="D454" s="171" t="s">
        <v>125</v>
      </c>
      <c r="E454" s="172" t="s">
        <v>685</v>
      </c>
      <c r="F454" s="173" t="s">
        <v>686</v>
      </c>
      <c r="G454" s="174" t="s">
        <v>128</v>
      </c>
      <c r="H454" s="175">
        <v>1</v>
      </c>
      <c r="I454" s="176"/>
      <c r="J454" s="177">
        <f>ROUND(I454*H454,2)</f>
        <v>0</v>
      </c>
      <c r="K454" s="178"/>
      <c r="L454" s="37"/>
      <c r="M454" s="179" t="s">
        <v>1</v>
      </c>
      <c r="N454" s="180" t="s">
        <v>43</v>
      </c>
      <c r="O454" s="75"/>
      <c r="P454" s="181">
        <f>O454*H454</f>
        <v>0</v>
      </c>
      <c r="Q454" s="181">
        <v>0</v>
      </c>
      <c r="R454" s="181">
        <f>Q454*H454</f>
        <v>0</v>
      </c>
      <c r="S454" s="181">
        <v>0</v>
      </c>
      <c r="T454" s="182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83" t="s">
        <v>143</v>
      </c>
      <c r="AT454" s="183" t="s">
        <v>125</v>
      </c>
      <c r="AU454" s="183" t="s">
        <v>88</v>
      </c>
      <c r="AY454" s="17" t="s">
        <v>122</v>
      </c>
      <c r="BE454" s="184">
        <f>IF(N454="základní",J454,0)</f>
        <v>0</v>
      </c>
      <c r="BF454" s="184">
        <f>IF(N454="snížená",J454,0)</f>
        <v>0</v>
      </c>
      <c r="BG454" s="184">
        <f>IF(N454="zákl. přenesená",J454,0)</f>
        <v>0</v>
      </c>
      <c r="BH454" s="184">
        <f>IF(N454="sníž. přenesená",J454,0)</f>
        <v>0</v>
      </c>
      <c r="BI454" s="184">
        <f>IF(N454="nulová",J454,0)</f>
        <v>0</v>
      </c>
      <c r="BJ454" s="17" t="s">
        <v>86</v>
      </c>
      <c r="BK454" s="184">
        <f>ROUND(I454*H454,2)</f>
        <v>0</v>
      </c>
      <c r="BL454" s="17" t="s">
        <v>143</v>
      </c>
      <c r="BM454" s="183" t="s">
        <v>687</v>
      </c>
    </row>
    <row r="455" s="2" customFormat="1">
      <c r="A455" s="36"/>
      <c r="B455" s="37"/>
      <c r="C455" s="36"/>
      <c r="D455" s="185" t="s">
        <v>131</v>
      </c>
      <c r="E455" s="36"/>
      <c r="F455" s="186" t="s">
        <v>535</v>
      </c>
      <c r="G455" s="36"/>
      <c r="H455" s="36"/>
      <c r="I455" s="187"/>
      <c r="J455" s="36"/>
      <c r="K455" s="36"/>
      <c r="L455" s="37"/>
      <c r="M455" s="188"/>
      <c r="N455" s="189"/>
      <c r="O455" s="75"/>
      <c r="P455" s="75"/>
      <c r="Q455" s="75"/>
      <c r="R455" s="75"/>
      <c r="S455" s="75"/>
      <c r="T455" s="7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T455" s="17" t="s">
        <v>131</v>
      </c>
      <c r="AU455" s="17" t="s">
        <v>88</v>
      </c>
    </row>
    <row r="456" s="2" customFormat="1" ht="24.15" customHeight="1">
      <c r="A456" s="36"/>
      <c r="B456" s="170"/>
      <c r="C456" s="171" t="s">
        <v>688</v>
      </c>
      <c r="D456" s="171" t="s">
        <v>125</v>
      </c>
      <c r="E456" s="172" t="s">
        <v>689</v>
      </c>
      <c r="F456" s="173" t="s">
        <v>690</v>
      </c>
      <c r="G456" s="174" t="s">
        <v>128</v>
      </c>
      <c r="H456" s="175">
        <v>1</v>
      </c>
      <c r="I456" s="176"/>
      <c r="J456" s="177">
        <f>ROUND(I456*H456,2)</f>
        <v>0</v>
      </c>
      <c r="K456" s="178"/>
      <c r="L456" s="37"/>
      <c r="M456" s="179" t="s">
        <v>1</v>
      </c>
      <c r="N456" s="180" t="s">
        <v>43</v>
      </c>
      <c r="O456" s="75"/>
      <c r="P456" s="181">
        <f>O456*H456</f>
        <v>0</v>
      </c>
      <c r="Q456" s="181">
        <v>0</v>
      </c>
      <c r="R456" s="181">
        <f>Q456*H456</f>
        <v>0</v>
      </c>
      <c r="S456" s="181">
        <v>0</v>
      </c>
      <c r="T456" s="182">
        <f>S456*H456</f>
        <v>0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183" t="s">
        <v>143</v>
      </c>
      <c r="AT456" s="183" t="s">
        <v>125</v>
      </c>
      <c r="AU456" s="183" t="s">
        <v>88</v>
      </c>
      <c r="AY456" s="17" t="s">
        <v>122</v>
      </c>
      <c r="BE456" s="184">
        <f>IF(N456="základní",J456,0)</f>
        <v>0</v>
      </c>
      <c r="BF456" s="184">
        <f>IF(N456="snížená",J456,0)</f>
        <v>0</v>
      </c>
      <c r="BG456" s="184">
        <f>IF(N456="zákl. přenesená",J456,0)</f>
        <v>0</v>
      </c>
      <c r="BH456" s="184">
        <f>IF(N456="sníž. přenesená",J456,0)</f>
        <v>0</v>
      </c>
      <c r="BI456" s="184">
        <f>IF(N456="nulová",J456,0)</f>
        <v>0</v>
      </c>
      <c r="BJ456" s="17" t="s">
        <v>86</v>
      </c>
      <c r="BK456" s="184">
        <f>ROUND(I456*H456,2)</f>
        <v>0</v>
      </c>
      <c r="BL456" s="17" t="s">
        <v>143</v>
      </c>
      <c r="BM456" s="183" t="s">
        <v>691</v>
      </c>
    </row>
    <row r="457" s="2" customFormat="1">
      <c r="A457" s="36"/>
      <c r="B457" s="37"/>
      <c r="C457" s="36"/>
      <c r="D457" s="185" t="s">
        <v>131</v>
      </c>
      <c r="E457" s="36"/>
      <c r="F457" s="186" t="s">
        <v>692</v>
      </c>
      <c r="G457" s="36"/>
      <c r="H457" s="36"/>
      <c r="I457" s="187"/>
      <c r="J457" s="36"/>
      <c r="K457" s="36"/>
      <c r="L457" s="37"/>
      <c r="M457" s="188"/>
      <c r="N457" s="189"/>
      <c r="O457" s="75"/>
      <c r="P457" s="75"/>
      <c r="Q457" s="75"/>
      <c r="R457" s="75"/>
      <c r="S457" s="75"/>
      <c r="T457" s="7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7" t="s">
        <v>131</v>
      </c>
      <c r="AU457" s="17" t="s">
        <v>88</v>
      </c>
    </row>
    <row r="458" s="2" customFormat="1" ht="16.5" customHeight="1">
      <c r="A458" s="36"/>
      <c r="B458" s="170"/>
      <c r="C458" s="171" t="s">
        <v>693</v>
      </c>
      <c r="D458" s="171" t="s">
        <v>125</v>
      </c>
      <c r="E458" s="172" t="s">
        <v>694</v>
      </c>
      <c r="F458" s="173" t="s">
        <v>695</v>
      </c>
      <c r="G458" s="174" t="s">
        <v>128</v>
      </c>
      <c r="H458" s="175">
        <v>1</v>
      </c>
      <c r="I458" s="176"/>
      <c r="J458" s="177">
        <f>ROUND(I458*H458,2)</f>
        <v>0</v>
      </c>
      <c r="K458" s="178"/>
      <c r="L458" s="37"/>
      <c r="M458" s="179" t="s">
        <v>1</v>
      </c>
      <c r="N458" s="180" t="s">
        <v>43</v>
      </c>
      <c r="O458" s="75"/>
      <c r="P458" s="181">
        <f>O458*H458</f>
        <v>0</v>
      </c>
      <c r="Q458" s="181">
        <v>0</v>
      </c>
      <c r="R458" s="181">
        <f>Q458*H458</f>
        <v>0</v>
      </c>
      <c r="S458" s="181">
        <v>0</v>
      </c>
      <c r="T458" s="182">
        <f>S458*H458</f>
        <v>0</v>
      </c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R458" s="183" t="s">
        <v>143</v>
      </c>
      <c r="AT458" s="183" t="s">
        <v>125</v>
      </c>
      <c r="AU458" s="183" t="s">
        <v>88</v>
      </c>
      <c r="AY458" s="17" t="s">
        <v>122</v>
      </c>
      <c r="BE458" s="184">
        <f>IF(N458="základní",J458,0)</f>
        <v>0</v>
      </c>
      <c r="BF458" s="184">
        <f>IF(N458="snížená",J458,0)</f>
        <v>0</v>
      </c>
      <c r="BG458" s="184">
        <f>IF(N458="zákl. přenesená",J458,0)</f>
        <v>0</v>
      </c>
      <c r="BH458" s="184">
        <f>IF(N458="sníž. přenesená",J458,0)</f>
        <v>0</v>
      </c>
      <c r="BI458" s="184">
        <f>IF(N458="nulová",J458,0)</f>
        <v>0</v>
      </c>
      <c r="BJ458" s="17" t="s">
        <v>86</v>
      </c>
      <c r="BK458" s="184">
        <f>ROUND(I458*H458,2)</f>
        <v>0</v>
      </c>
      <c r="BL458" s="17" t="s">
        <v>143</v>
      </c>
      <c r="BM458" s="183" t="s">
        <v>696</v>
      </c>
    </row>
    <row r="459" s="2" customFormat="1">
      <c r="A459" s="36"/>
      <c r="B459" s="37"/>
      <c r="C459" s="36"/>
      <c r="D459" s="185" t="s">
        <v>131</v>
      </c>
      <c r="E459" s="36"/>
      <c r="F459" s="223" t="s">
        <v>697</v>
      </c>
      <c r="G459" s="36"/>
      <c r="H459" s="36"/>
      <c r="I459" s="187"/>
      <c r="J459" s="36"/>
      <c r="K459" s="36"/>
      <c r="L459" s="37"/>
      <c r="M459" s="188"/>
      <c r="N459" s="189"/>
      <c r="O459" s="75"/>
      <c r="P459" s="75"/>
      <c r="Q459" s="75"/>
      <c r="R459" s="75"/>
      <c r="S459" s="75"/>
      <c r="T459" s="7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T459" s="17" t="s">
        <v>131</v>
      </c>
      <c r="AU459" s="17" t="s">
        <v>88</v>
      </c>
    </row>
    <row r="460" s="12" customFormat="1" ht="22.8" customHeight="1">
      <c r="A460" s="12"/>
      <c r="B460" s="157"/>
      <c r="C460" s="12"/>
      <c r="D460" s="158" t="s">
        <v>77</v>
      </c>
      <c r="E460" s="168" t="s">
        <v>698</v>
      </c>
      <c r="F460" s="168" t="s">
        <v>699</v>
      </c>
      <c r="G460" s="12"/>
      <c r="H460" s="12"/>
      <c r="I460" s="160"/>
      <c r="J460" s="169">
        <f>BK460</f>
        <v>0</v>
      </c>
      <c r="K460" s="12"/>
      <c r="L460" s="157"/>
      <c r="M460" s="162"/>
      <c r="N460" s="163"/>
      <c r="O460" s="163"/>
      <c r="P460" s="164">
        <f>SUM(P461:P475)</f>
        <v>0</v>
      </c>
      <c r="Q460" s="163"/>
      <c r="R460" s="164">
        <f>SUM(R461:R475)</f>
        <v>0</v>
      </c>
      <c r="S460" s="163"/>
      <c r="T460" s="165">
        <f>SUM(T461:T475)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158" t="s">
        <v>86</v>
      </c>
      <c r="AT460" s="166" t="s">
        <v>77</v>
      </c>
      <c r="AU460" s="166" t="s">
        <v>86</v>
      </c>
      <c r="AY460" s="158" t="s">
        <v>122</v>
      </c>
      <c r="BK460" s="167">
        <f>SUM(BK461:BK475)</f>
        <v>0</v>
      </c>
    </row>
    <row r="461" s="2" customFormat="1" ht="16.5" customHeight="1">
      <c r="A461" s="36"/>
      <c r="B461" s="170"/>
      <c r="C461" s="171" t="s">
        <v>700</v>
      </c>
      <c r="D461" s="171" t="s">
        <v>125</v>
      </c>
      <c r="E461" s="172" t="s">
        <v>701</v>
      </c>
      <c r="F461" s="173" t="s">
        <v>702</v>
      </c>
      <c r="G461" s="174" t="s">
        <v>280</v>
      </c>
      <c r="H461" s="175">
        <v>189.97200000000001</v>
      </c>
      <c r="I461" s="176"/>
      <c r="J461" s="177">
        <f>ROUND(I461*H461,2)</f>
        <v>0</v>
      </c>
      <c r="K461" s="178"/>
      <c r="L461" s="37"/>
      <c r="M461" s="179" t="s">
        <v>1</v>
      </c>
      <c r="N461" s="180" t="s">
        <v>43</v>
      </c>
      <c r="O461" s="75"/>
      <c r="P461" s="181">
        <f>O461*H461</f>
        <v>0</v>
      </c>
      <c r="Q461" s="181">
        <v>0</v>
      </c>
      <c r="R461" s="181">
        <f>Q461*H461</f>
        <v>0</v>
      </c>
      <c r="S461" s="181">
        <v>0</v>
      </c>
      <c r="T461" s="182">
        <f>S461*H461</f>
        <v>0</v>
      </c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R461" s="183" t="s">
        <v>143</v>
      </c>
      <c r="AT461" s="183" t="s">
        <v>125</v>
      </c>
      <c r="AU461" s="183" t="s">
        <v>88</v>
      </c>
      <c r="AY461" s="17" t="s">
        <v>122</v>
      </c>
      <c r="BE461" s="184">
        <f>IF(N461="základní",J461,0)</f>
        <v>0</v>
      </c>
      <c r="BF461" s="184">
        <f>IF(N461="snížená",J461,0)</f>
        <v>0</v>
      </c>
      <c r="BG461" s="184">
        <f>IF(N461="zákl. přenesená",J461,0)</f>
        <v>0</v>
      </c>
      <c r="BH461" s="184">
        <f>IF(N461="sníž. přenesená",J461,0)</f>
        <v>0</v>
      </c>
      <c r="BI461" s="184">
        <f>IF(N461="nulová",J461,0)</f>
        <v>0</v>
      </c>
      <c r="BJ461" s="17" t="s">
        <v>86</v>
      </c>
      <c r="BK461" s="184">
        <f>ROUND(I461*H461,2)</f>
        <v>0</v>
      </c>
      <c r="BL461" s="17" t="s">
        <v>143</v>
      </c>
      <c r="BM461" s="183" t="s">
        <v>703</v>
      </c>
    </row>
    <row r="462" s="2" customFormat="1" ht="33" customHeight="1">
      <c r="A462" s="36"/>
      <c r="B462" s="170"/>
      <c r="C462" s="171" t="s">
        <v>704</v>
      </c>
      <c r="D462" s="171" t="s">
        <v>125</v>
      </c>
      <c r="E462" s="172" t="s">
        <v>705</v>
      </c>
      <c r="F462" s="173" t="s">
        <v>706</v>
      </c>
      <c r="G462" s="174" t="s">
        <v>280</v>
      </c>
      <c r="H462" s="175">
        <v>189.97200000000001</v>
      </c>
      <c r="I462" s="176"/>
      <c r="J462" s="177">
        <f>ROUND(I462*H462,2)</f>
        <v>0</v>
      </c>
      <c r="K462" s="178"/>
      <c r="L462" s="37"/>
      <c r="M462" s="179" t="s">
        <v>1</v>
      </c>
      <c r="N462" s="180" t="s">
        <v>43</v>
      </c>
      <c r="O462" s="75"/>
      <c r="P462" s="181">
        <f>O462*H462</f>
        <v>0</v>
      </c>
      <c r="Q462" s="181">
        <v>0</v>
      </c>
      <c r="R462" s="181">
        <f>Q462*H462</f>
        <v>0</v>
      </c>
      <c r="S462" s="181">
        <v>0</v>
      </c>
      <c r="T462" s="182">
        <f>S462*H462</f>
        <v>0</v>
      </c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R462" s="183" t="s">
        <v>143</v>
      </c>
      <c r="AT462" s="183" t="s">
        <v>125</v>
      </c>
      <c r="AU462" s="183" t="s">
        <v>88</v>
      </c>
      <c r="AY462" s="17" t="s">
        <v>122</v>
      </c>
      <c r="BE462" s="184">
        <f>IF(N462="základní",J462,0)</f>
        <v>0</v>
      </c>
      <c r="BF462" s="184">
        <f>IF(N462="snížená",J462,0)</f>
        <v>0</v>
      </c>
      <c r="BG462" s="184">
        <f>IF(N462="zákl. přenesená",J462,0)</f>
        <v>0</v>
      </c>
      <c r="BH462" s="184">
        <f>IF(N462="sníž. přenesená",J462,0)</f>
        <v>0</v>
      </c>
      <c r="BI462" s="184">
        <f>IF(N462="nulová",J462,0)</f>
        <v>0</v>
      </c>
      <c r="BJ462" s="17" t="s">
        <v>86</v>
      </c>
      <c r="BK462" s="184">
        <f>ROUND(I462*H462,2)</f>
        <v>0</v>
      </c>
      <c r="BL462" s="17" t="s">
        <v>143</v>
      </c>
      <c r="BM462" s="183" t="s">
        <v>707</v>
      </c>
    </row>
    <row r="463" s="2" customFormat="1" ht="21.75" customHeight="1">
      <c r="A463" s="36"/>
      <c r="B463" s="170"/>
      <c r="C463" s="171" t="s">
        <v>708</v>
      </c>
      <c r="D463" s="171" t="s">
        <v>125</v>
      </c>
      <c r="E463" s="172" t="s">
        <v>709</v>
      </c>
      <c r="F463" s="173" t="s">
        <v>710</v>
      </c>
      <c r="G463" s="174" t="s">
        <v>280</v>
      </c>
      <c r="H463" s="175">
        <v>5509.1880000000001</v>
      </c>
      <c r="I463" s="176"/>
      <c r="J463" s="177">
        <f>ROUND(I463*H463,2)</f>
        <v>0</v>
      </c>
      <c r="K463" s="178"/>
      <c r="L463" s="37"/>
      <c r="M463" s="179" t="s">
        <v>1</v>
      </c>
      <c r="N463" s="180" t="s">
        <v>43</v>
      </c>
      <c r="O463" s="75"/>
      <c r="P463" s="181">
        <f>O463*H463</f>
        <v>0</v>
      </c>
      <c r="Q463" s="181">
        <v>0</v>
      </c>
      <c r="R463" s="181">
        <f>Q463*H463</f>
        <v>0</v>
      </c>
      <c r="S463" s="181">
        <v>0</v>
      </c>
      <c r="T463" s="182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3" t="s">
        <v>143</v>
      </c>
      <c r="AT463" s="183" t="s">
        <v>125</v>
      </c>
      <c r="AU463" s="183" t="s">
        <v>88</v>
      </c>
      <c r="AY463" s="17" t="s">
        <v>122</v>
      </c>
      <c r="BE463" s="184">
        <f>IF(N463="základní",J463,0)</f>
        <v>0</v>
      </c>
      <c r="BF463" s="184">
        <f>IF(N463="snížená",J463,0)</f>
        <v>0</v>
      </c>
      <c r="BG463" s="184">
        <f>IF(N463="zákl. přenesená",J463,0)</f>
        <v>0</v>
      </c>
      <c r="BH463" s="184">
        <f>IF(N463="sníž. přenesená",J463,0)</f>
        <v>0</v>
      </c>
      <c r="BI463" s="184">
        <f>IF(N463="nulová",J463,0)</f>
        <v>0</v>
      </c>
      <c r="BJ463" s="17" t="s">
        <v>86</v>
      </c>
      <c r="BK463" s="184">
        <f>ROUND(I463*H463,2)</f>
        <v>0</v>
      </c>
      <c r="BL463" s="17" t="s">
        <v>143</v>
      </c>
      <c r="BM463" s="183" t="s">
        <v>711</v>
      </c>
    </row>
    <row r="464" s="2" customFormat="1">
      <c r="A464" s="36"/>
      <c r="B464" s="37"/>
      <c r="C464" s="36"/>
      <c r="D464" s="185" t="s">
        <v>131</v>
      </c>
      <c r="E464" s="36"/>
      <c r="F464" s="186" t="s">
        <v>712</v>
      </c>
      <c r="G464" s="36"/>
      <c r="H464" s="36"/>
      <c r="I464" s="187"/>
      <c r="J464" s="36"/>
      <c r="K464" s="36"/>
      <c r="L464" s="37"/>
      <c r="M464" s="188"/>
      <c r="N464" s="189"/>
      <c r="O464" s="75"/>
      <c r="P464" s="75"/>
      <c r="Q464" s="75"/>
      <c r="R464" s="75"/>
      <c r="S464" s="75"/>
      <c r="T464" s="7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17" t="s">
        <v>131</v>
      </c>
      <c r="AU464" s="17" t="s">
        <v>88</v>
      </c>
    </row>
    <row r="465" s="13" customFormat="1">
      <c r="A465" s="13"/>
      <c r="B465" s="196"/>
      <c r="C465" s="13"/>
      <c r="D465" s="185" t="s">
        <v>199</v>
      </c>
      <c r="E465" s="13"/>
      <c r="F465" s="198" t="s">
        <v>713</v>
      </c>
      <c r="G465" s="13"/>
      <c r="H465" s="199">
        <v>5509.1880000000001</v>
      </c>
      <c r="I465" s="200"/>
      <c r="J465" s="13"/>
      <c r="K465" s="13"/>
      <c r="L465" s="196"/>
      <c r="M465" s="201"/>
      <c r="N465" s="202"/>
      <c r="O465" s="202"/>
      <c r="P465" s="202"/>
      <c r="Q465" s="202"/>
      <c r="R465" s="202"/>
      <c r="S465" s="202"/>
      <c r="T465" s="20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97" t="s">
        <v>199</v>
      </c>
      <c r="AU465" s="197" t="s">
        <v>88</v>
      </c>
      <c r="AV465" s="13" t="s">
        <v>88</v>
      </c>
      <c r="AW465" s="13" t="s">
        <v>3</v>
      </c>
      <c r="AX465" s="13" t="s">
        <v>86</v>
      </c>
      <c r="AY465" s="197" t="s">
        <v>122</v>
      </c>
    </row>
    <row r="466" s="2" customFormat="1" ht="49.05" customHeight="1">
      <c r="A466" s="36"/>
      <c r="B466" s="170"/>
      <c r="C466" s="171" t="s">
        <v>714</v>
      </c>
      <c r="D466" s="171" t="s">
        <v>125</v>
      </c>
      <c r="E466" s="172" t="s">
        <v>715</v>
      </c>
      <c r="F466" s="173" t="s">
        <v>716</v>
      </c>
      <c r="G466" s="174" t="s">
        <v>280</v>
      </c>
      <c r="H466" s="175">
        <v>134.154</v>
      </c>
      <c r="I466" s="176"/>
      <c r="J466" s="177">
        <f>ROUND(I466*H466,2)</f>
        <v>0</v>
      </c>
      <c r="K466" s="178"/>
      <c r="L466" s="37"/>
      <c r="M466" s="179" t="s">
        <v>1</v>
      </c>
      <c r="N466" s="180" t="s">
        <v>43</v>
      </c>
      <c r="O466" s="75"/>
      <c r="P466" s="181">
        <f>O466*H466</f>
        <v>0</v>
      </c>
      <c r="Q466" s="181">
        <v>0</v>
      </c>
      <c r="R466" s="181">
        <f>Q466*H466</f>
        <v>0</v>
      </c>
      <c r="S466" s="181">
        <v>0</v>
      </c>
      <c r="T466" s="182">
        <f>S466*H466</f>
        <v>0</v>
      </c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R466" s="183" t="s">
        <v>143</v>
      </c>
      <c r="AT466" s="183" t="s">
        <v>125</v>
      </c>
      <c r="AU466" s="183" t="s">
        <v>88</v>
      </c>
      <c r="AY466" s="17" t="s">
        <v>122</v>
      </c>
      <c r="BE466" s="184">
        <f>IF(N466="základní",J466,0)</f>
        <v>0</v>
      </c>
      <c r="BF466" s="184">
        <f>IF(N466="snížená",J466,0)</f>
        <v>0</v>
      </c>
      <c r="BG466" s="184">
        <f>IF(N466="zákl. přenesená",J466,0)</f>
        <v>0</v>
      </c>
      <c r="BH466" s="184">
        <f>IF(N466="sníž. přenesená",J466,0)</f>
        <v>0</v>
      </c>
      <c r="BI466" s="184">
        <f>IF(N466="nulová",J466,0)</f>
        <v>0</v>
      </c>
      <c r="BJ466" s="17" t="s">
        <v>86</v>
      </c>
      <c r="BK466" s="184">
        <f>ROUND(I466*H466,2)</f>
        <v>0</v>
      </c>
      <c r="BL466" s="17" t="s">
        <v>143</v>
      </c>
      <c r="BM466" s="183" t="s">
        <v>717</v>
      </c>
    </row>
    <row r="467" s="13" customFormat="1">
      <c r="A467" s="13"/>
      <c r="B467" s="196"/>
      <c r="C467" s="13"/>
      <c r="D467" s="185" t="s">
        <v>199</v>
      </c>
      <c r="E467" s="197" t="s">
        <v>1</v>
      </c>
      <c r="F467" s="198" t="s">
        <v>718</v>
      </c>
      <c r="G467" s="13"/>
      <c r="H467" s="199">
        <v>134.154</v>
      </c>
      <c r="I467" s="200"/>
      <c r="J467" s="13"/>
      <c r="K467" s="13"/>
      <c r="L467" s="196"/>
      <c r="M467" s="201"/>
      <c r="N467" s="202"/>
      <c r="O467" s="202"/>
      <c r="P467" s="202"/>
      <c r="Q467" s="202"/>
      <c r="R467" s="202"/>
      <c r="S467" s="202"/>
      <c r="T467" s="20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197" t="s">
        <v>199</v>
      </c>
      <c r="AU467" s="197" t="s">
        <v>88</v>
      </c>
      <c r="AV467" s="13" t="s">
        <v>88</v>
      </c>
      <c r="AW467" s="13" t="s">
        <v>33</v>
      </c>
      <c r="AX467" s="13" t="s">
        <v>78</v>
      </c>
      <c r="AY467" s="197" t="s">
        <v>122</v>
      </c>
    </row>
    <row r="468" s="14" customFormat="1">
      <c r="A468" s="14"/>
      <c r="B468" s="204"/>
      <c r="C468" s="14"/>
      <c r="D468" s="185" t="s">
        <v>199</v>
      </c>
      <c r="E468" s="205" t="s">
        <v>1</v>
      </c>
      <c r="F468" s="206" t="s">
        <v>205</v>
      </c>
      <c r="G468" s="14"/>
      <c r="H468" s="207">
        <v>134.154</v>
      </c>
      <c r="I468" s="208"/>
      <c r="J468" s="14"/>
      <c r="K468" s="14"/>
      <c r="L468" s="204"/>
      <c r="M468" s="209"/>
      <c r="N468" s="210"/>
      <c r="O468" s="210"/>
      <c r="P468" s="210"/>
      <c r="Q468" s="210"/>
      <c r="R468" s="210"/>
      <c r="S468" s="210"/>
      <c r="T468" s="211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05" t="s">
        <v>199</v>
      </c>
      <c r="AU468" s="205" t="s">
        <v>88</v>
      </c>
      <c r="AV468" s="14" t="s">
        <v>143</v>
      </c>
      <c r="AW468" s="14" t="s">
        <v>33</v>
      </c>
      <c r="AX468" s="14" t="s">
        <v>86</v>
      </c>
      <c r="AY468" s="205" t="s">
        <v>122</v>
      </c>
    </row>
    <row r="469" s="2" customFormat="1" ht="33" customHeight="1">
      <c r="A469" s="36"/>
      <c r="B469" s="170"/>
      <c r="C469" s="171" t="s">
        <v>719</v>
      </c>
      <c r="D469" s="171" t="s">
        <v>125</v>
      </c>
      <c r="E469" s="172" t="s">
        <v>720</v>
      </c>
      <c r="F469" s="173" t="s">
        <v>721</v>
      </c>
      <c r="G469" s="174" t="s">
        <v>280</v>
      </c>
      <c r="H469" s="175">
        <v>45.625999999999998</v>
      </c>
      <c r="I469" s="176"/>
      <c r="J469" s="177">
        <f>ROUND(I469*H469,2)</f>
        <v>0</v>
      </c>
      <c r="K469" s="178"/>
      <c r="L469" s="37"/>
      <c r="M469" s="179" t="s">
        <v>1</v>
      </c>
      <c r="N469" s="180" t="s">
        <v>43</v>
      </c>
      <c r="O469" s="75"/>
      <c r="P469" s="181">
        <f>O469*H469</f>
        <v>0</v>
      </c>
      <c r="Q469" s="181">
        <v>0</v>
      </c>
      <c r="R469" s="181">
        <f>Q469*H469</f>
        <v>0</v>
      </c>
      <c r="S469" s="181">
        <v>0</v>
      </c>
      <c r="T469" s="182">
        <f>S469*H469</f>
        <v>0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R469" s="183" t="s">
        <v>143</v>
      </c>
      <c r="AT469" s="183" t="s">
        <v>125</v>
      </c>
      <c r="AU469" s="183" t="s">
        <v>88</v>
      </c>
      <c r="AY469" s="17" t="s">
        <v>122</v>
      </c>
      <c r="BE469" s="184">
        <f>IF(N469="základní",J469,0)</f>
        <v>0</v>
      </c>
      <c r="BF469" s="184">
        <f>IF(N469="snížená",J469,0)</f>
        <v>0</v>
      </c>
      <c r="BG469" s="184">
        <f>IF(N469="zákl. přenesená",J469,0)</f>
        <v>0</v>
      </c>
      <c r="BH469" s="184">
        <f>IF(N469="sníž. přenesená",J469,0)</f>
        <v>0</v>
      </c>
      <c r="BI469" s="184">
        <f>IF(N469="nulová",J469,0)</f>
        <v>0</v>
      </c>
      <c r="BJ469" s="17" t="s">
        <v>86</v>
      </c>
      <c r="BK469" s="184">
        <f>ROUND(I469*H469,2)</f>
        <v>0</v>
      </c>
      <c r="BL469" s="17" t="s">
        <v>143</v>
      </c>
      <c r="BM469" s="183" t="s">
        <v>722</v>
      </c>
    </row>
    <row r="470" s="2" customFormat="1">
      <c r="A470" s="36"/>
      <c r="B470" s="37"/>
      <c r="C470" s="36"/>
      <c r="D470" s="185" t="s">
        <v>131</v>
      </c>
      <c r="E470" s="36"/>
      <c r="F470" s="186" t="s">
        <v>723</v>
      </c>
      <c r="G470" s="36"/>
      <c r="H470" s="36"/>
      <c r="I470" s="187"/>
      <c r="J470" s="36"/>
      <c r="K470" s="36"/>
      <c r="L470" s="37"/>
      <c r="M470" s="188"/>
      <c r="N470" s="189"/>
      <c r="O470" s="75"/>
      <c r="P470" s="75"/>
      <c r="Q470" s="75"/>
      <c r="R470" s="75"/>
      <c r="S470" s="75"/>
      <c r="T470" s="7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T470" s="17" t="s">
        <v>131</v>
      </c>
      <c r="AU470" s="17" t="s">
        <v>88</v>
      </c>
    </row>
    <row r="471" s="13" customFormat="1">
      <c r="A471" s="13"/>
      <c r="B471" s="196"/>
      <c r="C471" s="13"/>
      <c r="D471" s="185" t="s">
        <v>199</v>
      </c>
      <c r="E471" s="197" t="s">
        <v>1</v>
      </c>
      <c r="F471" s="198" t="s">
        <v>724</v>
      </c>
      <c r="G471" s="13"/>
      <c r="H471" s="199">
        <v>45.625999999999998</v>
      </c>
      <c r="I471" s="200"/>
      <c r="J471" s="13"/>
      <c r="K471" s="13"/>
      <c r="L471" s="196"/>
      <c r="M471" s="201"/>
      <c r="N471" s="202"/>
      <c r="O471" s="202"/>
      <c r="P471" s="202"/>
      <c r="Q471" s="202"/>
      <c r="R471" s="202"/>
      <c r="S471" s="202"/>
      <c r="T471" s="20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97" t="s">
        <v>199</v>
      </c>
      <c r="AU471" s="197" t="s">
        <v>88</v>
      </c>
      <c r="AV471" s="13" t="s">
        <v>88</v>
      </c>
      <c r="AW471" s="13" t="s">
        <v>33</v>
      </c>
      <c r="AX471" s="13" t="s">
        <v>78</v>
      </c>
      <c r="AY471" s="197" t="s">
        <v>122</v>
      </c>
    </row>
    <row r="472" s="14" customFormat="1">
      <c r="A472" s="14"/>
      <c r="B472" s="204"/>
      <c r="C472" s="14"/>
      <c r="D472" s="185" t="s">
        <v>199</v>
      </c>
      <c r="E472" s="205" t="s">
        <v>1</v>
      </c>
      <c r="F472" s="206" t="s">
        <v>205</v>
      </c>
      <c r="G472" s="14"/>
      <c r="H472" s="207">
        <v>45.625999999999998</v>
      </c>
      <c r="I472" s="208"/>
      <c r="J472" s="14"/>
      <c r="K472" s="14"/>
      <c r="L472" s="204"/>
      <c r="M472" s="209"/>
      <c r="N472" s="210"/>
      <c r="O472" s="210"/>
      <c r="P472" s="210"/>
      <c r="Q472" s="210"/>
      <c r="R472" s="210"/>
      <c r="S472" s="210"/>
      <c r="T472" s="211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05" t="s">
        <v>199</v>
      </c>
      <c r="AU472" s="205" t="s">
        <v>88</v>
      </c>
      <c r="AV472" s="14" t="s">
        <v>143</v>
      </c>
      <c r="AW472" s="14" t="s">
        <v>33</v>
      </c>
      <c r="AX472" s="14" t="s">
        <v>86</v>
      </c>
      <c r="AY472" s="205" t="s">
        <v>122</v>
      </c>
    </row>
    <row r="473" s="2" customFormat="1" ht="33" customHeight="1">
      <c r="A473" s="36"/>
      <c r="B473" s="170"/>
      <c r="C473" s="171" t="s">
        <v>725</v>
      </c>
      <c r="D473" s="171" t="s">
        <v>125</v>
      </c>
      <c r="E473" s="172" t="s">
        <v>726</v>
      </c>
      <c r="F473" s="173" t="s">
        <v>727</v>
      </c>
      <c r="G473" s="174" t="s">
        <v>280</v>
      </c>
      <c r="H473" s="175">
        <v>10.192</v>
      </c>
      <c r="I473" s="176"/>
      <c r="J473" s="177">
        <f>ROUND(I473*H473,2)</f>
        <v>0</v>
      </c>
      <c r="K473" s="178"/>
      <c r="L473" s="37"/>
      <c r="M473" s="179" t="s">
        <v>1</v>
      </c>
      <c r="N473" s="180" t="s">
        <v>43</v>
      </c>
      <c r="O473" s="75"/>
      <c r="P473" s="181">
        <f>O473*H473</f>
        <v>0</v>
      </c>
      <c r="Q473" s="181">
        <v>0</v>
      </c>
      <c r="R473" s="181">
        <f>Q473*H473</f>
        <v>0</v>
      </c>
      <c r="S473" s="181">
        <v>0</v>
      </c>
      <c r="T473" s="182">
        <f>S473*H473</f>
        <v>0</v>
      </c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R473" s="183" t="s">
        <v>143</v>
      </c>
      <c r="AT473" s="183" t="s">
        <v>125</v>
      </c>
      <c r="AU473" s="183" t="s">
        <v>88</v>
      </c>
      <c r="AY473" s="17" t="s">
        <v>122</v>
      </c>
      <c r="BE473" s="184">
        <f>IF(N473="základní",J473,0)</f>
        <v>0</v>
      </c>
      <c r="BF473" s="184">
        <f>IF(N473="snížená",J473,0)</f>
        <v>0</v>
      </c>
      <c r="BG473" s="184">
        <f>IF(N473="zákl. přenesená",J473,0)</f>
        <v>0</v>
      </c>
      <c r="BH473" s="184">
        <f>IF(N473="sníž. přenesená",J473,0)</f>
        <v>0</v>
      </c>
      <c r="BI473" s="184">
        <f>IF(N473="nulová",J473,0)</f>
        <v>0</v>
      </c>
      <c r="BJ473" s="17" t="s">
        <v>86</v>
      </c>
      <c r="BK473" s="184">
        <f>ROUND(I473*H473,2)</f>
        <v>0</v>
      </c>
      <c r="BL473" s="17" t="s">
        <v>143</v>
      </c>
      <c r="BM473" s="183" t="s">
        <v>728</v>
      </c>
    </row>
    <row r="474" s="13" customFormat="1">
      <c r="A474" s="13"/>
      <c r="B474" s="196"/>
      <c r="C474" s="13"/>
      <c r="D474" s="185" t="s">
        <v>199</v>
      </c>
      <c r="E474" s="197" t="s">
        <v>1</v>
      </c>
      <c r="F474" s="198" t="s">
        <v>729</v>
      </c>
      <c r="G474" s="13"/>
      <c r="H474" s="199">
        <v>10.192</v>
      </c>
      <c r="I474" s="200"/>
      <c r="J474" s="13"/>
      <c r="K474" s="13"/>
      <c r="L474" s="196"/>
      <c r="M474" s="201"/>
      <c r="N474" s="202"/>
      <c r="O474" s="202"/>
      <c r="P474" s="202"/>
      <c r="Q474" s="202"/>
      <c r="R474" s="202"/>
      <c r="S474" s="202"/>
      <c r="T474" s="20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197" t="s">
        <v>199</v>
      </c>
      <c r="AU474" s="197" t="s">
        <v>88</v>
      </c>
      <c r="AV474" s="13" t="s">
        <v>88</v>
      </c>
      <c r="AW474" s="13" t="s">
        <v>33</v>
      </c>
      <c r="AX474" s="13" t="s">
        <v>78</v>
      </c>
      <c r="AY474" s="197" t="s">
        <v>122</v>
      </c>
    </row>
    <row r="475" s="14" customFormat="1">
      <c r="A475" s="14"/>
      <c r="B475" s="204"/>
      <c r="C475" s="14"/>
      <c r="D475" s="185" t="s">
        <v>199</v>
      </c>
      <c r="E475" s="205" t="s">
        <v>1</v>
      </c>
      <c r="F475" s="206" t="s">
        <v>205</v>
      </c>
      <c r="G475" s="14"/>
      <c r="H475" s="207">
        <v>10.192</v>
      </c>
      <c r="I475" s="208"/>
      <c r="J475" s="14"/>
      <c r="K475" s="14"/>
      <c r="L475" s="204"/>
      <c r="M475" s="209"/>
      <c r="N475" s="210"/>
      <c r="O475" s="210"/>
      <c r="P475" s="210"/>
      <c r="Q475" s="210"/>
      <c r="R475" s="210"/>
      <c r="S475" s="210"/>
      <c r="T475" s="211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05" t="s">
        <v>199</v>
      </c>
      <c r="AU475" s="205" t="s">
        <v>88</v>
      </c>
      <c r="AV475" s="14" t="s">
        <v>143</v>
      </c>
      <c r="AW475" s="14" t="s">
        <v>33</v>
      </c>
      <c r="AX475" s="14" t="s">
        <v>86</v>
      </c>
      <c r="AY475" s="205" t="s">
        <v>122</v>
      </c>
    </row>
    <row r="476" s="12" customFormat="1" ht="22.8" customHeight="1">
      <c r="A476" s="12"/>
      <c r="B476" s="157"/>
      <c r="C476" s="12"/>
      <c r="D476" s="158" t="s">
        <v>77</v>
      </c>
      <c r="E476" s="168" t="s">
        <v>730</v>
      </c>
      <c r="F476" s="168" t="s">
        <v>731</v>
      </c>
      <c r="G476" s="12"/>
      <c r="H476" s="12"/>
      <c r="I476" s="160"/>
      <c r="J476" s="169">
        <f>BK476</f>
        <v>0</v>
      </c>
      <c r="K476" s="12"/>
      <c r="L476" s="157"/>
      <c r="M476" s="162"/>
      <c r="N476" s="163"/>
      <c r="O476" s="163"/>
      <c r="P476" s="164">
        <f>P477</f>
        <v>0</v>
      </c>
      <c r="Q476" s="163"/>
      <c r="R476" s="164">
        <f>R477</f>
        <v>0</v>
      </c>
      <c r="S476" s="163"/>
      <c r="T476" s="165">
        <f>T477</f>
        <v>0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158" t="s">
        <v>86</v>
      </c>
      <c r="AT476" s="166" t="s">
        <v>77</v>
      </c>
      <c r="AU476" s="166" t="s">
        <v>86</v>
      </c>
      <c r="AY476" s="158" t="s">
        <v>122</v>
      </c>
      <c r="BK476" s="167">
        <f>BK477</f>
        <v>0</v>
      </c>
    </row>
    <row r="477" s="2" customFormat="1" ht="16.5" customHeight="1">
      <c r="A477" s="36"/>
      <c r="B477" s="170"/>
      <c r="C477" s="171" t="s">
        <v>732</v>
      </c>
      <c r="D477" s="171" t="s">
        <v>125</v>
      </c>
      <c r="E477" s="172" t="s">
        <v>733</v>
      </c>
      <c r="F477" s="173" t="s">
        <v>734</v>
      </c>
      <c r="G477" s="174" t="s">
        <v>280</v>
      </c>
      <c r="H477" s="175">
        <v>367.39400000000001</v>
      </c>
      <c r="I477" s="176"/>
      <c r="J477" s="177">
        <f>ROUND(I477*H477,2)</f>
        <v>0</v>
      </c>
      <c r="K477" s="178"/>
      <c r="L477" s="37"/>
      <c r="M477" s="179" t="s">
        <v>1</v>
      </c>
      <c r="N477" s="180" t="s">
        <v>43</v>
      </c>
      <c r="O477" s="75"/>
      <c r="P477" s="181">
        <f>O477*H477</f>
        <v>0</v>
      </c>
      <c r="Q477" s="181">
        <v>0</v>
      </c>
      <c r="R477" s="181">
        <f>Q477*H477</f>
        <v>0</v>
      </c>
      <c r="S477" s="181">
        <v>0</v>
      </c>
      <c r="T477" s="182">
        <f>S477*H477</f>
        <v>0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183" t="s">
        <v>143</v>
      </c>
      <c r="AT477" s="183" t="s">
        <v>125</v>
      </c>
      <c r="AU477" s="183" t="s">
        <v>88</v>
      </c>
      <c r="AY477" s="17" t="s">
        <v>122</v>
      </c>
      <c r="BE477" s="184">
        <f>IF(N477="základní",J477,0)</f>
        <v>0</v>
      </c>
      <c r="BF477" s="184">
        <f>IF(N477="snížená",J477,0)</f>
        <v>0</v>
      </c>
      <c r="BG477" s="184">
        <f>IF(N477="zákl. přenesená",J477,0)</f>
        <v>0</v>
      </c>
      <c r="BH477" s="184">
        <f>IF(N477="sníž. přenesená",J477,0)</f>
        <v>0</v>
      </c>
      <c r="BI477" s="184">
        <f>IF(N477="nulová",J477,0)</f>
        <v>0</v>
      </c>
      <c r="BJ477" s="17" t="s">
        <v>86</v>
      </c>
      <c r="BK477" s="184">
        <f>ROUND(I477*H477,2)</f>
        <v>0</v>
      </c>
      <c r="BL477" s="17" t="s">
        <v>143</v>
      </c>
      <c r="BM477" s="183" t="s">
        <v>735</v>
      </c>
    </row>
    <row r="478" s="12" customFormat="1" ht="25.92" customHeight="1">
      <c r="A478" s="12"/>
      <c r="B478" s="157"/>
      <c r="C478" s="12"/>
      <c r="D478" s="158" t="s">
        <v>77</v>
      </c>
      <c r="E478" s="159" t="s">
        <v>736</v>
      </c>
      <c r="F478" s="159" t="s">
        <v>737</v>
      </c>
      <c r="G478" s="12"/>
      <c r="H478" s="12"/>
      <c r="I478" s="160"/>
      <c r="J478" s="161">
        <f>BK478</f>
        <v>0</v>
      </c>
      <c r="K478" s="12"/>
      <c r="L478" s="157"/>
      <c r="M478" s="162"/>
      <c r="N478" s="163"/>
      <c r="O478" s="163"/>
      <c r="P478" s="164">
        <f>P479+P511</f>
        <v>0</v>
      </c>
      <c r="Q478" s="163"/>
      <c r="R478" s="164">
        <f>R479+R511</f>
        <v>0.35789779999999999</v>
      </c>
      <c r="S478" s="163"/>
      <c r="T478" s="165">
        <f>T479+T511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158" t="s">
        <v>88</v>
      </c>
      <c r="AT478" s="166" t="s">
        <v>77</v>
      </c>
      <c r="AU478" s="166" t="s">
        <v>78</v>
      </c>
      <c r="AY478" s="158" t="s">
        <v>122</v>
      </c>
      <c r="BK478" s="167">
        <f>BK479+BK511</f>
        <v>0</v>
      </c>
    </row>
    <row r="479" s="12" customFormat="1" ht="22.8" customHeight="1">
      <c r="A479" s="12"/>
      <c r="B479" s="157"/>
      <c r="C479" s="12"/>
      <c r="D479" s="158" t="s">
        <v>77</v>
      </c>
      <c r="E479" s="168" t="s">
        <v>738</v>
      </c>
      <c r="F479" s="168" t="s">
        <v>739</v>
      </c>
      <c r="G479" s="12"/>
      <c r="H479" s="12"/>
      <c r="I479" s="160"/>
      <c r="J479" s="169">
        <f>BK479</f>
        <v>0</v>
      </c>
      <c r="K479" s="12"/>
      <c r="L479" s="157"/>
      <c r="M479" s="162"/>
      <c r="N479" s="163"/>
      <c r="O479" s="163"/>
      <c r="P479" s="164">
        <f>SUM(P480:P510)</f>
        <v>0</v>
      </c>
      <c r="Q479" s="163"/>
      <c r="R479" s="164">
        <f>SUM(R480:R510)</f>
        <v>0.3370978</v>
      </c>
      <c r="S479" s="163"/>
      <c r="T479" s="165">
        <f>SUM(T480:T510)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158" t="s">
        <v>88</v>
      </c>
      <c r="AT479" s="166" t="s">
        <v>77</v>
      </c>
      <c r="AU479" s="166" t="s">
        <v>86</v>
      </c>
      <c r="AY479" s="158" t="s">
        <v>122</v>
      </c>
      <c r="BK479" s="167">
        <f>SUM(BK480:BK510)</f>
        <v>0</v>
      </c>
    </row>
    <row r="480" s="2" customFormat="1" ht="24.15" customHeight="1">
      <c r="A480" s="36"/>
      <c r="B480" s="170"/>
      <c r="C480" s="171" t="s">
        <v>740</v>
      </c>
      <c r="D480" s="171" t="s">
        <v>125</v>
      </c>
      <c r="E480" s="172" t="s">
        <v>741</v>
      </c>
      <c r="F480" s="173" t="s">
        <v>742</v>
      </c>
      <c r="G480" s="174" t="s">
        <v>384</v>
      </c>
      <c r="H480" s="175">
        <v>18</v>
      </c>
      <c r="I480" s="176"/>
      <c r="J480" s="177">
        <f>ROUND(I480*H480,2)</f>
        <v>0</v>
      </c>
      <c r="K480" s="178"/>
      <c r="L480" s="37"/>
      <c r="M480" s="179" t="s">
        <v>1</v>
      </c>
      <c r="N480" s="180" t="s">
        <v>43</v>
      </c>
      <c r="O480" s="75"/>
      <c r="P480" s="181">
        <f>O480*H480</f>
        <v>0</v>
      </c>
      <c r="Q480" s="181">
        <v>0</v>
      </c>
      <c r="R480" s="181">
        <f>Q480*H480</f>
        <v>0</v>
      </c>
      <c r="S480" s="181">
        <v>0</v>
      </c>
      <c r="T480" s="182">
        <f>S480*H480</f>
        <v>0</v>
      </c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R480" s="183" t="s">
        <v>283</v>
      </c>
      <c r="AT480" s="183" t="s">
        <v>125</v>
      </c>
      <c r="AU480" s="183" t="s">
        <v>88</v>
      </c>
      <c r="AY480" s="17" t="s">
        <v>122</v>
      </c>
      <c r="BE480" s="184">
        <f>IF(N480="základní",J480,0)</f>
        <v>0</v>
      </c>
      <c r="BF480" s="184">
        <f>IF(N480="snížená",J480,0)</f>
        <v>0</v>
      </c>
      <c r="BG480" s="184">
        <f>IF(N480="zákl. přenesená",J480,0)</f>
        <v>0</v>
      </c>
      <c r="BH480" s="184">
        <f>IF(N480="sníž. přenesená",J480,0)</f>
        <v>0</v>
      </c>
      <c r="BI480" s="184">
        <f>IF(N480="nulová",J480,0)</f>
        <v>0</v>
      </c>
      <c r="BJ480" s="17" t="s">
        <v>86</v>
      </c>
      <c r="BK480" s="184">
        <f>ROUND(I480*H480,2)</f>
        <v>0</v>
      </c>
      <c r="BL480" s="17" t="s">
        <v>283</v>
      </c>
      <c r="BM480" s="183" t="s">
        <v>743</v>
      </c>
    </row>
    <row r="481" s="2" customFormat="1">
      <c r="A481" s="36"/>
      <c r="B481" s="37"/>
      <c r="C481" s="36"/>
      <c r="D481" s="185" t="s">
        <v>131</v>
      </c>
      <c r="E481" s="36"/>
      <c r="F481" s="186" t="s">
        <v>744</v>
      </c>
      <c r="G481" s="36"/>
      <c r="H481" s="36"/>
      <c r="I481" s="187"/>
      <c r="J481" s="36"/>
      <c r="K481" s="36"/>
      <c r="L481" s="37"/>
      <c r="M481" s="188"/>
      <c r="N481" s="189"/>
      <c r="O481" s="75"/>
      <c r="P481" s="75"/>
      <c r="Q481" s="75"/>
      <c r="R481" s="75"/>
      <c r="S481" s="75"/>
      <c r="T481" s="7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T481" s="17" t="s">
        <v>131</v>
      </c>
      <c r="AU481" s="17" t="s">
        <v>88</v>
      </c>
    </row>
    <row r="482" s="13" customFormat="1">
      <c r="A482" s="13"/>
      <c r="B482" s="196"/>
      <c r="C482" s="13"/>
      <c r="D482" s="185" t="s">
        <v>199</v>
      </c>
      <c r="E482" s="197" t="s">
        <v>1</v>
      </c>
      <c r="F482" s="198" t="s">
        <v>745</v>
      </c>
      <c r="G482" s="13"/>
      <c r="H482" s="199">
        <v>18</v>
      </c>
      <c r="I482" s="200"/>
      <c r="J482" s="13"/>
      <c r="K482" s="13"/>
      <c r="L482" s="196"/>
      <c r="M482" s="201"/>
      <c r="N482" s="202"/>
      <c r="O482" s="202"/>
      <c r="P482" s="202"/>
      <c r="Q482" s="202"/>
      <c r="R482" s="202"/>
      <c r="S482" s="202"/>
      <c r="T482" s="20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197" t="s">
        <v>199</v>
      </c>
      <c r="AU482" s="197" t="s">
        <v>88</v>
      </c>
      <c r="AV482" s="13" t="s">
        <v>88</v>
      </c>
      <c r="AW482" s="13" t="s">
        <v>33</v>
      </c>
      <c r="AX482" s="13" t="s">
        <v>78</v>
      </c>
      <c r="AY482" s="197" t="s">
        <v>122</v>
      </c>
    </row>
    <row r="483" s="14" customFormat="1">
      <c r="A483" s="14"/>
      <c r="B483" s="204"/>
      <c r="C483" s="14"/>
      <c r="D483" s="185" t="s">
        <v>199</v>
      </c>
      <c r="E483" s="205" t="s">
        <v>1</v>
      </c>
      <c r="F483" s="206" t="s">
        <v>205</v>
      </c>
      <c r="G483" s="14"/>
      <c r="H483" s="207">
        <v>18</v>
      </c>
      <c r="I483" s="208"/>
      <c r="J483" s="14"/>
      <c r="K483" s="14"/>
      <c r="L483" s="204"/>
      <c r="M483" s="209"/>
      <c r="N483" s="210"/>
      <c r="O483" s="210"/>
      <c r="P483" s="210"/>
      <c r="Q483" s="210"/>
      <c r="R483" s="210"/>
      <c r="S483" s="210"/>
      <c r="T483" s="211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05" t="s">
        <v>199</v>
      </c>
      <c r="AU483" s="205" t="s">
        <v>88</v>
      </c>
      <c r="AV483" s="14" t="s">
        <v>143</v>
      </c>
      <c r="AW483" s="14" t="s">
        <v>33</v>
      </c>
      <c r="AX483" s="14" t="s">
        <v>86</v>
      </c>
      <c r="AY483" s="205" t="s">
        <v>122</v>
      </c>
    </row>
    <row r="484" s="2" customFormat="1" ht="16.5" customHeight="1">
      <c r="A484" s="36"/>
      <c r="B484" s="170"/>
      <c r="C484" s="212" t="s">
        <v>746</v>
      </c>
      <c r="D484" s="212" t="s">
        <v>294</v>
      </c>
      <c r="E484" s="213" t="s">
        <v>747</v>
      </c>
      <c r="F484" s="214" t="s">
        <v>748</v>
      </c>
      <c r="G484" s="215" t="s">
        <v>384</v>
      </c>
      <c r="H484" s="216">
        <v>18</v>
      </c>
      <c r="I484" s="217"/>
      <c r="J484" s="218">
        <f>ROUND(I484*H484,2)</f>
        <v>0</v>
      </c>
      <c r="K484" s="219"/>
      <c r="L484" s="220"/>
      <c r="M484" s="221" t="s">
        <v>1</v>
      </c>
      <c r="N484" s="222" t="s">
        <v>43</v>
      </c>
      <c r="O484" s="75"/>
      <c r="P484" s="181">
        <f>O484*H484</f>
        <v>0</v>
      </c>
      <c r="Q484" s="181">
        <v>0.014999999999999999</v>
      </c>
      <c r="R484" s="181">
        <f>Q484*H484</f>
        <v>0.27000000000000002</v>
      </c>
      <c r="S484" s="181">
        <v>0</v>
      </c>
      <c r="T484" s="182">
        <f>S484*H484</f>
        <v>0</v>
      </c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R484" s="183" t="s">
        <v>376</v>
      </c>
      <c r="AT484" s="183" t="s">
        <v>294</v>
      </c>
      <c r="AU484" s="183" t="s">
        <v>88</v>
      </c>
      <c r="AY484" s="17" t="s">
        <v>122</v>
      </c>
      <c r="BE484" s="184">
        <f>IF(N484="základní",J484,0)</f>
        <v>0</v>
      </c>
      <c r="BF484" s="184">
        <f>IF(N484="snížená",J484,0)</f>
        <v>0</v>
      </c>
      <c r="BG484" s="184">
        <f>IF(N484="zákl. přenesená",J484,0)</f>
        <v>0</v>
      </c>
      <c r="BH484" s="184">
        <f>IF(N484="sníž. přenesená",J484,0)</f>
        <v>0</v>
      </c>
      <c r="BI484" s="184">
        <f>IF(N484="nulová",J484,0)</f>
        <v>0</v>
      </c>
      <c r="BJ484" s="17" t="s">
        <v>86</v>
      </c>
      <c r="BK484" s="184">
        <f>ROUND(I484*H484,2)</f>
        <v>0</v>
      </c>
      <c r="BL484" s="17" t="s">
        <v>283</v>
      </c>
      <c r="BM484" s="183" t="s">
        <v>749</v>
      </c>
    </row>
    <row r="485" s="2" customFormat="1">
      <c r="A485" s="36"/>
      <c r="B485" s="37"/>
      <c r="C485" s="36"/>
      <c r="D485" s="185" t="s">
        <v>131</v>
      </c>
      <c r="E485" s="36"/>
      <c r="F485" s="186" t="s">
        <v>744</v>
      </c>
      <c r="G485" s="36"/>
      <c r="H485" s="36"/>
      <c r="I485" s="187"/>
      <c r="J485" s="36"/>
      <c r="K485" s="36"/>
      <c r="L485" s="37"/>
      <c r="M485" s="188"/>
      <c r="N485" s="189"/>
      <c r="O485" s="75"/>
      <c r="P485" s="75"/>
      <c r="Q485" s="75"/>
      <c r="R485" s="75"/>
      <c r="S485" s="75"/>
      <c r="T485" s="7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T485" s="17" t="s">
        <v>131</v>
      </c>
      <c r="AU485" s="17" t="s">
        <v>88</v>
      </c>
    </row>
    <row r="486" s="2" customFormat="1" ht="24.15" customHeight="1">
      <c r="A486" s="36"/>
      <c r="B486" s="170"/>
      <c r="C486" s="171" t="s">
        <v>750</v>
      </c>
      <c r="D486" s="171" t="s">
        <v>125</v>
      </c>
      <c r="E486" s="172" t="s">
        <v>751</v>
      </c>
      <c r="F486" s="173" t="s">
        <v>752</v>
      </c>
      <c r="G486" s="174" t="s">
        <v>384</v>
      </c>
      <c r="H486" s="175">
        <v>1</v>
      </c>
      <c r="I486" s="176"/>
      <c r="J486" s="177">
        <f>ROUND(I486*H486,2)</f>
        <v>0</v>
      </c>
      <c r="K486" s="178"/>
      <c r="L486" s="37"/>
      <c r="M486" s="179" t="s">
        <v>1</v>
      </c>
      <c r="N486" s="180" t="s">
        <v>43</v>
      </c>
      <c r="O486" s="75"/>
      <c r="P486" s="181">
        <f>O486*H486</f>
        <v>0</v>
      </c>
      <c r="Q486" s="181">
        <v>0</v>
      </c>
      <c r="R486" s="181">
        <f>Q486*H486</f>
        <v>0</v>
      </c>
      <c r="S486" s="181">
        <v>0</v>
      </c>
      <c r="T486" s="182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183" t="s">
        <v>283</v>
      </c>
      <c r="AT486" s="183" t="s">
        <v>125</v>
      </c>
      <c r="AU486" s="183" t="s">
        <v>88</v>
      </c>
      <c r="AY486" s="17" t="s">
        <v>122</v>
      </c>
      <c r="BE486" s="184">
        <f>IF(N486="základní",J486,0)</f>
        <v>0</v>
      </c>
      <c r="BF486" s="184">
        <f>IF(N486="snížená",J486,0)</f>
        <v>0</v>
      </c>
      <c r="BG486" s="184">
        <f>IF(N486="zákl. přenesená",J486,0)</f>
        <v>0</v>
      </c>
      <c r="BH486" s="184">
        <f>IF(N486="sníž. přenesená",J486,0)</f>
        <v>0</v>
      </c>
      <c r="BI486" s="184">
        <f>IF(N486="nulová",J486,0)</f>
        <v>0</v>
      </c>
      <c r="BJ486" s="17" t="s">
        <v>86</v>
      </c>
      <c r="BK486" s="184">
        <f>ROUND(I486*H486,2)</f>
        <v>0</v>
      </c>
      <c r="BL486" s="17" t="s">
        <v>283</v>
      </c>
      <c r="BM486" s="183" t="s">
        <v>753</v>
      </c>
    </row>
    <row r="487" s="2" customFormat="1">
      <c r="A487" s="36"/>
      <c r="B487" s="37"/>
      <c r="C487" s="36"/>
      <c r="D487" s="185" t="s">
        <v>131</v>
      </c>
      <c r="E487" s="36"/>
      <c r="F487" s="186" t="s">
        <v>744</v>
      </c>
      <c r="G487" s="36"/>
      <c r="H487" s="36"/>
      <c r="I487" s="187"/>
      <c r="J487" s="36"/>
      <c r="K487" s="36"/>
      <c r="L487" s="37"/>
      <c r="M487" s="188"/>
      <c r="N487" s="189"/>
      <c r="O487" s="75"/>
      <c r="P487" s="75"/>
      <c r="Q487" s="75"/>
      <c r="R487" s="75"/>
      <c r="S487" s="75"/>
      <c r="T487" s="7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T487" s="17" t="s">
        <v>131</v>
      </c>
      <c r="AU487" s="17" t="s">
        <v>88</v>
      </c>
    </row>
    <row r="488" s="13" customFormat="1">
      <c r="A488" s="13"/>
      <c r="B488" s="196"/>
      <c r="C488" s="13"/>
      <c r="D488" s="185" t="s">
        <v>199</v>
      </c>
      <c r="E488" s="197" t="s">
        <v>1</v>
      </c>
      <c r="F488" s="198" t="s">
        <v>754</v>
      </c>
      <c r="G488" s="13"/>
      <c r="H488" s="199">
        <v>1</v>
      </c>
      <c r="I488" s="200"/>
      <c r="J488" s="13"/>
      <c r="K488" s="13"/>
      <c r="L488" s="196"/>
      <c r="M488" s="201"/>
      <c r="N488" s="202"/>
      <c r="O488" s="202"/>
      <c r="P488" s="202"/>
      <c r="Q488" s="202"/>
      <c r="R488" s="202"/>
      <c r="S488" s="202"/>
      <c r="T488" s="20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197" t="s">
        <v>199</v>
      </c>
      <c r="AU488" s="197" t="s">
        <v>88</v>
      </c>
      <c r="AV488" s="13" t="s">
        <v>88</v>
      </c>
      <c r="AW488" s="13" t="s">
        <v>33</v>
      </c>
      <c r="AX488" s="13" t="s">
        <v>78</v>
      </c>
      <c r="AY488" s="197" t="s">
        <v>122</v>
      </c>
    </row>
    <row r="489" s="14" customFormat="1">
      <c r="A489" s="14"/>
      <c r="B489" s="204"/>
      <c r="C489" s="14"/>
      <c r="D489" s="185" t="s">
        <v>199</v>
      </c>
      <c r="E489" s="205" t="s">
        <v>1</v>
      </c>
      <c r="F489" s="206" t="s">
        <v>205</v>
      </c>
      <c r="G489" s="14"/>
      <c r="H489" s="207">
        <v>1</v>
      </c>
      <c r="I489" s="208"/>
      <c r="J489" s="14"/>
      <c r="K489" s="14"/>
      <c r="L489" s="204"/>
      <c r="M489" s="209"/>
      <c r="N489" s="210"/>
      <c r="O489" s="210"/>
      <c r="P489" s="210"/>
      <c r="Q489" s="210"/>
      <c r="R489" s="210"/>
      <c r="S489" s="210"/>
      <c r="T489" s="211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05" t="s">
        <v>199</v>
      </c>
      <c r="AU489" s="205" t="s">
        <v>88</v>
      </c>
      <c r="AV489" s="14" t="s">
        <v>143</v>
      </c>
      <c r="AW489" s="14" t="s">
        <v>33</v>
      </c>
      <c r="AX489" s="14" t="s">
        <v>86</v>
      </c>
      <c r="AY489" s="205" t="s">
        <v>122</v>
      </c>
    </row>
    <row r="490" s="2" customFormat="1" ht="24.15" customHeight="1">
      <c r="A490" s="36"/>
      <c r="B490" s="170"/>
      <c r="C490" s="171" t="s">
        <v>755</v>
      </c>
      <c r="D490" s="171" t="s">
        <v>125</v>
      </c>
      <c r="E490" s="172" t="s">
        <v>756</v>
      </c>
      <c r="F490" s="173" t="s">
        <v>757</v>
      </c>
      <c r="G490" s="174" t="s">
        <v>307</v>
      </c>
      <c r="H490" s="175">
        <v>63.151000000000003</v>
      </c>
      <c r="I490" s="176"/>
      <c r="J490" s="177">
        <f>ROUND(I490*H490,2)</f>
        <v>0</v>
      </c>
      <c r="K490" s="178"/>
      <c r="L490" s="37"/>
      <c r="M490" s="179" t="s">
        <v>1</v>
      </c>
      <c r="N490" s="180" t="s">
        <v>43</v>
      </c>
      <c r="O490" s="75"/>
      <c r="P490" s="181">
        <f>O490*H490</f>
        <v>0</v>
      </c>
      <c r="Q490" s="181">
        <v>5.0000000000000002E-05</v>
      </c>
      <c r="R490" s="181">
        <f>Q490*H490</f>
        <v>0.0031575500000000003</v>
      </c>
      <c r="S490" s="181">
        <v>0</v>
      </c>
      <c r="T490" s="182">
        <f>S490*H490</f>
        <v>0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183" t="s">
        <v>283</v>
      </c>
      <c r="AT490" s="183" t="s">
        <v>125</v>
      </c>
      <c r="AU490" s="183" t="s">
        <v>88</v>
      </c>
      <c r="AY490" s="17" t="s">
        <v>122</v>
      </c>
      <c r="BE490" s="184">
        <f>IF(N490="základní",J490,0)</f>
        <v>0</v>
      </c>
      <c r="BF490" s="184">
        <f>IF(N490="snížená",J490,0)</f>
        <v>0</v>
      </c>
      <c r="BG490" s="184">
        <f>IF(N490="zákl. přenesená",J490,0)</f>
        <v>0</v>
      </c>
      <c r="BH490" s="184">
        <f>IF(N490="sníž. přenesená",J490,0)</f>
        <v>0</v>
      </c>
      <c r="BI490" s="184">
        <f>IF(N490="nulová",J490,0)</f>
        <v>0</v>
      </c>
      <c r="BJ490" s="17" t="s">
        <v>86</v>
      </c>
      <c r="BK490" s="184">
        <f>ROUND(I490*H490,2)</f>
        <v>0</v>
      </c>
      <c r="BL490" s="17" t="s">
        <v>283</v>
      </c>
      <c r="BM490" s="183" t="s">
        <v>758</v>
      </c>
    </row>
    <row r="491" s="2" customFormat="1">
      <c r="A491" s="36"/>
      <c r="B491" s="37"/>
      <c r="C491" s="36"/>
      <c r="D491" s="185" t="s">
        <v>131</v>
      </c>
      <c r="E491" s="36"/>
      <c r="F491" s="186" t="s">
        <v>759</v>
      </c>
      <c r="G491" s="36"/>
      <c r="H491" s="36"/>
      <c r="I491" s="187"/>
      <c r="J491" s="36"/>
      <c r="K491" s="36"/>
      <c r="L491" s="37"/>
      <c r="M491" s="188"/>
      <c r="N491" s="189"/>
      <c r="O491" s="75"/>
      <c r="P491" s="75"/>
      <c r="Q491" s="75"/>
      <c r="R491" s="75"/>
      <c r="S491" s="75"/>
      <c r="T491" s="7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T491" s="17" t="s">
        <v>131</v>
      </c>
      <c r="AU491" s="17" t="s">
        <v>88</v>
      </c>
    </row>
    <row r="492" s="13" customFormat="1">
      <c r="A492" s="13"/>
      <c r="B492" s="196"/>
      <c r="C492" s="13"/>
      <c r="D492" s="185" t="s">
        <v>199</v>
      </c>
      <c r="E492" s="197" t="s">
        <v>1</v>
      </c>
      <c r="F492" s="198" t="s">
        <v>760</v>
      </c>
      <c r="G492" s="13"/>
      <c r="H492" s="199">
        <v>63.151000000000003</v>
      </c>
      <c r="I492" s="200"/>
      <c r="J492" s="13"/>
      <c r="K492" s="13"/>
      <c r="L492" s="196"/>
      <c r="M492" s="201"/>
      <c r="N492" s="202"/>
      <c r="O492" s="202"/>
      <c r="P492" s="202"/>
      <c r="Q492" s="202"/>
      <c r="R492" s="202"/>
      <c r="S492" s="202"/>
      <c r="T492" s="20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97" t="s">
        <v>199</v>
      </c>
      <c r="AU492" s="197" t="s">
        <v>88</v>
      </c>
      <c r="AV492" s="13" t="s">
        <v>88</v>
      </c>
      <c r="AW492" s="13" t="s">
        <v>33</v>
      </c>
      <c r="AX492" s="13" t="s">
        <v>78</v>
      </c>
      <c r="AY492" s="197" t="s">
        <v>122</v>
      </c>
    </row>
    <row r="493" s="14" customFormat="1">
      <c r="A493" s="14"/>
      <c r="B493" s="204"/>
      <c r="C493" s="14"/>
      <c r="D493" s="185" t="s">
        <v>199</v>
      </c>
      <c r="E493" s="205" t="s">
        <v>1</v>
      </c>
      <c r="F493" s="206" t="s">
        <v>205</v>
      </c>
      <c r="G493" s="14"/>
      <c r="H493" s="207">
        <v>63.151000000000003</v>
      </c>
      <c r="I493" s="208"/>
      <c r="J493" s="14"/>
      <c r="K493" s="14"/>
      <c r="L493" s="204"/>
      <c r="M493" s="209"/>
      <c r="N493" s="210"/>
      <c r="O493" s="210"/>
      <c r="P493" s="210"/>
      <c r="Q493" s="210"/>
      <c r="R493" s="210"/>
      <c r="S493" s="210"/>
      <c r="T493" s="211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05" t="s">
        <v>199</v>
      </c>
      <c r="AU493" s="205" t="s">
        <v>88</v>
      </c>
      <c r="AV493" s="14" t="s">
        <v>143</v>
      </c>
      <c r="AW493" s="14" t="s">
        <v>33</v>
      </c>
      <c r="AX493" s="14" t="s">
        <v>86</v>
      </c>
      <c r="AY493" s="205" t="s">
        <v>122</v>
      </c>
    </row>
    <row r="494" s="2" customFormat="1" ht="21.75" customHeight="1">
      <c r="A494" s="36"/>
      <c r="B494" s="170"/>
      <c r="C494" s="212" t="s">
        <v>761</v>
      </c>
      <c r="D494" s="212" t="s">
        <v>294</v>
      </c>
      <c r="E494" s="213" t="s">
        <v>762</v>
      </c>
      <c r="F494" s="214" t="s">
        <v>763</v>
      </c>
      <c r="G494" s="215" t="s">
        <v>280</v>
      </c>
      <c r="H494" s="216">
        <v>0.063</v>
      </c>
      <c r="I494" s="217"/>
      <c r="J494" s="218">
        <f>ROUND(I494*H494,2)</f>
        <v>0</v>
      </c>
      <c r="K494" s="219"/>
      <c r="L494" s="220"/>
      <c r="M494" s="221" t="s">
        <v>1</v>
      </c>
      <c r="N494" s="222" t="s">
        <v>43</v>
      </c>
      <c r="O494" s="75"/>
      <c r="P494" s="181">
        <f>O494*H494</f>
        <v>0</v>
      </c>
      <c r="Q494" s="181">
        <v>1</v>
      </c>
      <c r="R494" s="181">
        <f>Q494*H494</f>
        <v>0.063</v>
      </c>
      <c r="S494" s="181">
        <v>0</v>
      </c>
      <c r="T494" s="182">
        <f>S494*H494</f>
        <v>0</v>
      </c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R494" s="183" t="s">
        <v>376</v>
      </c>
      <c r="AT494" s="183" t="s">
        <v>294</v>
      </c>
      <c r="AU494" s="183" t="s">
        <v>88</v>
      </c>
      <c r="AY494" s="17" t="s">
        <v>122</v>
      </c>
      <c r="BE494" s="184">
        <f>IF(N494="základní",J494,0)</f>
        <v>0</v>
      </c>
      <c r="BF494" s="184">
        <f>IF(N494="snížená",J494,0)</f>
        <v>0</v>
      </c>
      <c r="BG494" s="184">
        <f>IF(N494="zákl. přenesená",J494,0)</f>
        <v>0</v>
      </c>
      <c r="BH494" s="184">
        <f>IF(N494="sníž. přenesená",J494,0)</f>
        <v>0</v>
      </c>
      <c r="BI494" s="184">
        <f>IF(N494="nulová",J494,0)</f>
        <v>0</v>
      </c>
      <c r="BJ494" s="17" t="s">
        <v>86</v>
      </c>
      <c r="BK494" s="184">
        <f>ROUND(I494*H494,2)</f>
        <v>0</v>
      </c>
      <c r="BL494" s="17" t="s">
        <v>283</v>
      </c>
      <c r="BM494" s="183" t="s">
        <v>764</v>
      </c>
    </row>
    <row r="495" s="13" customFormat="1">
      <c r="A495" s="13"/>
      <c r="B495" s="196"/>
      <c r="C495" s="13"/>
      <c r="D495" s="185" t="s">
        <v>199</v>
      </c>
      <c r="E495" s="197" t="s">
        <v>1</v>
      </c>
      <c r="F495" s="198" t="s">
        <v>765</v>
      </c>
      <c r="G495" s="13"/>
      <c r="H495" s="199">
        <v>0.063</v>
      </c>
      <c r="I495" s="200"/>
      <c r="J495" s="13"/>
      <c r="K495" s="13"/>
      <c r="L495" s="196"/>
      <c r="M495" s="201"/>
      <c r="N495" s="202"/>
      <c r="O495" s="202"/>
      <c r="P495" s="202"/>
      <c r="Q495" s="202"/>
      <c r="R495" s="202"/>
      <c r="S495" s="202"/>
      <c r="T495" s="20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97" t="s">
        <v>199</v>
      </c>
      <c r="AU495" s="197" t="s">
        <v>88</v>
      </c>
      <c r="AV495" s="13" t="s">
        <v>88</v>
      </c>
      <c r="AW495" s="13" t="s">
        <v>33</v>
      </c>
      <c r="AX495" s="13" t="s">
        <v>78</v>
      </c>
      <c r="AY495" s="197" t="s">
        <v>122</v>
      </c>
    </row>
    <row r="496" s="14" customFormat="1">
      <c r="A496" s="14"/>
      <c r="B496" s="204"/>
      <c r="C496" s="14"/>
      <c r="D496" s="185" t="s">
        <v>199</v>
      </c>
      <c r="E496" s="205" t="s">
        <v>1</v>
      </c>
      <c r="F496" s="206" t="s">
        <v>205</v>
      </c>
      <c r="G496" s="14"/>
      <c r="H496" s="207">
        <v>0.063</v>
      </c>
      <c r="I496" s="208"/>
      <c r="J496" s="14"/>
      <c r="K496" s="14"/>
      <c r="L496" s="204"/>
      <c r="M496" s="209"/>
      <c r="N496" s="210"/>
      <c r="O496" s="210"/>
      <c r="P496" s="210"/>
      <c r="Q496" s="210"/>
      <c r="R496" s="210"/>
      <c r="S496" s="210"/>
      <c r="T496" s="211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05" t="s">
        <v>199</v>
      </c>
      <c r="AU496" s="205" t="s">
        <v>88</v>
      </c>
      <c r="AV496" s="14" t="s">
        <v>143</v>
      </c>
      <c r="AW496" s="14" t="s">
        <v>33</v>
      </c>
      <c r="AX496" s="14" t="s">
        <v>86</v>
      </c>
      <c r="AY496" s="205" t="s">
        <v>122</v>
      </c>
    </row>
    <row r="497" s="2" customFormat="1" ht="16.5" customHeight="1">
      <c r="A497" s="36"/>
      <c r="B497" s="170"/>
      <c r="C497" s="171" t="s">
        <v>766</v>
      </c>
      <c r="D497" s="171" t="s">
        <v>125</v>
      </c>
      <c r="E497" s="172" t="s">
        <v>767</v>
      </c>
      <c r="F497" s="173" t="s">
        <v>768</v>
      </c>
      <c r="G497" s="174" t="s">
        <v>769</v>
      </c>
      <c r="H497" s="175">
        <v>2</v>
      </c>
      <c r="I497" s="176"/>
      <c r="J497" s="177">
        <f>ROUND(I497*H497,2)</f>
        <v>0</v>
      </c>
      <c r="K497" s="178"/>
      <c r="L497" s="37"/>
      <c r="M497" s="179" t="s">
        <v>1</v>
      </c>
      <c r="N497" s="180" t="s">
        <v>43</v>
      </c>
      <c r="O497" s="75"/>
      <c r="P497" s="181">
        <f>O497*H497</f>
        <v>0</v>
      </c>
      <c r="Q497" s="181">
        <v>5.0000000000000002E-05</v>
      </c>
      <c r="R497" s="181">
        <f>Q497*H497</f>
        <v>0.00010000000000000001</v>
      </c>
      <c r="S497" s="181">
        <v>0</v>
      </c>
      <c r="T497" s="182">
        <f>S497*H497</f>
        <v>0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R497" s="183" t="s">
        <v>283</v>
      </c>
      <c r="AT497" s="183" t="s">
        <v>125</v>
      </c>
      <c r="AU497" s="183" t="s">
        <v>88</v>
      </c>
      <c r="AY497" s="17" t="s">
        <v>122</v>
      </c>
      <c r="BE497" s="184">
        <f>IF(N497="základní",J497,0)</f>
        <v>0</v>
      </c>
      <c r="BF497" s="184">
        <f>IF(N497="snížená",J497,0)</f>
        <v>0</v>
      </c>
      <c r="BG497" s="184">
        <f>IF(N497="zákl. přenesená",J497,0)</f>
        <v>0</v>
      </c>
      <c r="BH497" s="184">
        <f>IF(N497="sníž. přenesená",J497,0)</f>
        <v>0</v>
      </c>
      <c r="BI497" s="184">
        <f>IF(N497="nulová",J497,0)</f>
        <v>0</v>
      </c>
      <c r="BJ497" s="17" t="s">
        <v>86</v>
      </c>
      <c r="BK497" s="184">
        <f>ROUND(I497*H497,2)</f>
        <v>0</v>
      </c>
      <c r="BL497" s="17" t="s">
        <v>283</v>
      </c>
      <c r="BM497" s="183" t="s">
        <v>770</v>
      </c>
    </row>
    <row r="498" s="2" customFormat="1">
      <c r="A498" s="36"/>
      <c r="B498" s="37"/>
      <c r="C498" s="36"/>
      <c r="D498" s="185" t="s">
        <v>131</v>
      </c>
      <c r="E498" s="36"/>
      <c r="F498" s="186" t="s">
        <v>771</v>
      </c>
      <c r="G498" s="36"/>
      <c r="H498" s="36"/>
      <c r="I498" s="187"/>
      <c r="J498" s="36"/>
      <c r="K498" s="36"/>
      <c r="L498" s="37"/>
      <c r="M498" s="188"/>
      <c r="N498" s="189"/>
      <c r="O498" s="75"/>
      <c r="P498" s="75"/>
      <c r="Q498" s="75"/>
      <c r="R498" s="75"/>
      <c r="S498" s="75"/>
      <c r="T498" s="7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T498" s="17" t="s">
        <v>131</v>
      </c>
      <c r="AU498" s="17" t="s">
        <v>88</v>
      </c>
    </row>
    <row r="499" s="13" customFormat="1">
      <c r="A499" s="13"/>
      <c r="B499" s="196"/>
      <c r="C499" s="13"/>
      <c r="D499" s="185" t="s">
        <v>199</v>
      </c>
      <c r="E499" s="197" t="s">
        <v>1</v>
      </c>
      <c r="F499" s="198" t="s">
        <v>88</v>
      </c>
      <c r="G499" s="13"/>
      <c r="H499" s="199">
        <v>2</v>
      </c>
      <c r="I499" s="200"/>
      <c r="J499" s="13"/>
      <c r="K499" s="13"/>
      <c r="L499" s="196"/>
      <c r="M499" s="201"/>
      <c r="N499" s="202"/>
      <c r="O499" s="202"/>
      <c r="P499" s="202"/>
      <c r="Q499" s="202"/>
      <c r="R499" s="202"/>
      <c r="S499" s="202"/>
      <c r="T499" s="20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197" t="s">
        <v>199</v>
      </c>
      <c r="AU499" s="197" t="s">
        <v>88</v>
      </c>
      <c r="AV499" s="13" t="s">
        <v>88</v>
      </c>
      <c r="AW499" s="13" t="s">
        <v>33</v>
      </c>
      <c r="AX499" s="13" t="s">
        <v>78</v>
      </c>
      <c r="AY499" s="197" t="s">
        <v>122</v>
      </c>
    </row>
    <row r="500" s="14" customFormat="1">
      <c r="A500" s="14"/>
      <c r="B500" s="204"/>
      <c r="C500" s="14"/>
      <c r="D500" s="185" t="s">
        <v>199</v>
      </c>
      <c r="E500" s="205" t="s">
        <v>1</v>
      </c>
      <c r="F500" s="206" t="s">
        <v>205</v>
      </c>
      <c r="G500" s="14"/>
      <c r="H500" s="207">
        <v>2</v>
      </c>
      <c r="I500" s="208"/>
      <c r="J500" s="14"/>
      <c r="K500" s="14"/>
      <c r="L500" s="204"/>
      <c r="M500" s="209"/>
      <c r="N500" s="210"/>
      <c r="O500" s="210"/>
      <c r="P500" s="210"/>
      <c r="Q500" s="210"/>
      <c r="R500" s="210"/>
      <c r="S500" s="210"/>
      <c r="T500" s="211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05" t="s">
        <v>199</v>
      </c>
      <c r="AU500" s="205" t="s">
        <v>88</v>
      </c>
      <c r="AV500" s="14" t="s">
        <v>143</v>
      </c>
      <c r="AW500" s="14" t="s">
        <v>33</v>
      </c>
      <c r="AX500" s="14" t="s">
        <v>86</v>
      </c>
      <c r="AY500" s="205" t="s">
        <v>122</v>
      </c>
    </row>
    <row r="501" s="2" customFormat="1" ht="16.5" customHeight="1">
      <c r="A501" s="36"/>
      <c r="B501" s="170"/>
      <c r="C501" s="171" t="s">
        <v>772</v>
      </c>
      <c r="D501" s="171" t="s">
        <v>125</v>
      </c>
      <c r="E501" s="172" t="s">
        <v>773</v>
      </c>
      <c r="F501" s="173" t="s">
        <v>774</v>
      </c>
      <c r="G501" s="174" t="s">
        <v>196</v>
      </c>
      <c r="H501" s="175">
        <v>4.9800000000000004</v>
      </c>
      <c r="I501" s="176"/>
      <c r="J501" s="177">
        <f>ROUND(I501*H501,2)</f>
        <v>0</v>
      </c>
      <c r="K501" s="178"/>
      <c r="L501" s="37"/>
      <c r="M501" s="179" t="s">
        <v>1</v>
      </c>
      <c r="N501" s="180" t="s">
        <v>43</v>
      </c>
      <c r="O501" s="75"/>
      <c r="P501" s="181">
        <f>O501*H501</f>
        <v>0</v>
      </c>
      <c r="Q501" s="181">
        <v>5.0000000000000002E-05</v>
      </c>
      <c r="R501" s="181">
        <f>Q501*H501</f>
        <v>0.00024900000000000004</v>
      </c>
      <c r="S501" s="181">
        <v>0</v>
      </c>
      <c r="T501" s="182">
        <f>S501*H501</f>
        <v>0</v>
      </c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R501" s="183" t="s">
        <v>283</v>
      </c>
      <c r="AT501" s="183" t="s">
        <v>125</v>
      </c>
      <c r="AU501" s="183" t="s">
        <v>88</v>
      </c>
      <c r="AY501" s="17" t="s">
        <v>122</v>
      </c>
      <c r="BE501" s="184">
        <f>IF(N501="základní",J501,0)</f>
        <v>0</v>
      </c>
      <c r="BF501" s="184">
        <f>IF(N501="snížená",J501,0)</f>
        <v>0</v>
      </c>
      <c r="BG501" s="184">
        <f>IF(N501="zákl. přenesená",J501,0)</f>
        <v>0</v>
      </c>
      <c r="BH501" s="184">
        <f>IF(N501="sníž. přenesená",J501,0)</f>
        <v>0</v>
      </c>
      <c r="BI501" s="184">
        <f>IF(N501="nulová",J501,0)</f>
        <v>0</v>
      </c>
      <c r="BJ501" s="17" t="s">
        <v>86</v>
      </c>
      <c r="BK501" s="184">
        <f>ROUND(I501*H501,2)</f>
        <v>0</v>
      </c>
      <c r="BL501" s="17" t="s">
        <v>283</v>
      </c>
      <c r="BM501" s="183" t="s">
        <v>775</v>
      </c>
    </row>
    <row r="502" s="2" customFormat="1">
      <c r="A502" s="36"/>
      <c r="B502" s="37"/>
      <c r="C502" s="36"/>
      <c r="D502" s="185" t="s">
        <v>131</v>
      </c>
      <c r="E502" s="36"/>
      <c r="F502" s="186" t="s">
        <v>776</v>
      </c>
      <c r="G502" s="36"/>
      <c r="H502" s="36"/>
      <c r="I502" s="187"/>
      <c r="J502" s="36"/>
      <c r="K502" s="36"/>
      <c r="L502" s="37"/>
      <c r="M502" s="188"/>
      <c r="N502" s="189"/>
      <c r="O502" s="75"/>
      <c r="P502" s="75"/>
      <c r="Q502" s="75"/>
      <c r="R502" s="75"/>
      <c r="S502" s="75"/>
      <c r="T502" s="7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T502" s="17" t="s">
        <v>131</v>
      </c>
      <c r="AU502" s="17" t="s">
        <v>88</v>
      </c>
    </row>
    <row r="503" s="13" customFormat="1">
      <c r="A503" s="13"/>
      <c r="B503" s="196"/>
      <c r="C503" s="13"/>
      <c r="D503" s="185" t="s">
        <v>199</v>
      </c>
      <c r="E503" s="197" t="s">
        <v>1</v>
      </c>
      <c r="F503" s="198" t="s">
        <v>777</v>
      </c>
      <c r="G503" s="13"/>
      <c r="H503" s="199">
        <v>3.9940000000000002</v>
      </c>
      <c r="I503" s="200"/>
      <c r="J503" s="13"/>
      <c r="K503" s="13"/>
      <c r="L503" s="196"/>
      <c r="M503" s="201"/>
      <c r="N503" s="202"/>
      <c r="O503" s="202"/>
      <c r="P503" s="202"/>
      <c r="Q503" s="202"/>
      <c r="R503" s="202"/>
      <c r="S503" s="202"/>
      <c r="T503" s="20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197" t="s">
        <v>199</v>
      </c>
      <c r="AU503" s="197" t="s">
        <v>88</v>
      </c>
      <c r="AV503" s="13" t="s">
        <v>88</v>
      </c>
      <c r="AW503" s="13" t="s">
        <v>33</v>
      </c>
      <c r="AX503" s="13" t="s">
        <v>78</v>
      </c>
      <c r="AY503" s="197" t="s">
        <v>122</v>
      </c>
    </row>
    <row r="504" s="13" customFormat="1">
      <c r="A504" s="13"/>
      <c r="B504" s="196"/>
      <c r="C504" s="13"/>
      <c r="D504" s="185" t="s">
        <v>199</v>
      </c>
      <c r="E504" s="197" t="s">
        <v>1</v>
      </c>
      <c r="F504" s="198" t="s">
        <v>778</v>
      </c>
      <c r="G504" s="13"/>
      <c r="H504" s="199">
        <v>0.98599999999999999</v>
      </c>
      <c r="I504" s="200"/>
      <c r="J504" s="13"/>
      <c r="K504" s="13"/>
      <c r="L504" s="196"/>
      <c r="M504" s="201"/>
      <c r="N504" s="202"/>
      <c r="O504" s="202"/>
      <c r="P504" s="202"/>
      <c r="Q504" s="202"/>
      <c r="R504" s="202"/>
      <c r="S504" s="202"/>
      <c r="T504" s="20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97" t="s">
        <v>199</v>
      </c>
      <c r="AU504" s="197" t="s">
        <v>88</v>
      </c>
      <c r="AV504" s="13" t="s">
        <v>88</v>
      </c>
      <c r="AW504" s="13" t="s">
        <v>33</v>
      </c>
      <c r="AX504" s="13" t="s">
        <v>78</v>
      </c>
      <c r="AY504" s="197" t="s">
        <v>122</v>
      </c>
    </row>
    <row r="505" s="14" customFormat="1">
      <c r="A505" s="14"/>
      <c r="B505" s="204"/>
      <c r="C505" s="14"/>
      <c r="D505" s="185" t="s">
        <v>199</v>
      </c>
      <c r="E505" s="205" t="s">
        <v>1</v>
      </c>
      <c r="F505" s="206" t="s">
        <v>205</v>
      </c>
      <c r="G505" s="14"/>
      <c r="H505" s="207">
        <v>4.9800000000000004</v>
      </c>
      <c r="I505" s="208"/>
      <c r="J505" s="14"/>
      <c r="K505" s="14"/>
      <c r="L505" s="204"/>
      <c r="M505" s="209"/>
      <c r="N505" s="210"/>
      <c r="O505" s="210"/>
      <c r="P505" s="210"/>
      <c r="Q505" s="210"/>
      <c r="R505" s="210"/>
      <c r="S505" s="210"/>
      <c r="T505" s="211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05" t="s">
        <v>199</v>
      </c>
      <c r="AU505" s="205" t="s">
        <v>88</v>
      </c>
      <c r="AV505" s="14" t="s">
        <v>143</v>
      </c>
      <c r="AW505" s="14" t="s">
        <v>33</v>
      </c>
      <c r="AX505" s="14" t="s">
        <v>86</v>
      </c>
      <c r="AY505" s="205" t="s">
        <v>122</v>
      </c>
    </row>
    <row r="506" s="2" customFormat="1" ht="16.5" customHeight="1">
      <c r="A506" s="36"/>
      <c r="B506" s="170"/>
      <c r="C506" s="171" t="s">
        <v>779</v>
      </c>
      <c r="D506" s="171" t="s">
        <v>125</v>
      </c>
      <c r="E506" s="172" t="s">
        <v>780</v>
      </c>
      <c r="F506" s="173" t="s">
        <v>781</v>
      </c>
      <c r="G506" s="174" t="s">
        <v>196</v>
      </c>
      <c r="H506" s="175">
        <v>11.824999999999999</v>
      </c>
      <c r="I506" s="176"/>
      <c r="J506" s="177">
        <f>ROUND(I506*H506,2)</f>
        <v>0</v>
      </c>
      <c r="K506" s="178"/>
      <c r="L506" s="37"/>
      <c r="M506" s="179" t="s">
        <v>1</v>
      </c>
      <c r="N506" s="180" t="s">
        <v>43</v>
      </c>
      <c r="O506" s="75"/>
      <c r="P506" s="181">
        <f>O506*H506</f>
        <v>0</v>
      </c>
      <c r="Q506" s="181">
        <v>5.0000000000000002E-05</v>
      </c>
      <c r="R506" s="181">
        <f>Q506*H506</f>
        <v>0.00059124999999999998</v>
      </c>
      <c r="S506" s="181">
        <v>0</v>
      </c>
      <c r="T506" s="182">
        <f>S506*H506</f>
        <v>0</v>
      </c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R506" s="183" t="s">
        <v>283</v>
      </c>
      <c r="AT506" s="183" t="s">
        <v>125</v>
      </c>
      <c r="AU506" s="183" t="s">
        <v>88</v>
      </c>
      <c r="AY506" s="17" t="s">
        <v>122</v>
      </c>
      <c r="BE506" s="184">
        <f>IF(N506="základní",J506,0)</f>
        <v>0</v>
      </c>
      <c r="BF506" s="184">
        <f>IF(N506="snížená",J506,0)</f>
        <v>0</v>
      </c>
      <c r="BG506" s="184">
        <f>IF(N506="zákl. přenesená",J506,0)</f>
        <v>0</v>
      </c>
      <c r="BH506" s="184">
        <f>IF(N506="sníž. přenesená",J506,0)</f>
        <v>0</v>
      </c>
      <c r="BI506" s="184">
        <f>IF(N506="nulová",J506,0)</f>
        <v>0</v>
      </c>
      <c r="BJ506" s="17" t="s">
        <v>86</v>
      </c>
      <c r="BK506" s="184">
        <f>ROUND(I506*H506,2)</f>
        <v>0</v>
      </c>
      <c r="BL506" s="17" t="s">
        <v>283</v>
      </c>
      <c r="BM506" s="183" t="s">
        <v>782</v>
      </c>
    </row>
    <row r="507" s="2" customFormat="1">
      <c r="A507" s="36"/>
      <c r="B507" s="37"/>
      <c r="C507" s="36"/>
      <c r="D507" s="185" t="s">
        <v>131</v>
      </c>
      <c r="E507" s="36"/>
      <c r="F507" s="186" t="s">
        <v>783</v>
      </c>
      <c r="G507" s="36"/>
      <c r="H507" s="36"/>
      <c r="I507" s="187"/>
      <c r="J507" s="36"/>
      <c r="K507" s="36"/>
      <c r="L507" s="37"/>
      <c r="M507" s="188"/>
      <c r="N507" s="189"/>
      <c r="O507" s="75"/>
      <c r="P507" s="75"/>
      <c r="Q507" s="75"/>
      <c r="R507" s="75"/>
      <c r="S507" s="75"/>
      <c r="T507" s="7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T507" s="17" t="s">
        <v>131</v>
      </c>
      <c r="AU507" s="17" t="s">
        <v>88</v>
      </c>
    </row>
    <row r="508" s="13" customFormat="1">
      <c r="A508" s="13"/>
      <c r="B508" s="196"/>
      <c r="C508" s="13"/>
      <c r="D508" s="185" t="s">
        <v>199</v>
      </c>
      <c r="E508" s="197" t="s">
        <v>1</v>
      </c>
      <c r="F508" s="198" t="s">
        <v>784</v>
      </c>
      <c r="G508" s="13"/>
      <c r="H508" s="199">
        <v>11.824999999999999</v>
      </c>
      <c r="I508" s="200"/>
      <c r="J508" s="13"/>
      <c r="K508" s="13"/>
      <c r="L508" s="196"/>
      <c r="M508" s="201"/>
      <c r="N508" s="202"/>
      <c r="O508" s="202"/>
      <c r="P508" s="202"/>
      <c r="Q508" s="202"/>
      <c r="R508" s="202"/>
      <c r="S508" s="202"/>
      <c r="T508" s="20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197" t="s">
        <v>199</v>
      </c>
      <c r="AU508" s="197" t="s">
        <v>88</v>
      </c>
      <c r="AV508" s="13" t="s">
        <v>88</v>
      </c>
      <c r="AW508" s="13" t="s">
        <v>33</v>
      </c>
      <c r="AX508" s="13" t="s">
        <v>78</v>
      </c>
      <c r="AY508" s="197" t="s">
        <v>122</v>
      </c>
    </row>
    <row r="509" s="14" customFormat="1">
      <c r="A509" s="14"/>
      <c r="B509" s="204"/>
      <c r="C509" s="14"/>
      <c r="D509" s="185" t="s">
        <v>199</v>
      </c>
      <c r="E509" s="205" t="s">
        <v>1</v>
      </c>
      <c r="F509" s="206" t="s">
        <v>205</v>
      </c>
      <c r="G509" s="14"/>
      <c r="H509" s="207">
        <v>11.824999999999999</v>
      </c>
      <c r="I509" s="208"/>
      <c r="J509" s="14"/>
      <c r="K509" s="14"/>
      <c r="L509" s="204"/>
      <c r="M509" s="209"/>
      <c r="N509" s="210"/>
      <c r="O509" s="210"/>
      <c r="P509" s="210"/>
      <c r="Q509" s="210"/>
      <c r="R509" s="210"/>
      <c r="S509" s="210"/>
      <c r="T509" s="211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05" t="s">
        <v>199</v>
      </c>
      <c r="AU509" s="205" t="s">
        <v>88</v>
      </c>
      <c r="AV509" s="14" t="s">
        <v>143</v>
      </c>
      <c r="AW509" s="14" t="s">
        <v>33</v>
      </c>
      <c r="AX509" s="14" t="s">
        <v>86</v>
      </c>
      <c r="AY509" s="205" t="s">
        <v>122</v>
      </c>
    </row>
    <row r="510" s="2" customFormat="1" ht="24.15" customHeight="1">
      <c r="A510" s="36"/>
      <c r="B510" s="170"/>
      <c r="C510" s="171" t="s">
        <v>785</v>
      </c>
      <c r="D510" s="171" t="s">
        <v>125</v>
      </c>
      <c r="E510" s="172" t="s">
        <v>786</v>
      </c>
      <c r="F510" s="173" t="s">
        <v>787</v>
      </c>
      <c r="G510" s="174" t="s">
        <v>280</v>
      </c>
      <c r="H510" s="175">
        <v>1.21</v>
      </c>
      <c r="I510" s="176"/>
      <c r="J510" s="177">
        <f>ROUND(I510*H510,2)</f>
        <v>0</v>
      </c>
      <c r="K510" s="178"/>
      <c r="L510" s="37"/>
      <c r="M510" s="179" t="s">
        <v>1</v>
      </c>
      <c r="N510" s="180" t="s">
        <v>43</v>
      </c>
      <c r="O510" s="75"/>
      <c r="P510" s="181">
        <f>O510*H510</f>
        <v>0</v>
      </c>
      <c r="Q510" s="181">
        <v>0</v>
      </c>
      <c r="R510" s="181">
        <f>Q510*H510</f>
        <v>0</v>
      </c>
      <c r="S510" s="181">
        <v>0</v>
      </c>
      <c r="T510" s="182">
        <f>S510*H510</f>
        <v>0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R510" s="183" t="s">
        <v>283</v>
      </c>
      <c r="AT510" s="183" t="s">
        <v>125</v>
      </c>
      <c r="AU510" s="183" t="s">
        <v>88</v>
      </c>
      <c r="AY510" s="17" t="s">
        <v>122</v>
      </c>
      <c r="BE510" s="184">
        <f>IF(N510="základní",J510,0)</f>
        <v>0</v>
      </c>
      <c r="BF510" s="184">
        <f>IF(N510="snížená",J510,0)</f>
        <v>0</v>
      </c>
      <c r="BG510" s="184">
        <f>IF(N510="zákl. přenesená",J510,0)</f>
        <v>0</v>
      </c>
      <c r="BH510" s="184">
        <f>IF(N510="sníž. přenesená",J510,0)</f>
        <v>0</v>
      </c>
      <c r="BI510" s="184">
        <f>IF(N510="nulová",J510,0)</f>
        <v>0</v>
      </c>
      <c r="BJ510" s="17" t="s">
        <v>86</v>
      </c>
      <c r="BK510" s="184">
        <f>ROUND(I510*H510,2)</f>
        <v>0</v>
      </c>
      <c r="BL510" s="17" t="s">
        <v>283</v>
      </c>
      <c r="BM510" s="183" t="s">
        <v>788</v>
      </c>
    </row>
    <row r="511" s="12" customFormat="1" ht="22.8" customHeight="1">
      <c r="A511" s="12"/>
      <c r="B511" s="157"/>
      <c r="C511" s="12"/>
      <c r="D511" s="158" t="s">
        <v>77</v>
      </c>
      <c r="E511" s="168" t="s">
        <v>789</v>
      </c>
      <c r="F511" s="168" t="s">
        <v>790</v>
      </c>
      <c r="G511" s="12"/>
      <c r="H511" s="12"/>
      <c r="I511" s="160"/>
      <c r="J511" s="169">
        <f>BK511</f>
        <v>0</v>
      </c>
      <c r="K511" s="12"/>
      <c r="L511" s="157"/>
      <c r="M511" s="162"/>
      <c r="N511" s="163"/>
      <c r="O511" s="163"/>
      <c r="P511" s="164">
        <f>SUM(P512:P514)</f>
        <v>0</v>
      </c>
      <c r="Q511" s="163"/>
      <c r="R511" s="164">
        <f>SUM(R512:R514)</f>
        <v>0.020799999999999999</v>
      </c>
      <c r="S511" s="163"/>
      <c r="T511" s="165">
        <f>SUM(T512:T514)</f>
        <v>0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158" t="s">
        <v>88</v>
      </c>
      <c r="AT511" s="166" t="s">
        <v>77</v>
      </c>
      <c r="AU511" s="166" t="s">
        <v>86</v>
      </c>
      <c r="AY511" s="158" t="s">
        <v>122</v>
      </c>
      <c r="BK511" s="167">
        <f>SUM(BK512:BK514)</f>
        <v>0</v>
      </c>
    </row>
    <row r="512" s="2" customFormat="1" ht="24.15" customHeight="1">
      <c r="A512" s="36"/>
      <c r="B512" s="170"/>
      <c r="C512" s="171" t="s">
        <v>791</v>
      </c>
      <c r="D512" s="171" t="s">
        <v>125</v>
      </c>
      <c r="E512" s="172" t="s">
        <v>792</v>
      </c>
      <c r="F512" s="173" t="s">
        <v>793</v>
      </c>
      <c r="G512" s="174" t="s">
        <v>196</v>
      </c>
      <c r="H512" s="175">
        <v>80</v>
      </c>
      <c r="I512" s="176"/>
      <c r="J512" s="177">
        <f>ROUND(I512*H512,2)</f>
        <v>0</v>
      </c>
      <c r="K512" s="178"/>
      <c r="L512" s="37"/>
      <c r="M512" s="179" t="s">
        <v>1</v>
      </c>
      <c r="N512" s="180" t="s">
        <v>43</v>
      </c>
      <c r="O512" s="75"/>
      <c r="P512" s="181">
        <f>O512*H512</f>
        <v>0</v>
      </c>
      <c r="Q512" s="181">
        <v>0.00025999999999999998</v>
      </c>
      <c r="R512" s="181">
        <f>Q512*H512</f>
        <v>0.020799999999999999</v>
      </c>
      <c r="S512" s="181">
        <v>0</v>
      </c>
      <c r="T512" s="182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183" t="s">
        <v>283</v>
      </c>
      <c r="AT512" s="183" t="s">
        <v>125</v>
      </c>
      <c r="AU512" s="183" t="s">
        <v>88</v>
      </c>
      <c r="AY512" s="17" t="s">
        <v>122</v>
      </c>
      <c r="BE512" s="184">
        <f>IF(N512="základní",J512,0)</f>
        <v>0</v>
      </c>
      <c r="BF512" s="184">
        <f>IF(N512="snížená",J512,0)</f>
        <v>0</v>
      </c>
      <c r="BG512" s="184">
        <f>IF(N512="zákl. přenesená",J512,0)</f>
        <v>0</v>
      </c>
      <c r="BH512" s="184">
        <f>IF(N512="sníž. přenesená",J512,0)</f>
        <v>0</v>
      </c>
      <c r="BI512" s="184">
        <f>IF(N512="nulová",J512,0)</f>
        <v>0</v>
      </c>
      <c r="BJ512" s="17" t="s">
        <v>86</v>
      </c>
      <c r="BK512" s="184">
        <f>ROUND(I512*H512,2)</f>
        <v>0</v>
      </c>
      <c r="BL512" s="17" t="s">
        <v>283</v>
      </c>
      <c r="BM512" s="183" t="s">
        <v>794</v>
      </c>
    </row>
    <row r="513" s="13" customFormat="1">
      <c r="A513" s="13"/>
      <c r="B513" s="196"/>
      <c r="C513" s="13"/>
      <c r="D513" s="185" t="s">
        <v>199</v>
      </c>
      <c r="E513" s="197" t="s">
        <v>1</v>
      </c>
      <c r="F513" s="198" t="s">
        <v>795</v>
      </c>
      <c r="G513" s="13"/>
      <c r="H513" s="199">
        <v>80</v>
      </c>
      <c r="I513" s="200"/>
      <c r="J513" s="13"/>
      <c r="K513" s="13"/>
      <c r="L513" s="196"/>
      <c r="M513" s="201"/>
      <c r="N513" s="202"/>
      <c r="O513" s="202"/>
      <c r="P513" s="202"/>
      <c r="Q513" s="202"/>
      <c r="R513" s="202"/>
      <c r="S513" s="202"/>
      <c r="T513" s="20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197" t="s">
        <v>199</v>
      </c>
      <c r="AU513" s="197" t="s">
        <v>88</v>
      </c>
      <c r="AV513" s="13" t="s">
        <v>88</v>
      </c>
      <c r="AW513" s="13" t="s">
        <v>33</v>
      </c>
      <c r="AX513" s="13" t="s">
        <v>78</v>
      </c>
      <c r="AY513" s="197" t="s">
        <v>122</v>
      </c>
    </row>
    <row r="514" s="14" customFormat="1">
      <c r="A514" s="14"/>
      <c r="B514" s="204"/>
      <c r="C514" s="14"/>
      <c r="D514" s="185" t="s">
        <v>199</v>
      </c>
      <c r="E514" s="205" t="s">
        <v>1</v>
      </c>
      <c r="F514" s="206" t="s">
        <v>205</v>
      </c>
      <c r="G514" s="14"/>
      <c r="H514" s="207">
        <v>80</v>
      </c>
      <c r="I514" s="208"/>
      <c r="J514" s="14"/>
      <c r="K514" s="14"/>
      <c r="L514" s="204"/>
      <c r="M514" s="224"/>
      <c r="N514" s="225"/>
      <c r="O514" s="225"/>
      <c r="P514" s="225"/>
      <c r="Q514" s="225"/>
      <c r="R514" s="225"/>
      <c r="S514" s="225"/>
      <c r="T514" s="226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05" t="s">
        <v>199</v>
      </c>
      <c r="AU514" s="205" t="s">
        <v>88</v>
      </c>
      <c r="AV514" s="14" t="s">
        <v>143</v>
      </c>
      <c r="AW514" s="14" t="s">
        <v>33</v>
      </c>
      <c r="AX514" s="14" t="s">
        <v>86</v>
      </c>
      <c r="AY514" s="205" t="s">
        <v>122</v>
      </c>
    </row>
    <row r="515" s="2" customFormat="1" ht="6.96" customHeight="1">
      <c r="A515" s="36"/>
      <c r="B515" s="58"/>
      <c r="C515" s="59"/>
      <c r="D515" s="59"/>
      <c r="E515" s="59"/>
      <c r="F515" s="59"/>
      <c r="G515" s="59"/>
      <c r="H515" s="59"/>
      <c r="I515" s="59"/>
      <c r="J515" s="59"/>
      <c r="K515" s="59"/>
      <c r="L515" s="37"/>
      <c r="M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</row>
  </sheetData>
  <autoFilter ref="C130:K514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Jindra</dc:creator>
  <cp:lastModifiedBy>Martin Jindra</cp:lastModifiedBy>
  <dcterms:created xsi:type="dcterms:W3CDTF">2024-07-06T18:51:19Z</dcterms:created>
  <dcterms:modified xsi:type="dcterms:W3CDTF">2024-07-06T18:51:22Z</dcterms:modified>
</cp:coreProperties>
</file>