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 - Vedlejší rozpočtové ..." sheetId="2" r:id="rId2"/>
    <sheet name="01 - Oprava komunikace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'00 - Vedlejší rozpočtové ...'!$C$116:$K$133</definedName>
    <definedName name="_xlnm.Print_Area" localSheetId="1">'00 - Vedlejší rozpočtové ...'!$C$4:$J$76,'00 - Vedlejší rozpočtové ...'!$C$82:$J$98,'00 - Vedlejší rozpočtové ...'!$C$104:$J$133</definedName>
    <definedName name="_xlnm.Print_Titles" localSheetId="1">'00 - Vedlejší rozpočtové ...'!$116:$116</definedName>
    <definedName name="_xlnm._FilterDatabase" localSheetId="2" hidden="1">'01 - Oprava komunikace'!$C$121:$K$279</definedName>
    <definedName name="_xlnm.Print_Area" localSheetId="2">'01 - Oprava komunikace'!$C$4:$J$76,'01 - Oprava komunikace'!$C$82:$J$103,'01 - Oprava komunikace'!$C$109:$J$279</definedName>
    <definedName name="_xlnm.Print_Titles" localSheetId="2">'01 - Oprava komunikace'!$121:$121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3"/>
  <c r="BH263"/>
  <c r="BG263"/>
  <c r="BF263"/>
  <c r="T263"/>
  <c r="R263"/>
  <c r="P263"/>
  <c r="BI259"/>
  <c r="BH259"/>
  <c r="BG259"/>
  <c r="BF259"/>
  <c r="T259"/>
  <c r="R259"/>
  <c r="P259"/>
  <c r="BI256"/>
  <c r="BH256"/>
  <c r="BG256"/>
  <c r="BF256"/>
  <c r="T256"/>
  <c r="R256"/>
  <c r="P256"/>
  <c r="BI251"/>
  <c r="BH251"/>
  <c r="BG251"/>
  <c r="BF251"/>
  <c r="T251"/>
  <c r="R251"/>
  <c r="P251"/>
  <c r="BI245"/>
  <c r="BH245"/>
  <c r="BG245"/>
  <c r="BF245"/>
  <c r="T245"/>
  <c r="R245"/>
  <c r="P245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29"/>
  <c r="BH229"/>
  <c r="BG229"/>
  <c r="BF229"/>
  <c r="T229"/>
  <c r="R229"/>
  <c r="P229"/>
  <c r="BI225"/>
  <c r="BH225"/>
  <c r="BG225"/>
  <c r="BF225"/>
  <c r="T225"/>
  <c r="R225"/>
  <c r="P225"/>
  <c r="BI220"/>
  <c r="BH220"/>
  <c r="BG220"/>
  <c r="BF220"/>
  <c r="T220"/>
  <c r="R220"/>
  <c r="P220"/>
  <c r="BI216"/>
  <c r="BH216"/>
  <c r="BG216"/>
  <c r="BF216"/>
  <c r="T216"/>
  <c r="R216"/>
  <c r="P216"/>
  <c r="BI212"/>
  <c r="BH212"/>
  <c r="BG212"/>
  <c r="BF212"/>
  <c r="T212"/>
  <c r="R212"/>
  <c r="P212"/>
  <c r="BI207"/>
  <c r="BH207"/>
  <c r="BG207"/>
  <c r="BF207"/>
  <c r="T207"/>
  <c r="R207"/>
  <c r="P207"/>
  <c r="BI203"/>
  <c r="BH203"/>
  <c r="BG203"/>
  <c r="BF203"/>
  <c r="T203"/>
  <c r="R203"/>
  <c r="P203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39"/>
  <c r="BH139"/>
  <c r="BG139"/>
  <c r="BF139"/>
  <c r="T139"/>
  <c r="R139"/>
  <c r="P139"/>
  <c r="BI134"/>
  <c r="BH134"/>
  <c r="BG134"/>
  <c r="BF134"/>
  <c r="T134"/>
  <c r="R134"/>
  <c r="P134"/>
  <c r="BI130"/>
  <c r="BH130"/>
  <c r="BG130"/>
  <c r="BF130"/>
  <c r="T130"/>
  <c r="R130"/>
  <c r="P130"/>
  <c r="BI125"/>
  <c r="BH125"/>
  <c r="BG125"/>
  <c r="BF125"/>
  <c r="T125"/>
  <c r="R125"/>
  <c r="P125"/>
  <c r="F116"/>
  <c r="E114"/>
  <c r="F89"/>
  <c r="E87"/>
  <c r="J24"/>
  <c r="E24"/>
  <c r="J119"/>
  <c r="J23"/>
  <c r="J21"/>
  <c r="E21"/>
  <c r="J91"/>
  <c r="J20"/>
  <c r="J18"/>
  <c r="E18"/>
  <c r="F119"/>
  <c r="J17"/>
  <c r="J15"/>
  <c r="E15"/>
  <c r="F91"/>
  <c r="J14"/>
  <c r="J12"/>
  <c r="J116"/>
  <c r="E7"/>
  <c r="E112"/>
  <c i="2" r="J37"/>
  <c r="J36"/>
  <c i="1" r="AY95"/>
  <c i="2" r="J35"/>
  <c i="1" r="AX95"/>
  <c i="2"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F111"/>
  <c r="E109"/>
  <c r="F89"/>
  <c r="E87"/>
  <c r="J24"/>
  <c r="E24"/>
  <c r="J114"/>
  <c r="J23"/>
  <c r="J21"/>
  <c r="E21"/>
  <c r="J113"/>
  <c r="J20"/>
  <c r="J18"/>
  <c r="E18"/>
  <c r="F114"/>
  <c r="J17"/>
  <c r="J15"/>
  <c r="E15"/>
  <c r="F91"/>
  <c r="J14"/>
  <c r="J12"/>
  <c r="J111"/>
  <c r="E7"/>
  <c r="E85"/>
  <c i="1" r="L90"/>
  <c r="AM90"/>
  <c r="AM89"/>
  <c r="L89"/>
  <c r="AM87"/>
  <c r="L87"/>
  <c r="L85"/>
  <c r="L84"/>
  <c i="3" r="BK276"/>
  <c r="J276"/>
  <c r="BK272"/>
  <c r="J272"/>
  <c r="BK268"/>
  <c r="J268"/>
  <c r="BK263"/>
  <c r="BK259"/>
  <c r="J256"/>
  <c r="BK251"/>
  <c r="BK245"/>
  <c r="BK239"/>
  <c r="J233"/>
  <c r="BK225"/>
  <c r="J220"/>
  <c r="BK216"/>
  <c r="BK212"/>
  <c r="J207"/>
  <c r="J203"/>
  <c r="J196"/>
  <c r="J192"/>
  <c r="BK188"/>
  <c r="BK184"/>
  <c r="BK180"/>
  <c r="J176"/>
  <c r="J168"/>
  <c r="J160"/>
  <c r="BK155"/>
  <c r="J151"/>
  <c r="BK147"/>
  <c r="J139"/>
  <c r="J134"/>
  <c r="BK130"/>
  <c r="J125"/>
  <c i="2" r="J131"/>
  <c r="J128"/>
  <c r="BK125"/>
  <c r="BK122"/>
  <c r="J119"/>
  <c i="3" r="J263"/>
  <c r="BK236"/>
  <c r="BK229"/>
  <c r="J225"/>
  <c r="J200"/>
  <c r="BK164"/>
  <c r="BK160"/>
  <c r="J130"/>
  <c r="BK125"/>
  <c i="2" r="BK131"/>
  <c r="BK128"/>
  <c r="J125"/>
  <c r="J122"/>
  <c r="BK119"/>
  <c i="3" r="J259"/>
  <c r="BK256"/>
  <c r="J251"/>
  <c r="J245"/>
  <c r="J239"/>
  <c r="J236"/>
  <c r="BK233"/>
  <c r="J229"/>
  <c r="BK220"/>
  <c r="J216"/>
  <c r="J212"/>
  <c r="BK207"/>
  <c r="BK203"/>
  <c r="BK200"/>
  <c r="BK196"/>
  <c r="BK192"/>
  <c r="J188"/>
  <c r="J184"/>
  <c r="J180"/>
  <c r="BK176"/>
  <c r="BK172"/>
  <c r="J172"/>
  <c r="BK168"/>
  <c r="J164"/>
  <c r="J155"/>
  <c r="BK151"/>
  <c r="J147"/>
  <c r="BK139"/>
  <c r="BK134"/>
  <c i="1" r="AS94"/>
  <c i="2" l="1" r="P118"/>
  <c r="P117"/>
  <c i="1" r="AU95"/>
  <c i="2" r="BK118"/>
  <c r="J118"/>
  <c r="J97"/>
  <c r="T118"/>
  <c r="T117"/>
  <c i="3" r="BK159"/>
  <c r="J159"/>
  <c r="J99"/>
  <c i="2" r="R118"/>
  <c r="R117"/>
  <c i="3" r="BK124"/>
  <c r="J124"/>
  <c r="J98"/>
  <c r="P124"/>
  <c r="R124"/>
  <c r="T124"/>
  <c r="P159"/>
  <c r="R159"/>
  <c r="T159"/>
  <c r="BK211"/>
  <c r="J211"/>
  <c r="J100"/>
  <c r="P211"/>
  <c r="R211"/>
  <c r="T211"/>
  <c r="BK224"/>
  <c r="J224"/>
  <c r="J101"/>
  <c r="P224"/>
  <c r="R224"/>
  <c r="T224"/>
  <c r="BK262"/>
  <c r="J262"/>
  <c r="J102"/>
  <c r="P262"/>
  <c r="R262"/>
  <c r="T262"/>
  <c i="2" r="J89"/>
  <c r="J92"/>
  <c r="F113"/>
  <c r="BE122"/>
  <c r="BE128"/>
  <c i="3" r="E85"/>
  <c r="J89"/>
  <c r="F92"/>
  <c r="J118"/>
  <c r="BE134"/>
  <c r="BE139"/>
  <c r="BE160"/>
  <c r="BE168"/>
  <c r="BE172"/>
  <c r="BE184"/>
  <c r="BE188"/>
  <c r="BE192"/>
  <c r="BE196"/>
  <c r="BE220"/>
  <c r="BE225"/>
  <c r="BE233"/>
  <c r="BE236"/>
  <c r="BE239"/>
  <c r="BE245"/>
  <c r="BE256"/>
  <c i="2" r="J91"/>
  <c r="E107"/>
  <c r="BE119"/>
  <c r="BE125"/>
  <c r="BE131"/>
  <c i="3" r="F118"/>
  <c r="BE147"/>
  <c r="BE151"/>
  <c r="BE259"/>
  <c i="2" r="F92"/>
  <c i="3" r="J92"/>
  <c r="BE125"/>
  <c r="BE130"/>
  <c r="BE155"/>
  <c r="BE164"/>
  <c r="BE176"/>
  <c r="BE180"/>
  <c r="BE200"/>
  <c r="BE203"/>
  <c r="BE207"/>
  <c r="BE212"/>
  <c r="BE216"/>
  <c r="BE229"/>
  <c r="BE251"/>
  <c r="BE263"/>
  <c r="BE268"/>
  <c r="BE272"/>
  <c r="BE276"/>
  <c i="2" r="F37"/>
  <c i="1" r="BD95"/>
  <c i="3" r="J34"/>
  <c i="1" r="AW96"/>
  <c i="3" r="F35"/>
  <c i="1" r="BB96"/>
  <c i="2" r="F36"/>
  <c i="1" r="BC95"/>
  <c i="2" r="F34"/>
  <c i="1" r="BA95"/>
  <c i="2" r="F35"/>
  <c i="1" r="BB95"/>
  <c i="3" r="F34"/>
  <c i="1" r="BA96"/>
  <c i="2" r="J34"/>
  <c i="1" r="AW95"/>
  <c i="3" r="F36"/>
  <c i="1" r="BC96"/>
  <c i="3" r="F37"/>
  <c i="1" r="BD96"/>
  <c i="3" l="1" r="R123"/>
  <c r="R122"/>
  <c r="P123"/>
  <c r="P122"/>
  <c i="1" r="AU96"/>
  <c i="3" r="T123"/>
  <c r="T122"/>
  <c i="2" r="BK117"/>
  <c r="J117"/>
  <c r="J96"/>
  <c i="3" r="BK123"/>
  <c r="J123"/>
  <c r="J97"/>
  <c i="1" r="AU94"/>
  <c i="2" r="J33"/>
  <c i="1" r="AV95"/>
  <c r="AT95"/>
  <c i="3" r="F33"/>
  <c i="1" r="AZ96"/>
  <c r="BB94"/>
  <c r="W31"/>
  <c r="BC94"/>
  <c r="AY94"/>
  <c r="BD94"/>
  <c r="W33"/>
  <c i="3" r="J33"/>
  <c i="1" r="AV96"/>
  <c r="AT96"/>
  <c r="BA94"/>
  <c r="W30"/>
  <c i="2" r="F33"/>
  <c i="1" r="AZ95"/>
  <c i="3" l="1" r="BK122"/>
  <c r="J122"/>
  <c r="J96"/>
  <c i="1" r="AZ94"/>
  <c r="AV94"/>
  <c r="AK29"/>
  <c r="W32"/>
  <c i="2" r="J30"/>
  <c i="1" r="AG95"/>
  <c r="AN95"/>
  <c r="AX94"/>
  <c r="AW94"/>
  <c r="AK30"/>
  <c i="2" l="1" r="J39"/>
  <c i="1" r="W29"/>
  <c r="AT94"/>
  <c i="3" r="J30"/>
  <c i="1" r="AG96"/>
  <c r="AN96"/>
  <c i="3" l="1" r="J39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<sst xmlns="http://schemas.openxmlformats.org/spreadsheetml/2006/main">
  <si>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</si>
  <si>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</si>
  <si>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</si>
  <si>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</si>
  <si>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{b2b2f39a-348a-44e4-8562-708e724504a9}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</si>
  <si>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</si>
  <si>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</si>
  <si>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</si>
  <si>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</si>
  <si>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</si>
  <si>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</si>
  <si>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</si>
  <si>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</si>
  <si>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</si>
  <si>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</si>
  <si>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</si>
  <si>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</si>
  <si>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 Otočce mezi ul. Malá Tyršovka a Zátišská v Praze 12</t>
  </si>
  <si>
    <t>KSO:</t>
  </si>
  <si>
    <t>CC-CZ:</t>
  </si>
  <si>
    <t>Místo:</t>
  </si>
  <si>
    <t xml:space="preserve"> </t>
  </si>
  <si>
    <t>Datum:</t>
  </si>
  <si>
    <t>9. 12. 2020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</si>
  <si>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</si>
  <si>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</si>
  <si>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</si>
  <si>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</si>
  <si>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</si>
  <si>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</si>
  <si>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</si>
  <si>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</si>
  <si>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</si>
  <si>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</si>
  <si>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</si>
  <si>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</si>
  <si>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</si>
  <si>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</si>
  <si>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</si>
  <si>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</si>
  <si>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</si>
  <si>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</si>
  <si>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</si>
  <si>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</si>
  <si>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</si>
  <si>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</si>
  <si>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</si>
  <si>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</si>
  <si>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</si>
  <si>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</si>
  <si>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</si>
  <si>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</si>
  <si>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</si>
  <si>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</si>
  <si>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</si>
  <si>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</si>
  <si>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</si>
  <si>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</si>
  <si>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</si>
  <si>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</si>
  <si>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</si>
  <si>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</si>
  <si>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</si>
  <si>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</si>
  <si>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</si>
  <si>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</si>
  <si>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</si>
  <si>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</si>
  <si>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</si>
  <si>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</si>
  <si>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</si>
  <si>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</si>
  <si>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</si>
  <si>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</si>
  <si>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</si>
  <si>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</si>
  <si>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</si>
  <si>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</si>
  <si>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</si>
  <si>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rozpočtové náklady</t>
  </si>
  <si>
    <t>STA</t>
  </si>
  <si>
    <t>1</t>
  </si>
  <si>
    <t>{245c5f99-2221-4302-b034-eb1917a18817}</t>
  </si>
  <si>
    <t>2</t>
  </si>
  <si>
    <t>01</t>
  </si>
  <si>
    <t>Oprava komunikace</t>
  </si>
  <si>
    <t>{cbf9cb87-c7ca-47c8-9f0c-f389ed86e528}</t>
  </si>
  <si>
    <t>KRYCÍ LIST SOUPISU PRACÍ</t>
  </si>
  <si>
    <t>Objekt:</t>
  </si>
  <si>
    <t>00 -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</si>
  <si>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</si>
  <si>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</si>
  <si>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</si>
  <si>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</si>
  <si>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</si>
  <si>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</si>
  <si>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</si>
  <si>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</si>
  <si>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</si>
  <si>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</si>
  <si>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</si>
  <si>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</si>
  <si>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</si>
  <si>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</si>
  <si>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</si>
  <si>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</si>
  <si>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</si>
  <si>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</si>
  <si>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</si>
  <si>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</si>
  <si>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</si>
  <si>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</si>
  <si>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</si>
  <si>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K</t>
  </si>
  <si>
    <t>02720</t>
  </si>
  <si>
    <t>POMOC PRÁCE ZŘÍZ NEBO ZAJIŠŤ REGULACI A OCHRANU DOPRAVY</t>
  </si>
  <si>
    <t>KPL</t>
  </si>
  <si>
    <t>512</t>
  </si>
  <si>
    <t>1739574849</t>
  </si>
  <si>
    <t>PP</t>
  </si>
  <si>
    <t>PSC</t>
  </si>
  <si>
    <t>Poznámka k souboru cen:_x000d_
zahrnuje veškeré náklady spojené s objednatelem požadovanými zařízeními</t>
  </si>
  <si>
    <t>02720.1</t>
  </si>
  <si>
    <t>OSTATNÍ POŽADAVKY - VYTYČENÍ INŽ. SÍTÍ</t>
  </si>
  <si>
    <t>726909372</t>
  </si>
  <si>
    <t>3</t>
  </si>
  <si>
    <t>029113</t>
  </si>
  <si>
    <t>OSTATNÍ POŽADAVKY - GEODETICKÉ ZAMĚŘENÍ - CELKY</t>
  </si>
  <si>
    <t>KUS</t>
  </si>
  <si>
    <t>843036689</t>
  </si>
  <si>
    <t>Poznámka k souboru cen:_x000d_
zahrnuje veškeré náklady spojené s objednatelem požadovanými pracemi</t>
  </si>
  <si>
    <t>02944</t>
  </si>
  <si>
    <t>OSTAT POŽADAVKY - DOKUMENTACE SKUTEČ PROVEDENÍ V DIGIT FORMĚ</t>
  </si>
  <si>
    <t>2005142151</t>
  </si>
  <si>
    <t>5</t>
  </si>
  <si>
    <t>03100</t>
  </si>
  <si>
    <t>ZAŘÍZENÍ STAVENIŠTĚ - ZŘÍZENÍ, PROVOZ, DEMONTÁŽ</t>
  </si>
  <si>
    <t>-252454182</t>
  </si>
  <si>
    <t>Poznámka k souboru cen:_x000d_
zahrnuje objednatelem povolené náklady na pořízení (event. pronájem), provozování, udržování a likvidaci zhotovitelova zařízení</t>
  </si>
  <si>
    <t>01 - Oprava komunikace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</si>
  <si>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</si>
  <si>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</si>
  <si>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</si>
  <si>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</si>
  <si>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</si>
  <si>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>HSV</t>
  </si>
  <si>
    <t>Práce a dodávky HSV</t>
  </si>
  <si>
    <t>Zemní práce</t>
  </si>
  <si>
    <t>113138</t>
  </si>
  <si>
    <t>ODSTRANĚNÍ KRYTU ZPEVNĚNÝCH PLOCH S ASFALT POJIVEM, ODVOZ DO 20KM</t>
  </si>
  <si>
    <t>M3</t>
  </si>
  <si>
    <t>1503592826</t>
  </si>
  <si>
    <t>Poznámka k souboru cen:_x000d_
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</si>
  <si>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VV</t>
  </si>
  <si>
    <t>"odstranění vozovky"2390*0,11</t>
  </si>
  <si>
    <t>"odstranění stávajícího chodníku"(305+200+275)*0,15</t>
  </si>
  <si>
    <t>113188</t>
  </si>
  <si>
    <t>ODSTRANĚNÍ KRYTU ZPEVNĚNÝCH PLOCH Z DLAŽDIC, ODVOZ DO 20KM</t>
  </si>
  <si>
    <t>1841469804</t>
  </si>
  <si>
    <t>"odstranění stávající dlažby"(3,6+9,5+1,4+3,4+1,5+3+1,4+1,7+2+1,7+1,6+2+1,6+8,3)*0,1</t>
  </si>
  <si>
    <t>113524</t>
  </si>
  <si>
    <t>ODSTRANĚNÍ CHODNÍKOVÝCH A SILNIČNÍCH OBRUBNÍKŮ BETONOVÝCH, ODVOZ DO 5KM</t>
  </si>
  <si>
    <t>M</t>
  </si>
  <si>
    <t>-457272530</t>
  </si>
  <si>
    <t>"odstranění stávajících obrub u vozovky"203+105+77+84</t>
  </si>
  <si>
    <t>"odstranění stávajících obrub u chodníku"8,3+6,9+34+17+17+10+17+41+36+38+14</t>
  </si>
  <si>
    <t>122738</t>
  </si>
  <si>
    <t>ODKOPÁVKY A PROKOPÁVKY OBECNÉ TŘ. I, ODVOZ DO 20KM</t>
  </si>
  <si>
    <t>1285164065</t>
  </si>
  <si>
    <t>Poznámka k souboru cen:_x000d_
položka zahrnuje: - vodorovná a svislá doprava, přemístění, přeložení, manipulace s výkopkem - kompletní provedení vykopávky nezapažené i zapažené - ošetření výkopiště po celou dobu práce v něm vč. klimatických opatření - ztížení vykopávek v blízkosti podzemního vedení, konstrukcí a objektů vč. jejich dočasného zajištění - ztížení pod vodou, v okolí výbušnin, ve stísněných prostorech a pod. - příplatek za lepivost - těžení po vrstvách, pásech a po jiných nutných částech (figurách) - čerpání vody vč. čerpacích jímek, potrubí a pohotovostní čerpací soupravy (viz ustanovení k pol. 1151,2) - potřebné snížení hladiny podzemní vody - těžení a rozpojování jednotlivých balvanů - vytahování a nošení výkopku - svahování a přesvah. svahů do konečného tvaru, výměna hornin v podloží a v pláni znehodnocené klimatickými vlivy - ruční vykopávky, odstranění kořenů a napadávek - pažení, vzepření a rozepření vč. přepažování (vyjma štětových stěn) - úpravu, ochranu a očištění dna, základové spáry, stěn a svahů - zhutnění podloží, případně i svahů vč. svahování - zřízení stupňů v podloží a lavic na svazích, není-li pro tyto práce zřízena samostatná položka - udržování výkopiště a jeho ochrana proti vodě - odvedení nebo obvedení vody v okolí výkopiště a ve výkopišti - třídění výkopku - veškeré pomocné konstrukce umožňující provedení vykopávky (příjezdy, sjezdy, nájezdy, lešení, podpěr. konstr., přemostění, zpevněné plochy, zakrytí a pod.) - nezahrnuje uložení zeminy (na skládku, do násypu) ani poplatky za skládku, vykazují se v položce č.0141**</t>
  </si>
  <si>
    <t>"odstranění podkladu - asfalt, vozovka"2390*(0,32-0,11)</t>
  </si>
  <si>
    <t>"odstranění podkladu - asfalt, chodník"(305+200+275)*(0,32-0,15)</t>
  </si>
  <si>
    <t>"odstranění podkladu - pol. dlaždice"(3,6+9,5+1,4+3,4+1,5+3+1,4+1,7+2+1,7+1,6+2+1,6+8,3)*(0,32-0,1)</t>
  </si>
  <si>
    <t>"odtranění zelených ostrůvků"(11,5+14,5)*0,15</t>
  </si>
  <si>
    <t>"dobourání v místě sjezdu"88,4*0,1</t>
  </si>
  <si>
    <t>122738.1</t>
  </si>
  <si>
    <t>-165671172</t>
  </si>
  <si>
    <t>ODKOPÁVKY A PROKOPÁVKY OBECNÉ TŘ. I, ODVOZ DO 20KM
Položka bude čerpána na přímý příkaz TDI a investora.</t>
  </si>
  <si>
    <t>"sanace podloží - předpoklad 60%"2390*0,3*0,6</t>
  </si>
  <si>
    <t>6</t>
  </si>
  <si>
    <t>17421</t>
  </si>
  <si>
    <t>ZÁSYP JAM A RÝH ZEMINOU BEZ ZHUTNĚNÍ</t>
  </si>
  <si>
    <t>-509758462</t>
  </si>
  <si>
    <t>Poznámka k souboru cen:_x000d_
položka zahrnuje: - kompletní provedení zemní konstrukce vč. výběru vhodného materiálu - úprava ukládaného materiálu vlhčením, tříděním, promícháním nebo vysoušením, příp. jiné úpravy za účelem zlepšení jeho mech. vlastností - ošetření úložiště po celou dobu práce v něm vč. klimatických opatření - ztížení v okolí vedení, konstrukcí a objektů a jejich dočasné zajištění - ztížení provádění vč. hutnění ve ztížených podmínkách a stísněných prostorech - ztížené ukládání sypaniny pod vodu - ukládání po vrstvách a po jiných nutných částech (figurách) vč. dosypávek - spouštění a nošení materiálu - výměna částí zemní konstrukce znehodnocené klimatickými vlivy - udržování úložiště a jeho ochrana proti vodě - odvedení nebo obvedení vody v okolí úložiště a v úložišti - veškeré pomocné konstrukce umožňující provedení zemní konstrukce (příjezdy, sjezdy, nájezdy, lešení, podpěrné konstrukce, přemostění, zpevněné plochy, zakrytí a pod.)</t>
  </si>
  <si>
    <t>"zeleň"(11,5+14,5)*0,15</t>
  </si>
  <si>
    <t>7</t>
  </si>
  <si>
    <t>18241</t>
  </si>
  <si>
    <t>ZALOŽENÍ TRÁVNÍKU RUČNÍM VÝSEVEM</t>
  </si>
  <si>
    <t>M2</t>
  </si>
  <si>
    <t>1902327476</t>
  </si>
  <si>
    <t>Poznámka k souboru cen:_x000d_
Zahrnuje dodání předepsané travní směsi, její výsev na ornici, zalévání, první pokosení, to vše bez ohledu na sklon terénu</t>
  </si>
  <si>
    <t>Komunikace pozemní</t>
  </si>
  <si>
    <t>8</t>
  </si>
  <si>
    <t>56213</t>
  </si>
  <si>
    <t>VOZOVKOVÉ VRSTVY Z MATERIÁLŮ STABIL CEMENTEM TL DO 150MM</t>
  </si>
  <si>
    <t>259202814</t>
  </si>
  <si>
    <t>Poznámka k souboru cen:_x000d_
- dodání směsi v požadované kvalitě - očištění podkladu - uložení směsi dle předepsaného technologického předpisu a zhutnění vrstvy v předepsané tloušťce - zřízení vrstvy bez rozlišení šířky, pokládání vrstvy po etapách, včetně pracovních spar a spojů - úpravu napojení, ukončení - úpravu dilatačních spar včetně předepsané výztuže - nezahrnuje postřiky, nátěry - nezahrnuje úpravu povrchu krytu</t>
  </si>
  <si>
    <t>"vjezdy - SC 8/10 tl. 120 mm"3,8+13,5+6,5+4,5+14,5+5,5+6,5+8,5+6,5+6+7,6+5</t>
  </si>
  <si>
    <t>9</t>
  </si>
  <si>
    <t>56330</t>
  </si>
  <si>
    <t>VOZOVKOVÉ VRSTVY ZE ŠTĚRKODRTI</t>
  </si>
  <si>
    <t>850037252</t>
  </si>
  <si>
    <t>VOZOVKOVÉ VRSTVY ZE ŠTĚRKODRTI
Čerpání položky na přímý příkaz TDI a investora.</t>
  </si>
  <si>
    <t>Poznámka k souboru cen:_x000d_
- dodání kameniva předepsané kvality a zrnitosti - rozprostření a zhutnění vrstvy v předepsané tloušťce - zřízení vrstvy bez rozlišení šířky, pokládání vrstvy po etapách - nezahrnuje postřiky, nátěry</t>
  </si>
  <si>
    <t>"sanace podloží, ŠDA tl. 300 mm - předpoklad 60%"2390*0,3*0,6</t>
  </si>
  <si>
    <t>10</t>
  </si>
  <si>
    <t>56333</t>
  </si>
  <si>
    <t>VOZOVKOVÉ VRSTVY ZE ŠTĚRKODRTI TL. DO 150MM</t>
  </si>
  <si>
    <t>-1166549392</t>
  </si>
  <si>
    <t>"chodník - ŠDB 0/32 tl. 0,15 mm"(390+313+217)-88,4</t>
  </si>
  <si>
    <t>11</t>
  </si>
  <si>
    <t>56334</t>
  </si>
  <si>
    <t>VOZOVKOVÉ VRSTVY ZE ŠTĚRKODRTI TL. DO 200MM</t>
  </si>
  <si>
    <t>2094783893</t>
  </si>
  <si>
    <t>"vjezdy - ŠDA 0/32 tl. 180 mm"3,8+13,5+6,5+4,5+14,5+5,5+6,5+8,5+6,5+6+7,6+5</t>
  </si>
  <si>
    <t>12</t>
  </si>
  <si>
    <t>572113</t>
  </si>
  <si>
    <t>INFILTRAČNÍ POSTŘIK Z EMULZE DO 0,5KG/M2</t>
  </si>
  <si>
    <t>1561836938</t>
  </si>
  <si>
    <t>Poznámka k souboru cen:_x000d_
- dodání všech předepsaných materiálů pro postřiky v předepsaném množství - provedení dle předepsaného technologického předpisu - zřízení vrstvy bez rozlišení šířky, pokládání vrstvy po etapách - úpravu napojení, ukončení</t>
  </si>
  <si>
    <t>"PI-C - 0,5 kg/m2"2390</t>
  </si>
  <si>
    <t>13</t>
  </si>
  <si>
    <t>572214</t>
  </si>
  <si>
    <t>SPOJOVACÍ POSTŘIK Z MODIFIK EMULZE DO 0,5KG/M2</t>
  </si>
  <si>
    <t>-1539135697</t>
  </si>
  <si>
    <t>"PS-C - 0,3 kg/m2"2390</t>
  </si>
  <si>
    <t>14</t>
  </si>
  <si>
    <t>574A34</t>
  </si>
  <si>
    <t>ASFALTOVÝ BETON PRO OBRUSNÉ VRSTVY ACO 11+, 11S TL. 40MM</t>
  </si>
  <si>
    <t>-1191675364</t>
  </si>
  <si>
    <t>Poznámka k souboru cen:_x000d_
- dodání směsi v požadované kvalitě - očištění podkladu - uložení směsi dle předepsaného technologického předpisu, zhutnění vrstvy v předepsané tloušťce - zřízení vrstvy bez rozlišení šířky, pokládání vrstvy po etapách, včetně pracovních spar a spojů - úpravu napojení, ukončení podél obrubníků, dilatačních zařízení, odvodňovacích proužků, odvodňovačů, vpustí, šachet a pod. - nezahrnuje postřiky, nátěry - nezahrnuje těsnění podél obrubníků, dilatačních zařízení, odvodňovacích proužků, odvodňovačů, vpustí, šachet a pod.</t>
  </si>
  <si>
    <t>"ACO 11 tl. 40 mm"2390</t>
  </si>
  <si>
    <t>574C66</t>
  </si>
  <si>
    <t>ASFALTOVÝ BETON PRO LOŽNÍ VRSTVY ACL 16+, 16S TL. 70MM</t>
  </si>
  <si>
    <t>-542450264</t>
  </si>
  <si>
    <t>16</t>
  </si>
  <si>
    <t>582611</t>
  </si>
  <si>
    <t>KRYTY Z BETON DLAŽDIC SE ZÁMKEM ŠEDÝCH TL 60MM DO LOŽE Z KAM</t>
  </si>
  <si>
    <t>999660702</t>
  </si>
  <si>
    <t>Poznámka k souboru cen:_x000d_
- dodání dlažebního materiálu v požadované kvalitě, dodání materiálu pro předepsané lože v tloušťce předepsané dokumentací a pro předepsanou výplň spar - očištění podkladu - uložení dlažby dle předepsaného technologického předpisu včetně předepsané podkladní vrstvy a předepsané výplně spar - zřízení vrstvy bez rozlišení šířky, pokládání vrstvy po etapách - úpravu napojení, ukončení podél obrubníků, dilatačních zařízení, odvodňovacích proužků, odvodňovačů, vpustí, šachet a pod., nestanoví-li zadávací dokumentace jinak - nezahrnuje postřiky, nátěry - nezahrnuje těsnění podél obrubníků, dilatačních zařízení, odvodňovacích proužků, odvodňovačů, vpustí, šachet a pod.</t>
  </si>
  <si>
    <t>"chodník - DL 60"(390+313+217)-88,4-24,6*(1/4)-6,2</t>
  </si>
  <si>
    <t>17</t>
  </si>
  <si>
    <t>582612</t>
  </si>
  <si>
    <t>KRYTY Z BETON DLAŽDIC SE ZÁMKEM ŠEDÝCH TL 80MM DO LOŽE Z KAM</t>
  </si>
  <si>
    <t>1680774534</t>
  </si>
  <si>
    <t>"vjezdy - DL 80"(3,8+13,5+6,5+4,5+14,5+5,5+6,5+8,5+6,5+6+7,6+5)-24,6*(3/4)</t>
  </si>
  <si>
    <t>18</t>
  </si>
  <si>
    <t>58261A</t>
  </si>
  <si>
    <t>KRYTY Z BETON DLAŽDIC SE ZÁMKEM BAREV RELIÉF TL 60MM DO LOŽE Z KAM</t>
  </si>
  <si>
    <t>-1593864411</t>
  </si>
  <si>
    <t>"reliéfní dlažba DL 60"1,6*3+1,4</t>
  </si>
  <si>
    <t>19</t>
  </si>
  <si>
    <t>58261B</t>
  </si>
  <si>
    <t>KRYTY Z BETON DLAŽDIC SE ZÁMKEM BAREV RELIÉF TL 80MM DO LOŽE Z KAM</t>
  </si>
  <si>
    <t>1118332161</t>
  </si>
  <si>
    <t>"reliéfní dlažba DL 80"1,4+2+1,8+4,2+1,6+1,4+3,2+1,4+1,7+3,2+2,7</t>
  </si>
  <si>
    <t>20</t>
  </si>
  <si>
    <t>58920</t>
  </si>
  <si>
    <t>VÝPLŇ SPAR MODIFIKOVANÝM ASFALTEM</t>
  </si>
  <si>
    <t>303460901</t>
  </si>
  <si>
    <t>Poznámka k souboru cen:_x000d_
položka zahrnuje: - dodávku předepsaného materiálu - vyčištění a výplň spar tímto materiálem</t>
  </si>
  <si>
    <t>"nové obruby"163+101-15+5+204</t>
  </si>
  <si>
    <t>Trubní vedení</t>
  </si>
  <si>
    <t>89712</t>
  </si>
  <si>
    <t>VPUSŤ KANALIZAČNÍ ULIČNÍ KOMPLETNÍ Z BETONOVÝCH DÍLCŮ</t>
  </si>
  <si>
    <t>-169658512</t>
  </si>
  <si>
    <t>Poznámka k souboru cen:_x000d_
položka zahrnuje: - dodávku a osazení předepsaných dílů včetně mříže - výplň, těsnění a tmelení spar a spojů, - opatření povrchů betonu izolací proti zemní vlhkosti v částech, kde přijdou do styku se zeminou nebo kamenivem, - předepsané podkladní konstrukce</t>
  </si>
  <si>
    <t>"výměna stávajících uličních vpustí"5</t>
  </si>
  <si>
    <t>22</t>
  </si>
  <si>
    <t>89921</t>
  </si>
  <si>
    <t>VÝŠKOVÁ ÚPRAVA POKLOPŮ</t>
  </si>
  <si>
    <t>-637154006</t>
  </si>
  <si>
    <t>Poznámka k souboru cen:_x000d_
- položka výškové úpravy zahrnuje všechny nutné práce a materiály pro zvýšení nebo snížení zařízení (včetně nutné úpravy stávajícího povrchu vozovky nebo chodníku).</t>
  </si>
  <si>
    <t>"výškové vyrovnání stávajících poklopů"29</t>
  </si>
  <si>
    <t>23</t>
  </si>
  <si>
    <t>89923</t>
  </si>
  <si>
    <t>VÝŠKOVÁ ÚPRAVA KRYCÍCH HRNCŮ</t>
  </si>
  <si>
    <t>1040175419</t>
  </si>
  <si>
    <t>"výškové vyrovnání stávajících šoupat"68</t>
  </si>
  <si>
    <t>Ostatní konstrukce a práce, bourání</t>
  </si>
  <si>
    <t>24</t>
  </si>
  <si>
    <t>914121</t>
  </si>
  <si>
    <t>DOPRAVNÍ ZNAČKY ZÁKLADNÍ VELIKOSTI OCELOVÉ FÓLIE TŘ 1 - DODÁVKA A MONTÁŽ</t>
  </si>
  <si>
    <t>1989291527</t>
  </si>
  <si>
    <t>"IJ4a"1</t>
  </si>
  <si>
    <t>"B2"1</t>
  </si>
  <si>
    <t>25</t>
  </si>
  <si>
    <t>914123</t>
  </si>
  <si>
    <t>DOPRAVNÍ ZNAČKY ZÁKLADNÍ VELIKOSTI OCELOVÉ FÓLIE TŘ 1 - DEMONTÁŽ</t>
  </si>
  <si>
    <t>-606605168</t>
  </si>
  <si>
    <t>26</t>
  </si>
  <si>
    <t>914911</t>
  </si>
  <si>
    <t>SLOUPKY A STOJKY DOPRAVNÍCH ZNAČEK Z OCEL TRUBEK SE ZABETONOVÁNÍM - DODÁVKA A MONTÁŽ</t>
  </si>
  <si>
    <t>-1814972200</t>
  </si>
  <si>
    <t>27</t>
  </si>
  <si>
    <t>914913</t>
  </si>
  <si>
    <t>SLOUPKY A STOJKY DZ Z OCEL TRUBEK ZABETON DEMONTÁŽ</t>
  </si>
  <si>
    <t>-1327408567</t>
  </si>
  <si>
    <t>28</t>
  </si>
  <si>
    <t>915111</t>
  </si>
  <si>
    <t>VODOROVNÉ DOPRAVNÍ ZNAČENÍ BARVOU HLADKÉ - DODÁVKA A POKLÁDKA</t>
  </si>
  <si>
    <t>-1433276013</t>
  </si>
  <si>
    <t xml:space="preserve">"V2b  (0,5/0,5/0,25)"(21+19+17)*0,5*0,25</t>
  </si>
  <si>
    <t>"V4 (0,5/0,5/0,25)"(10+15)*0,5*0,25</t>
  </si>
  <si>
    <t>"V4 (0,25)"(15)*0,25</t>
  </si>
  <si>
    <t xml:space="preserve">"V10d  (0,5/0,5/0,25)"57*0,5*0,25</t>
  </si>
  <si>
    <t>29</t>
  </si>
  <si>
    <t>915221</t>
  </si>
  <si>
    <t>VODOR DOPRAV ZNAČ PLASTEM STRUKTURÁLNÍ NEHLUČNÉ - DOD A POKLÁDKA</t>
  </si>
  <si>
    <t>635344400</t>
  </si>
  <si>
    <t>30</t>
  </si>
  <si>
    <t>917224</t>
  </si>
  <si>
    <t>SILNIČNÍ A CHODNÍKOVÉ OBRUBY Z BETONOVÝCH OBRUBNÍKŮ ŠÍŘ 150MM</t>
  </si>
  <si>
    <t>-1908259568</t>
  </si>
  <si>
    <t>Poznámka k souboru cen:_x000d_
Položka zahrnuje: dodání a pokládku betonových obrubníků o rozměrech předepsaných zadávací dokumentací betonové lože i boční betonovou opěrku.</t>
  </si>
  <si>
    <t>"nové obruby - vozovka"163+101-15+5+204</t>
  </si>
  <si>
    <t>"nové obruby -chodník"35+17*2+10+18+40+7,5+8,5+35,5+38+14</t>
  </si>
  <si>
    <t>31</t>
  </si>
  <si>
    <t>91725</t>
  </si>
  <si>
    <t>NÁSTUPIŠTNÍ OBRUBNÍKY BETONOVÉ</t>
  </si>
  <si>
    <t>684157912</t>
  </si>
  <si>
    <t>"zastávka BUS"15</t>
  </si>
  <si>
    <t>32</t>
  </si>
  <si>
    <t>96687</t>
  </si>
  <si>
    <t>VYBOURÁNÍ ULIČNÍCH VPUSTÍ KOMPLETNÍCH</t>
  </si>
  <si>
    <t>-750132332</t>
  </si>
  <si>
    <t>33</t>
  </si>
  <si>
    <t>014112</t>
  </si>
  <si>
    <t>POPLATKY ZA SKLÁDKU TYP S-IO (INERTNÍ ODPAD)</t>
  </si>
  <si>
    <t>T</t>
  </si>
  <si>
    <t>1611056309</t>
  </si>
  <si>
    <t>Poznámka k souboru cen:_x000d_
zahrnuje veškeré poplatky provozovateli skládky související s uložením odpadu na skládce.</t>
  </si>
  <si>
    <t>"pol. 113188 - odstr. ploch z dlaždic"4,27*2,2</t>
  </si>
  <si>
    <t>"pol. 113524 - odstr. obrub"708,2*0,15*0,25*2,2</t>
  </si>
  <si>
    <t>34</t>
  </si>
  <si>
    <t>014122</t>
  </si>
  <si>
    <t>POPLATKY ZA SKLÁDKU TYP S-OO (OSTATNÍ ODPAD)</t>
  </si>
  <si>
    <t>-1116850212</t>
  </si>
  <si>
    <t>"pol. 122738 - odkop"656,634*1,8</t>
  </si>
  <si>
    <t>35</t>
  </si>
  <si>
    <t>014122.1</t>
  </si>
  <si>
    <t>335866348</t>
  </si>
  <si>
    <t>"pol. 122738.1 - odkop"430,2*1,8</t>
  </si>
  <si>
    <t>36</t>
  </si>
  <si>
    <t>014132</t>
  </si>
  <si>
    <t>POPLATKY ZA SKLÁDKU TYP S-NO (NEBEZPEČNÝ ODPAD)</t>
  </si>
  <si>
    <t>-1814728614</t>
  </si>
  <si>
    <t>"pol. 113138 - odstr. asfaltu"379,9*2,1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</si>
</sst>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 wrapText="1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 applyAlignment="1"/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="1" customFormat="1" ht="36.96" customHeight="1">
      <c r="AR2" s="15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="1" customFormat="1" ht="12" customHeight="1">
      <c r="B5" s="19"/>
      <c r="D5" s="23" t="s">
        <v>13</v>
      </c>
      <c r="K5" s="24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9"/>
      <c r="BE5" s="25" t="s">
        <v>15</v>
      </c>
      <c r="BS5" s="16" t="s">
        <v>6</v>
      </c>
    </row>
    <row r="6" s="1" customFormat="1" ht="36.96" customHeight="1">
      <c r="B6" s="19"/>
      <c r="D6" s="26" t="s">
        <v>16</v>
      </c>
      <c r="K6" s="27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9"/>
      <c r="BE6" s="28"/>
      <c r="BS6" s="16" t="s">
        <v>6</v>
      </c>
    </row>
    <row r="7" s="1" customFormat="1" ht="12" customHeight="1">
      <c r="B7" s="19"/>
      <c r="D7" s="29" t="s">
        <v>18</v>
      </c>
      <c r="K7" s="24" t="s">
        <v>1</v>
      </c>
      <c r="AK7" s="29" t="s">
        <v>19</v>
      </c>
      <c r="AN7" s="24" t="s">
        <v>1</v>
      </c>
      <c r="AR7" s="19"/>
      <c r="BE7" s="28"/>
      <c r="BS7" s="16" t="s">
        <v>6</v>
      </c>
    </row>
    <row r="8" s="1" customFormat="1" ht="12" customHeight="1">
      <c r="B8" s="19"/>
      <c r="D8" s="29" t="s">
        <v>20</v>
      </c>
      <c r="K8" s="24" t="s">
        <v>21</v>
      </c>
      <c r="AK8" s="29" t="s">
        <v>22</v>
      </c>
      <c r="AN8" s="30" t="s">
        <v>23</v>
      </c>
      <c r="AR8" s="19"/>
      <c r="BE8" s="28"/>
      <c r="BS8" s="16" t="s">
        <v>6</v>
      </c>
    </row>
    <row r="9" s="1" customFormat="1" ht="14.4" customHeight="1">
      <c r="B9" s="19"/>
      <c r="AR9" s="19"/>
      <c r="BE9" s="28"/>
      <c r="BS9" s="16" t="s">
        <v>6</v>
      </c>
    </row>
    <row r="10" s="1" customFormat="1" ht="12" customHeight="1">
      <c r="B10" s="19"/>
      <c r="D10" s="29" t="s">
        <v>24</v>
      </c>
      <c r="AK10" s="29" t="s">
        <v>25</v>
      </c>
      <c r="AN10" s="24" t="s">
        <v>1</v>
      </c>
      <c r="AR10" s="19"/>
      <c r="BE10" s="28"/>
      <c r="BS10" s="16" t="s">
        <v>6</v>
      </c>
    </row>
    <row r="11" s="1" customFormat="1" ht="18.48" customHeight="1">
      <c r="B11" s="19"/>
      <c r="E11" s="24" t="s">
        <v>21</v>
      </c>
      <c r="AK11" s="29" t="s">
        <v>26</v>
      </c>
      <c r="AN11" s="24" t="s">
        <v>1</v>
      </c>
      <c r="AR11" s="19"/>
      <c r="BE11" s="28"/>
      <c r="BS11" s="16" t="s">
        <v>6</v>
      </c>
    </row>
    <row r="12" s="1" customFormat="1" ht="6.96" customHeight="1">
      <c r="B12" s="19"/>
      <c r="AR12" s="19"/>
      <c r="BE12" s="28"/>
      <c r="BS12" s="16" t="s">
        <v>6</v>
      </c>
    </row>
    <row r="13" s="1" customFormat="1" ht="12" customHeight="1">
      <c r="B13" s="19"/>
      <c r="D13" s="29" t="s">
        <v>27</v>
      </c>
      <c r="AK13" s="29" t="s">
        <v>25</v>
      </c>
      <c r="AN13" s="31" t="s">
        <v>28</v>
      </c>
      <c r="AR13" s="19"/>
      <c r="BE13" s="28"/>
      <c r="BS13" s="16" t="s">
        <v>6</v>
      </c>
    </row>
    <row r="14">
      <c r="B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N14" s="31" t="s">
        <v>28</v>
      </c>
      <c r="AR14" s="19"/>
      <c r="BE14" s="28"/>
      <c r="BS14" s="16" t="s">
        <v>6</v>
      </c>
    </row>
    <row r="15" s="1" customFormat="1" ht="6.96" customHeight="1">
      <c r="B15" s="19"/>
      <c r="AR15" s="19"/>
      <c r="BE15" s="28"/>
      <c r="BS15" s="16" t="s">
        <v>3</v>
      </c>
    </row>
    <row r="16" s="1" customFormat="1" ht="12" customHeight="1">
      <c r="B16" s="19"/>
      <c r="D16" s="29" t="s">
        <v>29</v>
      </c>
      <c r="AK16" s="29" t="s">
        <v>25</v>
      </c>
      <c r="AN16" s="24" t="s">
        <v>1</v>
      </c>
      <c r="AR16" s="19"/>
      <c r="BE16" s="28"/>
      <c r="BS16" s="16" t="s">
        <v>3</v>
      </c>
    </row>
    <row r="17" s="1" customFormat="1" ht="18.48" customHeight="1">
      <c r="B17" s="19"/>
      <c r="E17" s="24" t="s">
        <v>21</v>
      </c>
      <c r="AK17" s="29" t="s">
        <v>26</v>
      </c>
      <c r="AN17" s="24" t="s">
        <v>1</v>
      </c>
      <c r="AR17" s="19"/>
      <c r="BE17" s="28"/>
      <c r="BS17" s="16" t="s">
        <v>30</v>
      </c>
    </row>
    <row r="18" s="1" customFormat="1" ht="6.96" customHeight="1">
      <c r="B18" s="19"/>
      <c r="AR18" s="19"/>
      <c r="BE18" s="28"/>
      <c r="BS18" s="16" t="s">
        <v>6</v>
      </c>
    </row>
    <row r="19" s="1" customFormat="1" ht="12" customHeight="1">
      <c r="B19" s="19"/>
      <c r="D19" s="29" t="s">
        <v>31</v>
      </c>
      <c r="AK19" s="29" t="s">
        <v>25</v>
      </c>
      <c r="AN19" s="24" t="s">
        <v>1</v>
      </c>
      <c r="AR19" s="19"/>
      <c r="BE19" s="28"/>
      <c r="BS19" s="16" t="s">
        <v>6</v>
      </c>
    </row>
    <row r="20" s="1" customFormat="1" ht="18.48" customHeight="1">
      <c r="B20" s="19"/>
      <c r="E20" s="24" t="s">
        <v>21</v>
      </c>
      <c r="AK20" s="29" t="s">
        <v>26</v>
      </c>
      <c r="AN20" s="24" t="s">
        <v>1</v>
      </c>
      <c r="AR20" s="19"/>
      <c r="BE20" s="28"/>
      <c r="BS20" s="16" t="s">
        <v>30</v>
      </c>
    </row>
    <row r="21" s="1" customFormat="1" ht="6.96" customHeight="1">
      <c r="B21" s="19"/>
      <c r="AR21" s="19"/>
      <c r="BE21" s="28"/>
    </row>
    <row r="22" s="1" customFormat="1" ht="12" customHeight="1">
      <c r="B22" s="19"/>
      <c r="D22" s="29" t="s">
        <v>32</v>
      </c>
      <c r="AR22" s="19"/>
      <c r="BE22" s="28"/>
    </row>
    <row r="23" s="1" customFormat="1" ht="16.5" customHeight="1">
      <c r="B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R23" s="19"/>
      <c r="BE23" s="28"/>
    </row>
    <row r="24" s="1" customFormat="1" ht="6.96" customHeight="1">
      <c r="B24" s="19"/>
      <c r="AR24" s="19"/>
      <c r="BE24" s="28"/>
    </row>
    <row r="25" s="1" customFormat="1" ht="6.96" customHeight="1">
      <c r="B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R25" s="19"/>
      <c r="BE25" s="28"/>
    </row>
    <row r="26" s="2" customFormat="1" ht="25.92" customHeight="1">
      <c r="A26" s="35"/>
      <c r="B26" s="36"/>
      <c r="C26" s="35"/>
      <c r="D26" s="37" t="s">
        <v>33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5"/>
      <c r="AQ26" s="35"/>
      <c r="AR26" s="36"/>
      <c r="BE26" s="28"/>
    </row>
    <row r="27" s="2" customFormat="1" ht="6.96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6"/>
      <c r="BE27" s="28"/>
    </row>
    <row r="28" s="2" customForma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0" t="s">
        <v>34</v>
      </c>
      <c r="M28" s="40"/>
      <c r="N28" s="40"/>
      <c r="O28" s="40"/>
      <c r="P28" s="40"/>
      <c r="Q28" s="35"/>
      <c r="R28" s="35"/>
      <c r="S28" s="35"/>
      <c r="T28" s="35"/>
      <c r="U28" s="35"/>
      <c r="V28" s="35"/>
      <c r="W28" s="40" t="s">
        <v>35</v>
      </c>
      <c r="X28" s="40"/>
      <c r="Y28" s="40"/>
      <c r="Z28" s="40"/>
      <c r="AA28" s="40"/>
      <c r="AB28" s="40"/>
      <c r="AC28" s="40"/>
      <c r="AD28" s="40"/>
      <c r="AE28" s="40"/>
      <c r="AF28" s="35"/>
      <c r="AG28" s="35"/>
      <c r="AH28" s="35"/>
      <c r="AI28" s="35"/>
      <c r="AJ28" s="35"/>
      <c r="AK28" s="40" t="s">
        <v>36</v>
      </c>
      <c r="AL28" s="40"/>
      <c r="AM28" s="40"/>
      <c r="AN28" s="40"/>
      <c r="AO28" s="40"/>
      <c r="AP28" s="35"/>
      <c r="AQ28" s="35"/>
      <c r="AR28" s="36"/>
      <c r="BE28" s="28"/>
    </row>
    <row r="29" s="3" customFormat="1" ht="14.4" customHeight="1">
      <c r="A29" s="3"/>
      <c r="B29" s="41"/>
      <c r="C29" s="3"/>
      <c r="D29" s="29" t="s">
        <v>37</v>
      </c>
      <c r="E29" s="3"/>
      <c r="F29" s="29" t="s">
        <v>38</v>
      </c>
      <c r="G29" s="3"/>
      <c r="H29" s="3"/>
      <c r="I29" s="3"/>
      <c r="J29" s="3"/>
      <c r="K29" s="3"/>
      <c r="L29" s="42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3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3">
        <f>ROUND(AV94, 2)</f>
        <v>0</v>
      </c>
      <c r="AL29" s="3"/>
      <c r="AM29" s="3"/>
      <c r="AN29" s="3"/>
      <c r="AO29" s="3"/>
      <c r="AP29" s="3"/>
      <c r="AQ29" s="3"/>
      <c r="AR29" s="41"/>
      <c r="BE29" s="44"/>
    </row>
    <row r="30" s="3" customFormat="1" ht="14.4" customHeight="1">
      <c r="A30" s="3"/>
      <c r="B30" s="41"/>
      <c r="C30" s="3"/>
      <c r="D30" s="3"/>
      <c r="E30" s="3"/>
      <c r="F30" s="29" t="s">
        <v>39</v>
      </c>
      <c r="G30" s="3"/>
      <c r="H30" s="3"/>
      <c r="I30" s="3"/>
      <c r="J30" s="3"/>
      <c r="K30" s="3"/>
      <c r="L30" s="42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3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3">
        <f>ROUND(AW94, 2)</f>
        <v>0</v>
      </c>
      <c r="AL30" s="3"/>
      <c r="AM30" s="3"/>
      <c r="AN30" s="3"/>
      <c r="AO30" s="3"/>
      <c r="AP30" s="3"/>
      <c r="AQ30" s="3"/>
      <c r="AR30" s="41"/>
      <c r="BE30" s="44"/>
    </row>
    <row r="31" hidden="1" s="3" customFormat="1" ht="14.4" customHeight="1">
      <c r="A31" s="3"/>
      <c r="B31" s="41"/>
      <c r="C31" s="3"/>
      <c r="D31" s="3"/>
      <c r="E31" s="3"/>
      <c r="F31" s="29" t="s">
        <v>40</v>
      </c>
      <c r="G31" s="3"/>
      <c r="H31" s="3"/>
      <c r="I31" s="3"/>
      <c r="J31" s="3"/>
      <c r="K31" s="3"/>
      <c r="L31" s="42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3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3">
        <v>0</v>
      </c>
      <c r="AL31" s="3"/>
      <c r="AM31" s="3"/>
      <c r="AN31" s="3"/>
      <c r="AO31" s="3"/>
      <c r="AP31" s="3"/>
      <c r="AQ31" s="3"/>
      <c r="AR31" s="41"/>
      <c r="BE31" s="44"/>
    </row>
    <row r="32" hidden="1" s="3" customFormat="1" ht="14.4" customHeight="1">
      <c r="A32" s="3"/>
      <c r="B32" s="41"/>
      <c r="C32" s="3"/>
      <c r="D32" s="3"/>
      <c r="E32" s="3"/>
      <c r="F32" s="29" t="s">
        <v>41</v>
      </c>
      <c r="G32" s="3"/>
      <c r="H32" s="3"/>
      <c r="I32" s="3"/>
      <c r="J32" s="3"/>
      <c r="K32" s="3"/>
      <c r="L32" s="42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3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3">
        <v>0</v>
      </c>
      <c r="AL32" s="3"/>
      <c r="AM32" s="3"/>
      <c r="AN32" s="3"/>
      <c r="AO32" s="3"/>
      <c r="AP32" s="3"/>
      <c r="AQ32" s="3"/>
      <c r="AR32" s="41"/>
      <c r="BE32" s="44"/>
    </row>
    <row r="33" hidden="1" s="3" customFormat="1" ht="14.4" customHeight="1">
      <c r="A33" s="3"/>
      <c r="B33" s="41"/>
      <c r="C33" s="3"/>
      <c r="D33" s="3"/>
      <c r="E33" s="3"/>
      <c r="F33" s="29" t="s">
        <v>42</v>
      </c>
      <c r="G33" s="3"/>
      <c r="H33" s="3"/>
      <c r="I33" s="3"/>
      <c r="J33" s="3"/>
      <c r="K33" s="3"/>
      <c r="L33" s="42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3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3">
        <v>0</v>
      </c>
      <c r="AL33" s="3"/>
      <c r="AM33" s="3"/>
      <c r="AN33" s="3"/>
      <c r="AO33" s="3"/>
      <c r="AP33" s="3"/>
      <c r="AQ33" s="3"/>
      <c r="AR33" s="41"/>
      <c r="BE33" s="44"/>
    </row>
    <row r="34" s="2" customFormat="1" ht="6.96" customHeight="1">
      <c r="A34" s="35"/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6"/>
      <c r="BE34" s="28"/>
    </row>
    <row r="35" s="2" customFormat="1" ht="25.92" customHeight="1">
      <c r="A35" s="35"/>
      <c r="B35" s="36"/>
      <c r="C35" s="45"/>
      <c r="D35" s="46" t="s">
        <v>43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44</v>
      </c>
      <c r="U35" s="47"/>
      <c r="V35" s="47"/>
      <c r="W35" s="47"/>
      <c r="X35" s="49" t="s">
        <v>45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0">
        <f>SUM(AK26:AK33)</f>
        <v>0</v>
      </c>
      <c r="AL35" s="47"/>
      <c r="AM35" s="47"/>
      <c r="AN35" s="47"/>
      <c r="AO35" s="51"/>
      <c r="AP35" s="45"/>
      <c r="AQ35" s="45"/>
      <c r="AR35" s="36"/>
      <c r="BE35" s="35"/>
    </row>
    <row r="36" s="2" customFormat="1" ht="6.96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  <c r="BE36" s="35"/>
    </row>
    <row r="37" s="2" customFormat="1" ht="14.4" customHeight="1">
      <c r="A37" s="35"/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6"/>
      <c r="BE37" s="35"/>
    </row>
    <row r="38" s="1" customFormat="1" ht="14.4" customHeight="1">
      <c r="B38" s="19"/>
      <c r="AR38" s="19"/>
    </row>
    <row r="39" s="1" customFormat="1" ht="14.4" customHeight="1">
      <c r="B39" s="19"/>
      <c r="AR39" s="19"/>
    </row>
    <row r="40" s="1" customFormat="1" ht="14.4" customHeight="1">
      <c r="B40" s="19"/>
      <c r="AR40" s="19"/>
    </row>
    <row r="41" s="1" customFormat="1" ht="14.4" customHeight="1">
      <c r="B41" s="19"/>
      <c r="AR41" s="19"/>
    </row>
    <row r="42" s="1" customFormat="1" ht="14.4" customHeight="1">
      <c r="B42" s="19"/>
      <c r="AR42" s="19"/>
    </row>
    <row r="43" s="1" customFormat="1" ht="14.4" customHeight="1">
      <c r="B43" s="19"/>
      <c r="AR43" s="19"/>
    </row>
    <row r="44" s="1" customFormat="1" ht="14.4" customHeight="1">
      <c r="B44" s="19"/>
      <c r="AR44" s="19"/>
    </row>
    <row r="45" s="1" customFormat="1" ht="14.4" customHeight="1">
      <c r="B45" s="19"/>
      <c r="AR45" s="19"/>
    </row>
    <row r="46" s="1" customFormat="1" ht="14.4" customHeight="1">
      <c r="B46" s="19"/>
      <c r="AR46" s="19"/>
    </row>
    <row r="47" s="1" customFormat="1" ht="14.4" customHeight="1">
      <c r="B47" s="19"/>
      <c r="AR47" s="19"/>
    </row>
    <row r="48" s="1" customFormat="1" ht="14.4" customHeight="1">
      <c r="B48" s="19"/>
      <c r="AR48" s="19"/>
    </row>
    <row r="49" s="2" customFormat="1" ht="14.4" customHeight="1">
      <c r="B49" s="52"/>
      <c r="D49" s="53" t="s">
        <v>46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3" t="s">
        <v>47</v>
      </c>
      <c r="AI49" s="54"/>
      <c r="AJ49" s="54"/>
      <c r="AK49" s="54"/>
      <c r="AL49" s="54"/>
      <c r="AM49" s="54"/>
      <c r="AN49" s="54"/>
      <c r="AO49" s="54"/>
      <c r="AR49" s="52"/>
    </row>
    <row r="50">
      <c r="B50" s="19"/>
      <c r="AR50" s="19"/>
    </row>
    <row r="51">
      <c r="B51" s="19"/>
      <c r="AR51" s="19"/>
    </row>
    <row r="52">
      <c r="B52" s="19"/>
      <c r="AR52" s="19"/>
    </row>
    <row r="53">
      <c r="B53" s="19"/>
      <c r="AR53" s="19"/>
    </row>
    <row r="54">
      <c r="B54" s="19"/>
      <c r="AR54" s="19"/>
    </row>
    <row r="55">
      <c r="B55" s="19"/>
      <c r="AR55" s="19"/>
    </row>
    <row r="56">
      <c r="B56" s="19"/>
      <c r="AR56" s="19"/>
    </row>
    <row r="57">
      <c r="B57" s="19"/>
      <c r="AR57" s="19"/>
    </row>
    <row r="58">
      <c r="B58" s="19"/>
      <c r="AR58" s="19"/>
    </row>
    <row r="59">
      <c r="B59" s="19"/>
      <c r="AR59" s="19"/>
    </row>
    <row r="60" s="2" customFormat="1">
      <c r="A60" s="35"/>
      <c r="B60" s="36"/>
      <c r="C60" s="35"/>
      <c r="D60" s="55" t="s">
        <v>48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5" t="s">
        <v>49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5" t="s">
        <v>48</v>
      </c>
      <c r="AI60" s="38"/>
      <c r="AJ60" s="38"/>
      <c r="AK60" s="38"/>
      <c r="AL60" s="38"/>
      <c r="AM60" s="55" t="s">
        <v>49</v>
      </c>
      <c r="AN60" s="38"/>
      <c r="AO60" s="38"/>
      <c r="AP60" s="35"/>
      <c r="AQ60" s="35"/>
      <c r="AR60" s="36"/>
      <c r="BE60" s="35"/>
    </row>
    <row r="61">
      <c r="B61" s="19"/>
      <c r="AR61" s="19"/>
    </row>
    <row r="62">
      <c r="B62" s="19"/>
      <c r="AR62" s="19"/>
    </row>
    <row r="63">
      <c r="B63" s="19"/>
      <c r="AR63" s="19"/>
    </row>
    <row r="64" s="2" customFormat="1">
      <c r="A64" s="35"/>
      <c r="B64" s="36"/>
      <c r="C64" s="35"/>
      <c r="D64" s="53" t="s">
        <v>50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3" t="s">
        <v>51</v>
      </c>
      <c r="AI64" s="56"/>
      <c r="AJ64" s="56"/>
      <c r="AK64" s="56"/>
      <c r="AL64" s="56"/>
      <c r="AM64" s="56"/>
      <c r="AN64" s="56"/>
      <c r="AO64" s="56"/>
      <c r="AP64" s="35"/>
      <c r="AQ64" s="35"/>
      <c r="AR64" s="36"/>
      <c r="BE64" s="35"/>
    </row>
    <row r="65">
      <c r="B65" s="19"/>
      <c r="AR65" s="19"/>
    </row>
    <row r="66">
      <c r="B66" s="19"/>
      <c r="AR66" s="19"/>
    </row>
    <row r="67">
      <c r="B67" s="19"/>
      <c r="AR67" s="19"/>
    </row>
    <row r="68">
      <c r="B68" s="19"/>
      <c r="AR68" s="19"/>
    </row>
    <row r="69">
      <c r="B69" s="19"/>
      <c r="AR69" s="19"/>
    </row>
    <row r="70">
      <c r="B70" s="19"/>
      <c r="AR70" s="19"/>
    </row>
    <row r="71">
      <c r="B71" s="19"/>
      <c r="AR71" s="19"/>
    </row>
    <row r="72">
      <c r="B72" s="19"/>
      <c r="AR72" s="19"/>
    </row>
    <row r="73">
      <c r="B73" s="19"/>
      <c r="AR73" s="19"/>
    </row>
    <row r="74">
      <c r="B74" s="19"/>
      <c r="AR74" s="19"/>
    </row>
    <row r="75" s="2" customFormat="1">
      <c r="A75" s="35"/>
      <c r="B75" s="36"/>
      <c r="C75" s="35"/>
      <c r="D75" s="55" t="s">
        <v>48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5" t="s">
        <v>49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5" t="s">
        <v>48</v>
      </c>
      <c r="AI75" s="38"/>
      <c r="AJ75" s="38"/>
      <c r="AK75" s="38"/>
      <c r="AL75" s="38"/>
      <c r="AM75" s="55" t="s">
        <v>49</v>
      </c>
      <c r="AN75" s="38"/>
      <c r="AO75" s="38"/>
      <c r="AP75" s="35"/>
      <c r="AQ75" s="35"/>
      <c r="AR75" s="36"/>
      <c r="BE75" s="35"/>
    </row>
    <row r="76" s="2" customFormat="1">
      <c r="A76" s="35"/>
      <c r="B76" s="36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6"/>
      <c r="BE76" s="35"/>
    </row>
    <row r="77" s="2" customFormat="1" ht="6.96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36"/>
      <c r="B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36"/>
      <c r="BE81" s="35"/>
    </row>
    <row r="82" s="2" customFormat="1" ht="24.96" customHeight="1">
      <c r="A82" s="35"/>
      <c r="B82" s="36"/>
      <c r="C82" s="20" t="s">
        <v>52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6"/>
      <c r="B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6"/>
      <c r="BE83" s="35"/>
    </row>
    <row r="84" s="4" customFormat="1" ht="12" customHeight="1">
      <c r="A84" s="4"/>
      <c r="B84" s="61"/>
      <c r="C84" s="29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2002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1"/>
      <c r="BE84" s="4"/>
    </row>
    <row r="85" s="5" customFormat="1" ht="36.96" customHeight="1">
      <c r="A85" s="5"/>
      <c r="B85" s="62"/>
      <c r="C85" s="63" t="s">
        <v>16</v>
      </c>
      <c r="D85" s="5"/>
      <c r="E85" s="5"/>
      <c r="F85" s="5"/>
      <c r="G85" s="5"/>
      <c r="H85" s="5"/>
      <c r="I85" s="5"/>
      <c r="J85" s="5"/>
      <c r="K85" s="5"/>
      <c r="L85" s="64" t="str">
        <f>K6</f>
        <v>K Otočce mezi ul. Malá Tyršovka a Zátišská v Praze 12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2"/>
      <c r="BE85" s="5"/>
    </row>
    <row r="86" s="2" customFormat="1" ht="6.96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6"/>
      <c r="BE86" s="35"/>
    </row>
    <row r="87" s="2" customFormat="1" ht="12" customHeight="1">
      <c r="A87" s="35"/>
      <c r="B87" s="36"/>
      <c r="C87" s="29" t="s">
        <v>20</v>
      </c>
      <c r="D87" s="35"/>
      <c r="E87" s="35"/>
      <c r="F87" s="35"/>
      <c r="G87" s="35"/>
      <c r="H87" s="35"/>
      <c r="I87" s="35"/>
      <c r="J87" s="35"/>
      <c r="K87" s="35"/>
      <c r="L87" s="65" t="str">
        <f>IF(K8="","",K8)</f>
        <v xml:space="preserve"> 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9" t="s">
        <v>22</v>
      </c>
      <c r="AJ87" s="35"/>
      <c r="AK87" s="35"/>
      <c r="AL87" s="35"/>
      <c r="AM87" s="66" t="str">
        <f>IF(AN8= "","",AN8)</f>
        <v>9. 12. 2020</v>
      </c>
      <c r="AN87" s="66"/>
      <c r="AO87" s="35"/>
      <c r="AP87" s="35"/>
      <c r="AQ87" s="35"/>
      <c r="AR87" s="36"/>
      <c r="B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E88" s="35"/>
    </row>
    <row r="89" s="2" customFormat="1" ht="15.15" customHeight="1">
      <c r="A89" s="35"/>
      <c r="B89" s="36"/>
      <c r="C89" s="29" t="s">
        <v>24</v>
      </c>
      <c r="D89" s="35"/>
      <c r="E89" s="35"/>
      <c r="F89" s="35"/>
      <c r="G89" s="35"/>
      <c r="H89" s="35"/>
      <c r="I89" s="35"/>
      <c r="J89" s="35"/>
      <c r="K89" s="35"/>
      <c r="L89" s="4" t="str">
        <f>IF(E11= "","",E11)</f>
        <v xml:space="preserve"> 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9" t="s">
        <v>29</v>
      </c>
      <c r="AJ89" s="35"/>
      <c r="AK89" s="35"/>
      <c r="AL89" s="35"/>
      <c r="AM89" s="67" t="str">
        <f>IF(E17="","",E17)</f>
        <v xml:space="preserve"> </v>
      </c>
      <c r="AN89" s="4"/>
      <c r="AO89" s="4"/>
      <c r="AP89" s="4"/>
      <c r="AQ89" s="35"/>
      <c r="AR89" s="36"/>
      <c r="AS89" s="68" t="s">
        <v>53</v>
      </c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1"/>
      <c r="BE89" s="35"/>
    </row>
    <row r="90" s="2" customFormat="1" ht="15.15" customHeight="1">
      <c r="A90" s="35"/>
      <c r="B90" s="36"/>
      <c r="C90" s="29" t="s">
        <v>27</v>
      </c>
      <c r="D90" s="35"/>
      <c r="E90" s="35"/>
      <c r="F90" s="35"/>
      <c r="G90" s="35"/>
      <c r="H90" s="35"/>
      <c r="I90" s="35"/>
      <c r="J90" s="35"/>
      <c r="K90" s="35"/>
      <c r="L90" s="4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9" t="s">
        <v>31</v>
      </c>
      <c r="AJ90" s="35"/>
      <c r="AK90" s="35"/>
      <c r="AL90" s="35"/>
      <c r="AM90" s="67" t="str">
        <f>IF(E20="","",E20)</f>
        <v xml:space="preserve"> </v>
      </c>
      <c r="AN90" s="4"/>
      <c r="AO90" s="4"/>
      <c r="AP90" s="4"/>
      <c r="AQ90" s="35"/>
      <c r="AR90" s="36"/>
      <c r="AS90" s="72"/>
      <c r="AT90" s="73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35"/>
    </row>
    <row r="91" s="2" customFormat="1" ht="10.8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6"/>
      <c r="AS91" s="72"/>
      <c r="AT91" s="73"/>
      <c r="AU91" s="74"/>
      <c r="AV91" s="74"/>
      <c r="AW91" s="74"/>
      <c r="AX91" s="74"/>
      <c r="AY91" s="74"/>
      <c r="AZ91" s="74"/>
      <c r="BA91" s="74"/>
      <c r="BB91" s="74"/>
      <c r="BC91" s="74"/>
      <c r="BD91" s="75"/>
      <c r="BE91" s="35"/>
    </row>
    <row r="92" s="2" customFormat="1" ht="29.28" customHeight="1">
      <c r="A92" s="35"/>
      <c r="B92" s="36"/>
      <c r="C92" s="76" t="s">
        <v>54</v>
      </c>
      <c r="D92" s="77"/>
      <c r="E92" s="77"/>
      <c r="F92" s="77"/>
      <c r="G92" s="77"/>
      <c r="H92" s="78"/>
      <c r="I92" s="79" t="s">
        <v>55</v>
      </c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80" t="s">
        <v>56</v>
      </c>
      <c r="AH92" s="77"/>
      <c r="AI92" s="77"/>
      <c r="AJ92" s="77"/>
      <c r="AK92" s="77"/>
      <c r="AL92" s="77"/>
      <c r="AM92" s="77"/>
      <c r="AN92" s="79" t="s">
        <v>57</v>
      </c>
      <c r="AO92" s="77"/>
      <c r="AP92" s="81"/>
      <c r="AQ92" s="82" t="s">
        <v>58</v>
      </c>
      <c r="AR92" s="36"/>
      <c r="AS92" s="83" t="s">
        <v>59</v>
      </c>
      <c r="AT92" s="84" t="s">
        <v>60</v>
      </c>
      <c r="AU92" s="84" t="s">
        <v>61</v>
      </c>
      <c r="AV92" s="84" t="s">
        <v>62</v>
      </c>
      <c r="AW92" s="84" t="s">
        <v>63</v>
      </c>
      <c r="AX92" s="84" t="s">
        <v>64</v>
      </c>
      <c r="AY92" s="84" t="s">
        <v>65</v>
      </c>
      <c r="AZ92" s="84" t="s">
        <v>66</v>
      </c>
      <c r="BA92" s="84" t="s">
        <v>67</v>
      </c>
      <c r="BB92" s="84" t="s">
        <v>68</v>
      </c>
      <c r="BC92" s="84" t="s">
        <v>69</v>
      </c>
      <c r="BD92" s="85" t="s">
        <v>70</v>
      </c>
      <c r="BE92" s="35"/>
    </row>
    <row r="93" s="2" customFormat="1" ht="10.8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86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8"/>
      <c r="BE93" s="35"/>
    </row>
    <row r="94" s="6" customFormat="1" ht="32.4" customHeight="1">
      <c r="A94" s="6"/>
      <c r="B94" s="89"/>
      <c r="C94" s="90" t="s">
        <v>71</v>
      </c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2">
        <f>ROUND(SUM(AG95:AG96),2)</f>
        <v>0</v>
      </c>
      <c r="AH94" s="92"/>
      <c r="AI94" s="92"/>
      <c r="AJ94" s="92"/>
      <c r="AK94" s="92"/>
      <c r="AL94" s="92"/>
      <c r="AM94" s="92"/>
      <c r="AN94" s="93">
        <f>SUM(AG94,AT94)</f>
        <v>0</v>
      </c>
      <c r="AO94" s="93"/>
      <c r="AP94" s="93"/>
      <c r="AQ94" s="94" t="s">
        <v>1</v>
      </c>
      <c r="AR94" s="89"/>
      <c r="AS94" s="95">
        <f>ROUND(SUM(AS95:AS96),2)</f>
        <v>0</v>
      </c>
      <c r="AT94" s="96">
        <f>ROUND(SUM(AV94:AW94),2)</f>
        <v>0</v>
      </c>
      <c r="AU94" s="97">
        <f>ROUND(SUM(AU95:AU96),5)</f>
        <v>0</v>
      </c>
      <c r="AV94" s="96">
        <f>ROUND(AZ94*L29,2)</f>
        <v>0</v>
      </c>
      <c r="AW94" s="96">
        <f>ROUND(BA94*L30,2)</f>
        <v>0</v>
      </c>
      <c r="AX94" s="96">
        <f>ROUND(BB94*L29,2)</f>
        <v>0</v>
      </c>
      <c r="AY94" s="96">
        <f>ROUND(BC94*L30,2)</f>
        <v>0</v>
      </c>
      <c r="AZ94" s="96">
        <f>ROUND(SUM(AZ95:AZ96),2)</f>
        <v>0</v>
      </c>
      <c r="BA94" s="96">
        <f>ROUND(SUM(BA95:BA96),2)</f>
        <v>0</v>
      </c>
      <c r="BB94" s="96">
        <f>ROUND(SUM(BB95:BB96),2)</f>
        <v>0</v>
      </c>
      <c r="BC94" s="96">
        <f>ROUND(SUM(BC95:BC96),2)</f>
        <v>0</v>
      </c>
      <c r="BD94" s="98">
        <f>ROUND(SUM(BD95:BD96),2)</f>
        <v>0</v>
      </c>
      <c r="BE94" s="6"/>
      <c r="BS94" s="99" t="s">
        <v>72</v>
      </c>
      <c r="BT94" s="99" t="s">
        <v>73</v>
      </c>
      <c r="BU94" s="100" t="s">
        <v>74</v>
      </c>
      <c r="BV94" s="99" t="s">
        <v>75</v>
      </c>
      <c r="BW94" s="99" t="s">
        <v>4</v>
      </c>
      <c r="BX94" s="99" t="s">
        <v>76</v>
      </c>
      <c r="CL94" s="99" t="s">
        <v>1</v>
      </c>
    </row>
    <row r="95" s="7" customFormat="1" ht="16.5" customHeight="1">
      <c r="A95" s="101" t="s">
        <v>77</v>
      </c>
      <c r="B95" s="102"/>
      <c r="C95" s="103"/>
      <c r="D95" s="104" t="s">
        <v>78</v>
      </c>
      <c r="E95" s="104"/>
      <c r="F95" s="104"/>
      <c r="G95" s="104"/>
      <c r="H95" s="104"/>
      <c r="I95" s="105"/>
      <c r="J95" s="104" t="s">
        <v>79</v>
      </c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6">
        <f>'00 - Vedlejší rozpočtové ...'!J30</f>
        <v>0</v>
      </c>
      <c r="AH95" s="105"/>
      <c r="AI95" s="105"/>
      <c r="AJ95" s="105"/>
      <c r="AK95" s="105"/>
      <c r="AL95" s="105"/>
      <c r="AM95" s="105"/>
      <c r="AN95" s="106">
        <f>SUM(AG95,AT95)</f>
        <v>0</v>
      </c>
      <c r="AO95" s="105"/>
      <c r="AP95" s="105"/>
      <c r="AQ95" s="107" t="s">
        <v>80</v>
      </c>
      <c r="AR95" s="102"/>
      <c r="AS95" s="108">
        <v>0</v>
      </c>
      <c r="AT95" s="109">
        <f>ROUND(SUM(AV95:AW95),2)</f>
        <v>0</v>
      </c>
      <c r="AU95" s="110">
        <f>'00 - Vedlejší rozpočtové ...'!P117</f>
        <v>0</v>
      </c>
      <c r="AV95" s="109">
        <f>'00 - Vedlejší rozpočtové ...'!J33</f>
        <v>0</v>
      </c>
      <c r="AW95" s="109">
        <f>'00 - Vedlejší rozpočtové ...'!J34</f>
        <v>0</v>
      </c>
      <c r="AX95" s="109">
        <f>'00 - Vedlejší rozpočtové ...'!J35</f>
        <v>0</v>
      </c>
      <c r="AY95" s="109">
        <f>'00 - Vedlejší rozpočtové ...'!J36</f>
        <v>0</v>
      </c>
      <c r="AZ95" s="109">
        <f>'00 - Vedlejší rozpočtové ...'!F33</f>
        <v>0</v>
      </c>
      <c r="BA95" s="109">
        <f>'00 - Vedlejší rozpočtové ...'!F34</f>
        <v>0</v>
      </c>
      <c r="BB95" s="109">
        <f>'00 - Vedlejší rozpočtové ...'!F35</f>
        <v>0</v>
      </c>
      <c r="BC95" s="109">
        <f>'00 - Vedlejší rozpočtové ...'!F36</f>
        <v>0</v>
      </c>
      <c r="BD95" s="111">
        <f>'00 - Vedlejší rozpočtové ...'!F37</f>
        <v>0</v>
      </c>
      <c r="BE95" s="7"/>
      <c r="BT95" s="112" t="s">
        <v>81</v>
      </c>
      <c r="BV95" s="112" t="s">
        <v>75</v>
      </c>
      <c r="BW95" s="112" t="s">
        <v>82</v>
      </c>
      <c r="BX95" s="112" t="s">
        <v>4</v>
      </c>
      <c r="CL95" s="112" t="s">
        <v>1</v>
      </c>
      <c r="CM95" s="112" t="s">
        <v>83</v>
      </c>
    </row>
    <row r="96" s="7" customFormat="1" ht="16.5" customHeight="1">
      <c r="A96" s="101" t="s">
        <v>77</v>
      </c>
      <c r="B96" s="102"/>
      <c r="C96" s="103"/>
      <c r="D96" s="104" t="s">
        <v>84</v>
      </c>
      <c r="E96" s="104"/>
      <c r="F96" s="104"/>
      <c r="G96" s="104"/>
      <c r="H96" s="104"/>
      <c r="I96" s="105"/>
      <c r="J96" s="104" t="s">
        <v>85</v>
      </c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6">
        <f>'01 - Oprava komunikace'!J30</f>
        <v>0</v>
      </c>
      <c r="AH96" s="105"/>
      <c r="AI96" s="105"/>
      <c r="AJ96" s="105"/>
      <c r="AK96" s="105"/>
      <c r="AL96" s="105"/>
      <c r="AM96" s="105"/>
      <c r="AN96" s="106">
        <f>SUM(AG96,AT96)</f>
        <v>0</v>
      </c>
      <c r="AO96" s="105"/>
      <c r="AP96" s="105"/>
      <c r="AQ96" s="107" t="s">
        <v>80</v>
      </c>
      <c r="AR96" s="102"/>
      <c r="AS96" s="113">
        <v>0</v>
      </c>
      <c r="AT96" s="114">
        <f>ROUND(SUM(AV96:AW96),2)</f>
        <v>0</v>
      </c>
      <c r="AU96" s="115">
        <f>'01 - Oprava komunikace'!P122</f>
        <v>0</v>
      </c>
      <c r="AV96" s="114">
        <f>'01 - Oprava komunikace'!J33</f>
        <v>0</v>
      </c>
      <c r="AW96" s="114">
        <f>'01 - Oprava komunikace'!J34</f>
        <v>0</v>
      </c>
      <c r="AX96" s="114">
        <f>'01 - Oprava komunikace'!J35</f>
        <v>0</v>
      </c>
      <c r="AY96" s="114">
        <f>'01 - Oprava komunikace'!J36</f>
        <v>0</v>
      </c>
      <c r="AZ96" s="114">
        <f>'01 - Oprava komunikace'!F33</f>
        <v>0</v>
      </c>
      <c r="BA96" s="114">
        <f>'01 - Oprava komunikace'!F34</f>
        <v>0</v>
      </c>
      <c r="BB96" s="114">
        <f>'01 - Oprava komunikace'!F35</f>
        <v>0</v>
      </c>
      <c r="BC96" s="114">
        <f>'01 - Oprava komunikace'!F36</f>
        <v>0</v>
      </c>
      <c r="BD96" s="116">
        <f>'01 - Oprava komunikace'!F37</f>
        <v>0</v>
      </c>
      <c r="BE96" s="7"/>
      <c r="BT96" s="112" t="s">
        <v>81</v>
      </c>
      <c r="BV96" s="112" t="s">
        <v>75</v>
      </c>
      <c r="BW96" s="112" t="s">
        <v>86</v>
      </c>
      <c r="BX96" s="112" t="s">
        <v>4</v>
      </c>
      <c r="CL96" s="112" t="s">
        <v>1</v>
      </c>
      <c r="CM96" s="112" t="s">
        <v>83</v>
      </c>
    </row>
    <row r="97" s="2" customFormat="1" ht="30" customHeight="1">
      <c r="A97" s="35"/>
      <c r="B97" s="36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6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="2" customFormat="1" ht="6.96" customHeight="1">
      <c r="A98" s="35"/>
      <c r="B98" s="57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36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</sheetData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0 - Vedlejší rozpočtové ...'!C2" display="/"/>
    <hyperlink ref="A96" location="'01 - Oprava komunika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82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="1" customFormat="1" ht="24.96" customHeight="1">
      <c r="B4" s="19"/>
      <c r="D4" s="20" t="s">
        <v>87</v>
      </c>
      <c r="L4" s="19"/>
      <c r="M4" s="117" t="s">
        <v>10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16</v>
      </c>
      <c r="L6" s="19"/>
    </row>
    <row r="7" s="1" customFormat="1" ht="16.5" customHeight="1">
      <c r="B7" s="19"/>
      <c r="E7" s="118" t="str">
        <f>'Rekapitulace stavby'!K6</f>
        <v>K Otočce mezi ul. Malá Tyršovka a Zátišská v Praze 12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88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36"/>
      <c r="C9" s="35"/>
      <c r="D9" s="35"/>
      <c r="E9" s="64" t="s">
        <v>89</v>
      </c>
      <c r="F9" s="35"/>
      <c r="G9" s="35"/>
      <c r="H9" s="3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18</v>
      </c>
      <c r="E11" s="35"/>
      <c r="F11" s="24" t="s">
        <v>1</v>
      </c>
      <c r="G11" s="35"/>
      <c r="H11" s="35"/>
      <c r="I11" s="29" t="s">
        <v>19</v>
      </c>
      <c r="J11" s="2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20</v>
      </c>
      <c r="E12" s="35"/>
      <c r="F12" s="24" t="s">
        <v>21</v>
      </c>
      <c r="G12" s="35"/>
      <c r="H12" s="35"/>
      <c r="I12" s="29" t="s">
        <v>22</v>
      </c>
      <c r="J12" s="66" t="str">
        <f>'Rekapitulace stavby'!AN8</f>
        <v>9. 12. 2020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24</v>
      </c>
      <c r="E14" s="35"/>
      <c r="F14" s="35"/>
      <c r="G14" s="35"/>
      <c r="H14" s="35"/>
      <c r="I14" s="29" t="s">
        <v>25</v>
      </c>
      <c r="J14" s="24" t="str">
        <f>IF('Rekapitulace stavby'!AN10="","",'Rekapitulace stavby'!AN10)</f>
        <v/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tr">
        <f>IF('Rekapitulace stavby'!E11="","",'Rekapitulace stavby'!E11)</f>
        <v xml:space="preserve"> </v>
      </c>
      <c r="F15" s="35"/>
      <c r="G15" s="35"/>
      <c r="H15" s="35"/>
      <c r="I15" s="29" t="s">
        <v>26</v>
      </c>
      <c r="J15" s="24" t="str">
        <f>IF('Rekapitulace stavby'!AN11="","",'Rekapitulace stavby'!AN11)</f>
        <v/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27</v>
      </c>
      <c r="E17" s="35"/>
      <c r="F17" s="35"/>
      <c r="G17" s="35"/>
      <c r="H17" s="35"/>
      <c r="I17" s="29" t="s">
        <v>25</v>
      </c>
      <c r="J17" s="30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'Rekapitulace stavby'!E14</f>
        <v>Vyplň údaj</v>
      </c>
      <c r="F18" s="24"/>
      <c r="G18" s="24"/>
      <c r="H18" s="24"/>
      <c r="I18" s="29" t="s">
        <v>26</v>
      </c>
      <c r="J18" s="30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29</v>
      </c>
      <c r="E20" s="35"/>
      <c r="F20" s="35"/>
      <c r="G20" s="35"/>
      <c r="H20" s="35"/>
      <c r="I20" s="29" t="s">
        <v>25</v>
      </c>
      <c r="J20" s="2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tr">
        <f>IF('Rekapitulace stavby'!E17="","",'Rekapitulace stavby'!E17)</f>
        <v xml:space="preserve"> </v>
      </c>
      <c r="F21" s="35"/>
      <c r="G21" s="35"/>
      <c r="H21" s="35"/>
      <c r="I21" s="29" t="s">
        <v>26</v>
      </c>
      <c r="J21" s="2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31</v>
      </c>
      <c r="E23" s="35"/>
      <c r="F23" s="35"/>
      <c r="G23" s="35"/>
      <c r="H23" s="35"/>
      <c r="I23" s="29" t="s">
        <v>25</v>
      </c>
      <c r="J23" s="24" t="str">
        <f>IF('Rekapitulace stavby'!AN19="","",'Rekapitulace stavby'!AN19)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tr">
        <f>IF('Rekapitulace stavby'!E20="","",'Rekapitulace stavby'!E20)</f>
        <v xml:space="preserve"> </v>
      </c>
      <c r="F24" s="35"/>
      <c r="G24" s="35"/>
      <c r="H24" s="35"/>
      <c r="I24" s="29" t="s">
        <v>26</v>
      </c>
      <c r="J24" s="24" t="str">
        <f>IF('Rekapitulace stavby'!AN20="","",'Rekapitulace stavby'!AN20)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32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19"/>
      <c r="B27" s="120"/>
      <c r="C27" s="119"/>
      <c r="D27" s="119"/>
      <c r="E27" s="33" t="s">
        <v>1</v>
      </c>
      <c r="F27" s="33"/>
      <c r="G27" s="33"/>
      <c r="H27" s="33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87"/>
      <c r="E29" s="87"/>
      <c r="F29" s="87"/>
      <c r="G29" s="87"/>
      <c r="H29" s="87"/>
      <c r="I29" s="87"/>
      <c r="J29" s="87"/>
      <c r="K29" s="87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36"/>
      <c r="C30" s="35"/>
      <c r="D30" s="122" t="s">
        <v>33</v>
      </c>
      <c r="E30" s="35"/>
      <c r="F30" s="35"/>
      <c r="G30" s="35"/>
      <c r="H30" s="35"/>
      <c r="I30" s="35"/>
      <c r="J30" s="93">
        <f>ROUND(J117,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36"/>
      <c r="C31" s="35"/>
      <c r="D31" s="87"/>
      <c r="E31" s="87"/>
      <c r="F31" s="87"/>
      <c r="G31" s="87"/>
      <c r="H31" s="87"/>
      <c r="I31" s="87"/>
      <c r="J31" s="87"/>
      <c r="K31" s="87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36"/>
      <c r="C32" s="35"/>
      <c r="D32" s="35"/>
      <c r="E32" s="35"/>
      <c r="F32" s="40" t="s">
        <v>35</v>
      </c>
      <c r="G32" s="35"/>
      <c r="H32" s="35"/>
      <c r="I32" s="40" t="s">
        <v>34</v>
      </c>
      <c r="J32" s="40" t="s">
        <v>36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36"/>
      <c r="C33" s="35"/>
      <c r="D33" s="123" t="s">
        <v>37</v>
      </c>
      <c r="E33" s="29" t="s">
        <v>38</v>
      </c>
      <c r="F33" s="124">
        <f>ROUND((SUM(BE117:BE133)),  2)</f>
        <v>0</v>
      </c>
      <c r="G33" s="35"/>
      <c r="H33" s="35"/>
      <c r="I33" s="125">
        <v>0.20999999999999999</v>
      </c>
      <c r="J33" s="124">
        <f>ROUND(((SUM(BE117:BE133))*I33),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29" t="s">
        <v>39</v>
      </c>
      <c r="F34" s="124">
        <f>ROUND((SUM(BF117:BF133)),  2)</f>
        <v>0</v>
      </c>
      <c r="G34" s="35"/>
      <c r="H34" s="35"/>
      <c r="I34" s="125">
        <v>0.14999999999999999</v>
      </c>
      <c r="J34" s="124">
        <f>ROUND(((SUM(BF117:BF133))*I34),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35"/>
      <c r="E35" s="29" t="s">
        <v>40</v>
      </c>
      <c r="F35" s="124">
        <f>ROUND((SUM(BG117:BG133)),  2)</f>
        <v>0</v>
      </c>
      <c r="G35" s="35"/>
      <c r="H35" s="35"/>
      <c r="I35" s="125">
        <v>0.20999999999999999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36"/>
      <c r="C36" s="35"/>
      <c r="D36" s="35"/>
      <c r="E36" s="29" t="s">
        <v>41</v>
      </c>
      <c r="F36" s="124">
        <f>ROUND((SUM(BH117:BH133)),  2)</f>
        <v>0</v>
      </c>
      <c r="G36" s="35"/>
      <c r="H36" s="35"/>
      <c r="I36" s="125">
        <v>0.14999999999999999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42</v>
      </c>
      <c r="F37" s="124">
        <f>ROUND((SUM(BI117:BI133)),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36"/>
      <c r="C39" s="126"/>
      <c r="D39" s="127" t="s">
        <v>43</v>
      </c>
      <c r="E39" s="78"/>
      <c r="F39" s="78"/>
      <c r="G39" s="128" t="s">
        <v>44</v>
      </c>
      <c r="H39" s="129" t="s">
        <v>45</v>
      </c>
      <c r="I39" s="78"/>
      <c r="J39" s="130">
        <f>SUM(J30:J37)</f>
        <v>0</v>
      </c>
      <c r="K39" s="131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2"/>
      <c r="D50" s="53" t="s">
        <v>46</v>
      </c>
      <c r="E50" s="54"/>
      <c r="F50" s="54"/>
      <c r="G50" s="53" t="s">
        <v>47</v>
      </c>
      <c r="H50" s="54"/>
      <c r="I50" s="54"/>
      <c r="J50" s="54"/>
      <c r="K50" s="54"/>
      <c r="L50" s="5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55" t="s">
        <v>48</v>
      </c>
      <c r="E61" s="38"/>
      <c r="F61" s="132" t="s">
        <v>49</v>
      </c>
      <c r="G61" s="55" t="s">
        <v>48</v>
      </c>
      <c r="H61" s="38"/>
      <c r="I61" s="38"/>
      <c r="J61" s="133" t="s">
        <v>49</v>
      </c>
      <c r="K61" s="38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3" t="s">
        <v>50</v>
      </c>
      <c r="E65" s="56"/>
      <c r="F65" s="56"/>
      <c r="G65" s="53" t="s">
        <v>51</v>
      </c>
      <c r="H65" s="56"/>
      <c r="I65" s="56"/>
      <c r="J65" s="56"/>
      <c r="K65" s="56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55" t="s">
        <v>48</v>
      </c>
      <c r="E76" s="38"/>
      <c r="F76" s="132" t="s">
        <v>49</v>
      </c>
      <c r="G76" s="55" t="s">
        <v>48</v>
      </c>
      <c r="H76" s="38"/>
      <c r="I76" s="38"/>
      <c r="J76" s="133" t="s">
        <v>49</v>
      </c>
      <c r="K76" s="38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90</v>
      </c>
      <c r="D82" s="35"/>
      <c r="E82" s="35"/>
      <c r="F82" s="35"/>
      <c r="G82" s="35"/>
      <c r="H82" s="35"/>
      <c r="I82" s="35"/>
      <c r="J82" s="35"/>
      <c r="K82" s="35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18" t="str">
        <f>E7</f>
        <v>K Otočce mezi ul. Malá Tyršovka a Zátišská v Praze 12</v>
      </c>
      <c r="F85" s="29"/>
      <c r="G85" s="29"/>
      <c r="H85" s="29"/>
      <c r="I85" s="35"/>
      <c r="J85" s="35"/>
      <c r="K85" s="35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88</v>
      </c>
      <c r="D86" s="35"/>
      <c r="E86" s="35"/>
      <c r="F86" s="35"/>
      <c r="G86" s="35"/>
      <c r="H86" s="35"/>
      <c r="I86" s="35"/>
      <c r="J86" s="35"/>
      <c r="K86" s="35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5"/>
      <c r="D87" s="35"/>
      <c r="E87" s="64" t="str">
        <f>E9</f>
        <v>00 - Vedlejší rozpočtové náklady</v>
      </c>
      <c r="F87" s="35"/>
      <c r="G87" s="35"/>
      <c r="H87" s="35"/>
      <c r="I87" s="35"/>
      <c r="J87" s="35"/>
      <c r="K87" s="35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5"/>
      <c r="E89" s="35"/>
      <c r="F89" s="24" t="str">
        <f>F12</f>
        <v xml:space="preserve"> </v>
      </c>
      <c r="G89" s="35"/>
      <c r="H89" s="35"/>
      <c r="I89" s="29" t="s">
        <v>22</v>
      </c>
      <c r="J89" s="66" t="str">
        <f>IF(J12="","",J12)</f>
        <v>9. 12. 2020</v>
      </c>
      <c r="K89" s="35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5"/>
      <c r="E91" s="35"/>
      <c r="F91" s="24" t="str">
        <f>E15</f>
        <v xml:space="preserve"> </v>
      </c>
      <c r="G91" s="35"/>
      <c r="H91" s="35"/>
      <c r="I91" s="29" t="s">
        <v>29</v>
      </c>
      <c r="J91" s="33" t="str">
        <f>E21</f>
        <v xml:space="preserve"> </v>
      </c>
      <c r="K91" s="35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5"/>
      <c r="E92" s="35"/>
      <c r="F92" s="24" t="str">
        <f>IF(E18="","",E18)</f>
        <v>Vyplň údaj</v>
      </c>
      <c r="G92" s="35"/>
      <c r="H92" s="35"/>
      <c r="I92" s="29" t="s">
        <v>31</v>
      </c>
      <c r="J92" s="33" t="str">
        <f>E24</f>
        <v xml:space="preserve"> </v>
      </c>
      <c r="K92" s="35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34" t="s">
        <v>91</v>
      </c>
      <c r="D94" s="126"/>
      <c r="E94" s="126"/>
      <c r="F94" s="126"/>
      <c r="G94" s="126"/>
      <c r="H94" s="126"/>
      <c r="I94" s="126"/>
      <c r="J94" s="135" t="s">
        <v>92</v>
      </c>
      <c r="K94" s="12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36" t="s">
        <v>93</v>
      </c>
      <c r="D96" s="35"/>
      <c r="E96" s="35"/>
      <c r="F96" s="35"/>
      <c r="G96" s="35"/>
      <c r="H96" s="35"/>
      <c r="I96" s="35"/>
      <c r="J96" s="93">
        <f>J117</f>
        <v>0</v>
      </c>
      <c r="K96" s="35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94</v>
      </c>
    </row>
    <row r="97" s="9" customFormat="1" ht="24.96" customHeight="1">
      <c r="A97" s="9"/>
      <c r="B97" s="137"/>
      <c r="C97" s="9"/>
      <c r="D97" s="138" t="s">
        <v>95</v>
      </c>
      <c r="E97" s="139"/>
      <c r="F97" s="139"/>
      <c r="G97" s="139"/>
      <c r="H97" s="139"/>
      <c r="I97" s="139"/>
      <c r="J97" s="140">
        <f>J118</f>
        <v>0</v>
      </c>
      <c r="K97" s="9"/>
      <c r="L97" s="13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5"/>
      <c r="B98" s="36"/>
      <c r="C98" s="35"/>
      <c r="D98" s="35"/>
      <c r="E98" s="35"/>
      <c r="F98" s="35"/>
      <c r="G98" s="35"/>
      <c r="H98" s="35"/>
      <c r="I98" s="35"/>
      <c r="J98" s="35"/>
      <c r="K98" s="35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="2" customFormat="1" ht="6.96" customHeight="1">
      <c r="A99" s="35"/>
      <c r="B99" s="57"/>
      <c r="C99" s="58"/>
      <c r="D99" s="58"/>
      <c r="E99" s="58"/>
      <c r="F99" s="58"/>
      <c r="G99" s="58"/>
      <c r="H99" s="58"/>
      <c r="I99" s="58"/>
      <c r="J99" s="58"/>
      <c r="K99" s="58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3" s="2" customFormat="1" ht="6.96" customHeight="1">
      <c r="A103" s="35"/>
      <c r="B103" s="59"/>
      <c r="C103" s="60"/>
      <c r="D103" s="60"/>
      <c r="E103" s="60"/>
      <c r="F103" s="60"/>
      <c r="G103" s="60"/>
      <c r="H103" s="60"/>
      <c r="I103" s="60"/>
      <c r="J103" s="60"/>
      <c r="K103" s="60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24.96" customHeight="1">
      <c r="A104" s="35"/>
      <c r="B104" s="36"/>
      <c r="C104" s="20" t="s">
        <v>96</v>
      </c>
      <c r="D104" s="35"/>
      <c r="E104" s="35"/>
      <c r="F104" s="35"/>
      <c r="G104" s="35"/>
      <c r="H104" s="35"/>
      <c r="I104" s="35"/>
      <c r="J104" s="35"/>
      <c r="K104" s="35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36"/>
      <c r="C105" s="35"/>
      <c r="D105" s="35"/>
      <c r="E105" s="35"/>
      <c r="F105" s="35"/>
      <c r="G105" s="35"/>
      <c r="H105" s="35"/>
      <c r="I105" s="35"/>
      <c r="J105" s="35"/>
      <c r="K105" s="35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12" customHeight="1">
      <c r="A106" s="35"/>
      <c r="B106" s="36"/>
      <c r="C106" s="29" t="s">
        <v>16</v>
      </c>
      <c r="D106" s="35"/>
      <c r="E106" s="35"/>
      <c r="F106" s="35"/>
      <c r="G106" s="35"/>
      <c r="H106" s="35"/>
      <c r="I106" s="35"/>
      <c r="J106" s="35"/>
      <c r="K106" s="35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6.5" customHeight="1">
      <c r="A107" s="35"/>
      <c r="B107" s="36"/>
      <c r="C107" s="35"/>
      <c r="D107" s="35"/>
      <c r="E107" s="118" t="str">
        <f>E7</f>
        <v>K Otočce mezi ul. Malá Tyršovka a Zátišská v Praze 12</v>
      </c>
      <c r="F107" s="29"/>
      <c r="G107" s="29"/>
      <c r="H107" s="29"/>
      <c r="I107" s="35"/>
      <c r="J107" s="35"/>
      <c r="K107" s="35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2" customHeight="1">
      <c r="A108" s="35"/>
      <c r="B108" s="36"/>
      <c r="C108" s="29" t="s">
        <v>88</v>
      </c>
      <c r="D108" s="35"/>
      <c r="E108" s="35"/>
      <c r="F108" s="35"/>
      <c r="G108" s="35"/>
      <c r="H108" s="35"/>
      <c r="I108" s="35"/>
      <c r="J108" s="35"/>
      <c r="K108" s="35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6.5" customHeight="1">
      <c r="A109" s="35"/>
      <c r="B109" s="36"/>
      <c r="C109" s="35"/>
      <c r="D109" s="35"/>
      <c r="E109" s="64" t="str">
        <f>E9</f>
        <v>00 - Vedlejší rozpočtové náklady</v>
      </c>
      <c r="F109" s="35"/>
      <c r="G109" s="35"/>
      <c r="H109" s="35"/>
      <c r="I109" s="35"/>
      <c r="J109" s="35"/>
      <c r="K109" s="35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5"/>
      <c r="D110" s="35"/>
      <c r="E110" s="35"/>
      <c r="F110" s="35"/>
      <c r="G110" s="35"/>
      <c r="H110" s="35"/>
      <c r="I110" s="35"/>
      <c r="J110" s="35"/>
      <c r="K110" s="35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20</v>
      </c>
      <c r="D111" s="35"/>
      <c r="E111" s="35"/>
      <c r="F111" s="24" t="str">
        <f>F12</f>
        <v xml:space="preserve"> </v>
      </c>
      <c r="G111" s="35"/>
      <c r="H111" s="35"/>
      <c r="I111" s="29" t="s">
        <v>22</v>
      </c>
      <c r="J111" s="66" t="str">
        <f>IF(J12="","",J12)</f>
        <v>9. 12. 2020</v>
      </c>
      <c r="K111" s="35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5"/>
      <c r="D112" s="35"/>
      <c r="E112" s="35"/>
      <c r="F112" s="35"/>
      <c r="G112" s="35"/>
      <c r="H112" s="35"/>
      <c r="I112" s="35"/>
      <c r="J112" s="35"/>
      <c r="K112" s="35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5.15" customHeight="1">
      <c r="A113" s="35"/>
      <c r="B113" s="36"/>
      <c r="C113" s="29" t="s">
        <v>24</v>
      </c>
      <c r="D113" s="35"/>
      <c r="E113" s="35"/>
      <c r="F113" s="24" t="str">
        <f>E15</f>
        <v xml:space="preserve"> </v>
      </c>
      <c r="G113" s="35"/>
      <c r="H113" s="35"/>
      <c r="I113" s="29" t="s">
        <v>29</v>
      </c>
      <c r="J113" s="33" t="str">
        <f>E21</f>
        <v xml:space="preserve"> </v>
      </c>
      <c r="K113" s="35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27</v>
      </c>
      <c r="D114" s="35"/>
      <c r="E114" s="35"/>
      <c r="F114" s="24" t="str">
        <f>IF(E18="","",E18)</f>
        <v>Vyplň údaj</v>
      </c>
      <c r="G114" s="35"/>
      <c r="H114" s="35"/>
      <c r="I114" s="29" t="s">
        <v>31</v>
      </c>
      <c r="J114" s="33" t="str">
        <f>E24</f>
        <v xml:space="preserve"> </v>
      </c>
      <c r="K114" s="35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0.32" customHeight="1">
      <c r="A115" s="35"/>
      <c r="B115" s="36"/>
      <c r="C115" s="35"/>
      <c r="D115" s="35"/>
      <c r="E115" s="35"/>
      <c r="F115" s="35"/>
      <c r="G115" s="35"/>
      <c r="H115" s="35"/>
      <c r="I115" s="35"/>
      <c r="J115" s="35"/>
      <c r="K115" s="35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10" customFormat="1" ht="29.28" customHeight="1">
      <c r="A116" s="141"/>
      <c r="B116" s="142"/>
      <c r="C116" s="143" t="s">
        <v>97</v>
      </c>
      <c r="D116" s="144" t="s">
        <v>58</v>
      </c>
      <c r="E116" s="144" t="s">
        <v>54</v>
      </c>
      <c r="F116" s="144" t="s">
        <v>55</v>
      </c>
      <c r="G116" s="144" t="s">
        <v>98</v>
      </c>
      <c r="H116" s="144" t="s">
        <v>99</v>
      </c>
      <c r="I116" s="144" t="s">
        <v>100</v>
      </c>
      <c r="J116" s="145" t="s">
        <v>92</v>
      </c>
      <c r="K116" s="146" t="s">
        <v>101</v>
      </c>
      <c r="L116" s="147"/>
      <c r="M116" s="83" t="s">
        <v>1</v>
      </c>
      <c r="N116" s="84" t="s">
        <v>37</v>
      </c>
      <c r="O116" s="84" t="s">
        <v>102</v>
      </c>
      <c r="P116" s="84" t="s">
        <v>103</v>
      </c>
      <c r="Q116" s="84" t="s">
        <v>104</v>
      </c>
      <c r="R116" s="84" t="s">
        <v>105</v>
      </c>
      <c r="S116" s="84" t="s">
        <v>106</v>
      </c>
      <c r="T116" s="85" t="s">
        <v>107</v>
      </c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</row>
    <row r="117" s="2" customFormat="1" ht="22.8" customHeight="1">
      <c r="A117" s="35"/>
      <c r="B117" s="36"/>
      <c r="C117" s="90" t="s">
        <v>108</v>
      </c>
      <c r="D117" s="35"/>
      <c r="E117" s="35"/>
      <c r="F117" s="35"/>
      <c r="G117" s="35"/>
      <c r="H117" s="35"/>
      <c r="I117" s="35"/>
      <c r="J117" s="148">
        <f>BK117</f>
        <v>0</v>
      </c>
      <c r="K117" s="35"/>
      <c r="L117" s="36"/>
      <c r="M117" s="86"/>
      <c r="N117" s="70"/>
      <c r="O117" s="87"/>
      <c r="P117" s="149">
        <f>P118</f>
        <v>0</v>
      </c>
      <c r="Q117" s="87"/>
      <c r="R117" s="149">
        <f>R118</f>
        <v>0</v>
      </c>
      <c r="S117" s="87"/>
      <c r="T117" s="150">
        <f>T118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6" t="s">
        <v>72</v>
      </c>
      <c r="AU117" s="16" t="s">
        <v>94</v>
      </c>
      <c r="BK117" s="151">
        <f>BK118</f>
        <v>0</v>
      </c>
    </row>
    <row r="118" s="11" customFormat="1" ht="25.92" customHeight="1">
      <c r="A118" s="11"/>
      <c r="B118" s="152"/>
      <c r="C118" s="11"/>
      <c r="D118" s="153" t="s">
        <v>72</v>
      </c>
      <c r="E118" s="154" t="s">
        <v>109</v>
      </c>
      <c r="F118" s="154" t="s">
        <v>110</v>
      </c>
      <c r="G118" s="11"/>
      <c r="H118" s="11"/>
      <c r="I118" s="155"/>
      <c r="J118" s="156">
        <f>BK118</f>
        <v>0</v>
      </c>
      <c r="K118" s="11"/>
      <c r="L118" s="152"/>
      <c r="M118" s="157"/>
      <c r="N118" s="158"/>
      <c r="O118" s="158"/>
      <c r="P118" s="159">
        <f>SUM(P119:P133)</f>
        <v>0</v>
      </c>
      <c r="Q118" s="158"/>
      <c r="R118" s="159">
        <f>SUM(R119:R133)</f>
        <v>0</v>
      </c>
      <c r="S118" s="158"/>
      <c r="T118" s="160">
        <f>SUM(T119:T133)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153" t="s">
        <v>111</v>
      </c>
      <c r="AT118" s="161" t="s">
        <v>72</v>
      </c>
      <c r="AU118" s="161" t="s">
        <v>73</v>
      </c>
      <c r="AY118" s="153" t="s">
        <v>112</v>
      </c>
      <c r="BK118" s="162">
        <f>SUM(BK119:BK133)</f>
        <v>0</v>
      </c>
    </row>
    <row r="119" s="2" customFormat="1" ht="24.15" customHeight="1">
      <c r="A119" s="35"/>
      <c r="B119" s="163"/>
      <c r="C119" s="164" t="s">
        <v>81</v>
      </c>
      <c r="D119" s="164" t="s">
        <v>113</v>
      </c>
      <c r="E119" s="165" t="s">
        <v>114</v>
      </c>
      <c r="F119" s="166" t="s">
        <v>115</v>
      </c>
      <c r="G119" s="167" t="s">
        <v>116</v>
      </c>
      <c r="H119" s="168">
        <v>1</v>
      </c>
      <c r="I119" s="169"/>
      <c r="J119" s="170">
        <f>ROUND(I119*H119,2)</f>
        <v>0</v>
      </c>
      <c r="K119" s="171"/>
      <c r="L119" s="36"/>
      <c r="M119" s="172" t="s">
        <v>1</v>
      </c>
      <c r="N119" s="173" t="s">
        <v>38</v>
      </c>
      <c r="O119" s="74"/>
      <c r="P119" s="174">
        <f>O119*H119</f>
        <v>0</v>
      </c>
      <c r="Q119" s="174">
        <v>0</v>
      </c>
      <c r="R119" s="174">
        <f>Q119*H119</f>
        <v>0</v>
      </c>
      <c r="S119" s="174">
        <v>0</v>
      </c>
      <c r="T119" s="175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76" t="s">
        <v>117</v>
      </c>
      <c r="AT119" s="176" t="s">
        <v>113</v>
      </c>
      <c r="AU119" s="176" t="s">
        <v>81</v>
      </c>
      <c r="AY119" s="16" t="s">
        <v>112</v>
      </c>
      <c r="BE119" s="177">
        <f>IF(N119="základní",J119,0)</f>
        <v>0</v>
      </c>
      <c r="BF119" s="177">
        <f>IF(N119="snížená",J119,0)</f>
        <v>0</v>
      </c>
      <c r="BG119" s="177">
        <f>IF(N119="zákl. přenesená",J119,0)</f>
        <v>0</v>
      </c>
      <c r="BH119" s="177">
        <f>IF(N119="sníž. přenesená",J119,0)</f>
        <v>0</v>
      </c>
      <c r="BI119" s="177">
        <f>IF(N119="nulová",J119,0)</f>
        <v>0</v>
      </c>
      <c r="BJ119" s="16" t="s">
        <v>81</v>
      </c>
      <c r="BK119" s="177">
        <f>ROUND(I119*H119,2)</f>
        <v>0</v>
      </c>
      <c r="BL119" s="16" t="s">
        <v>117</v>
      </c>
      <c r="BM119" s="176" t="s">
        <v>118</v>
      </c>
    </row>
    <row r="120" s="2" customFormat="1">
      <c r="A120" s="35"/>
      <c r="B120" s="36"/>
      <c r="C120" s="35"/>
      <c r="D120" s="178" t="s">
        <v>119</v>
      </c>
      <c r="E120" s="35"/>
      <c r="F120" s="179" t="s">
        <v>115</v>
      </c>
      <c r="G120" s="35"/>
      <c r="H120" s="35"/>
      <c r="I120" s="180"/>
      <c r="J120" s="35"/>
      <c r="K120" s="35"/>
      <c r="L120" s="36"/>
      <c r="M120" s="181"/>
      <c r="N120" s="182"/>
      <c r="O120" s="74"/>
      <c r="P120" s="74"/>
      <c r="Q120" s="74"/>
      <c r="R120" s="74"/>
      <c r="S120" s="74"/>
      <c r="T120" s="7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6" t="s">
        <v>119</v>
      </c>
      <c r="AU120" s="16" t="s">
        <v>81</v>
      </c>
    </row>
    <row r="121" s="2" customFormat="1">
      <c r="A121" s="35"/>
      <c r="B121" s="36"/>
      <c r="C121" s="35"/>
      <c r="D121" s="178" t="s">
        <v>120</v>
      </c>
      <c r="E121" s="35"/>
      <c r="F121" s="183" t="s">
        <v>121</v>
      </c>
      <c r="G121" s="35"/>
      <c r="H121" s="35"/>
      <c r="I121" s="180"/>
      <c r="J121" s="35"/>
      <c r="K121" s="35"/>
      <c r="L121" s="36"/>
      <c r="M121" s="181"/>
      <c r="N121" s="182"/>
      <c r="O121" s="74"/>
      <c r="P121" s="74"/>
      <c r="Q121" s="74"/>
      <c r="R121" s="74"/>
      <c r="S121" s="74"/>
      <c r="T121" s="7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6" t="s">
        <v>120</v>
      </c>
      <c r="AU121" s="16" t="s">
        <v>81</v>
      </c>
    </row>
    <row r="122" s="2" customFormat="1" ht="14.4" customHeight="1">
      <c r="A122" s="35"/>
      <c r="B122" s="163"/>
      <c r="C122" s="164" t="s">
        <v>83</v>
      </c>
      <c r="D122" s="164" t="s">
        <v>113</v>
      </c>
      <c r="E122" s="165" t="s">
        <v>122</v>
      </c>
      <c r="F122" s="166" t="s">
        <v>123</v>
      </c>
      <c r="G122" s="167" t="s">
        <v>116</v>
      </c>
      <c r="H122" s="168">
        <v>1</v>
      </c>
      <c r="I122" s="169"/>
      <c r="J122" s="170">
        <f>ROUND(I122*H122,2)</f>
        <v>0</v>
      </c>
      <c r="K122" s="171"/>
      <c r="L122" s="36"/>
      <c r="M122" s="172" t="s">
        <v>1</v>
      </c>
      <c r="N122" s="173" t="s">
        <v>38</v>
      </c>
      <c r="O122" s="74"/>
      <c r="P122" s="174">
        <f>O122*H122</f>
        <v>0</v>
      </c>
      <c r="Q122" s="174">
        <v>0</v>
      </c>
      <c r="R122" s="174">
        <f>Q122*H122</f>
        <v>0</v>
      </c>
      <c r="S122" s="174">
        <v>0</v>
      </c>
      <c r="T122" s="175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76" t="s">
        <v>117</v>
      </c>
      <c r="AT122" s="176" t="s">
        <v>113</v>
      </c>
      <c r="AU122" s="176" t="s">
        <v>81</v>
      </c>
      <c r="AY122" s="16" t="s">
        <v>112</v>
      </c>
      <c r="BE122" s="177">
        <f>IF(N122="základní",J122,0)</f>
        <v>0</v>
      </c>
      <c r="BF122" s="177">
        <f>IF(N122="snížená",J122,0)</f>
        <v>0</v>
      </c>
      <c r="BG122" s="177">
        <f>IF(N122="zákl. přenesená",J122,0)</f>
        <v>0</v>
      </c>
      <c r="BH122" s="177">
        <f>IF(N122="sníž. přenesená",J122,0)</f>
        <v>0</v>
      </c>
      <c r="BI122" s="177">
        <f>IF(N122="nulová",J122,0)</f>
        <v>0</v>
      </c>
      <c r="BJ122" s="16" t="s">
        <v>81</v>
      </c>
      <c r="BK122" s="177">
        <f>ROUND(I122*H122,2)</f>
        <v>0</v>
      </c>
      <c r="BL122" s="16" t="s">
        <v>117</v>
      </c>
      <c r="BM122" s="176" t="s">
        <v>124</v>
      </c>
    </row>
    <row r="123" s="2" customFormat="1">
      <c r="A123" s="35"/>
      <c r="B123" s="36"/>
      <c r="C123" s="35"/>
      <c r="D123" s="178" t="s">
        <v>119</v>
      </c>
      <c r="E123" s="35"/>
      <c r="F123" s="179" t="s">
        <v>115</v>
      </c>
      <c r="G123" s="35"/>
      <c r="H123" s="35"/>
      <c r="I123" s="180"/>
      <c r="J123" s="35"/>
      <c r="K123" s="35"/>
      <c r="L123" s="36"/>
      <c r="M123" s="181"/>
      <c r="N123" s="182"/>
      <c r="O123" s="74"/>
      <c r="P123" s="74"/>
      <c r="Q123" s="74"/>
      <c r="R123" s="74"/>
      <c r="S123" s="74"/>
      <c r="T123" s="7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6" t="s">
        <v>119</v>
      </c>
      <c r="AU123" s="16" t="s">
        <v>81</v>
      </c>
    </row>
    <row r="124" s="2" customFormat="1">
      <c r="A124" s="35"/>
      <c r="B124" s="36"/>
      <c r="C124" s="35"/>
      <c r="D124" s="178" t="s">
        <v>120</v>
      </c>
      <c r="E124" s="35"/>
      <c r="F124" s="183" t="s">
        <v>121</v>
      </c>
      <c r="G124" s="35"/>
      <c r="H124" s="35"/>
      <c r="I124" s="180"/>
      <c r="J124" s="35"/>
      <c r="K124" s="35"/>
      <c r="L124" s="36"/>
      <c r="M124" s="181"/>
      <c r="N124" s="182"/>
      <c r="O124" s="74"/>
      <c r="P124" s="74"/>
      <c r="Q124" s="74"/>
      <c r="R124" s="74"/>
      <c r="S124" s="74"/>
      <c r="T124" s="7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6" t="s">
        <v>120</v>
      </c>
      <c r="AU124" s="16" t="s">
        <v>81</v>
      </c>
    </row>
    <row r="125" s="2" customFormat="1" ht="24.15" customHeight="1">
      <c r="A125" s="35"/>
      <c r="B125" s="163"/>
      <c r="C125" s="164" t="s">
        <v>125</v>
      </c>
      <c r="D125" s="164" t="s">
        <v>113</v>
      </c>
      <c r="E125" s="165" t="s">
        <v>126</v>
      </c>
      <c r="F125" s="166" t="s">
        <v>127</v>
      </c>
      <c r="G125" s="167" t="s">
        <v>128</v>
      </c>
      <c r="H125" s="168">
        <v>1</v>
      </c>
      <c r="I125" s="169"/>
      <c r="J125" s="170">
        <f>ROUND(I125*H125,2)</f>
        <v>0</v>
      </c>
      <c r="K125" s="171"/>
      <c r="L125" s="36"/>
      <c r="M125" s="172" t="s">
        <v>1</v>
      </c>
      <c r="N125" s="173" t="s">
        <v>38</v>
      </c>
      <c r="O125" s="74"/>
      <c r="P125" s="174">
        <f>O125*H125</f>
        <v>0</v>
      </c>
      <c r="Q125" s="174">
        <v>0</v>
      </c>
      <c r="R125" s="174">
        <f>Q125*H125</f>
        <v>0</v>
      </c>
      <c r="S125" s="174">
        <v>0</v>
      </c>
      <c r="T125" s="17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76" t="s">
        <v>117</v>
      </c>
      <c r="AT125" s="176" t="s">
        <v>113</v>
      </c>
      <c r="AU125" s="176" t="s">
        <v>81</v>
      </c>
      <c r="AY125" s="16" t="s">
        <v>112</v>
      </c>
      <c r="BE125" s="177">
        <f>IF(N125="základní",J125,0)</f>
        <v>0</v>
      </c>
      <c r="BF125" s="177">
        <f>IF(N125="snížená",J125,0)</f>
        <v>0</v>
      </c>
      <c r="BG125" s="177">
        <f>IF(N125="zákl. přenesená",J125,0)</f>
        <v>0</v>
      </c>
      <c r="BH125" s="177">
        <f>IF(N125="sníž. přenesená",J125,0)</f>
        <v>0</v>
      </c>
      <c r="BI125" s="177">
        <f>IF(N125="nulová",J125,0)</f>
        <v>0</v>
      </c>
      <c r="BJ125" s="16" t="s">
        <v>81</v>
      </c>
      <c r="BK125" s="177">
        <f>ROUND(I125*H125,2)</f>
        <v>0</v>
      </c>
      <c r="BL125" s="16" t="s">
        <v>117</v>
      </c>
      <c r="BM125" s="176" t="s">
        <v>129</v>
      </c>
    </row>
    <row r="126" s="2" customFormat="1">
      <c r="A126" s="35"/>
      <c r="B126" s="36"/>
      <c r="C126" s="35"/>
      <c r="D126" s="178" t="s">
        <v>119</v>
      </c>
      <c r="E126" s="35"/>
      <c r="F126" s="179" t="s">
        <v>127</v>
      </c>
      <c r="G126" s="35"/>
      <c r="H126" s="35"/>
      <c r="I126" s="180"/>
      <c r="J126" s="35"/>
      <c r="K126" s="35"/>
      <c r="L126" s="36"/>
      <c r="M126" s="181"/>
      <c r="N126" s="182"/>
      <c r="O126" s="74"/>
      <c r="P126" s="74"/>
      <c r="Q126" s="74"/>
      <c r="R126" s="74"/>
      <c r="S126" s="74"/>
      <c r="T126" s="7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6" t="s">
        <v>119</v>
      </c>
      <c r="AU126" s="16" t="s">
        <v>81</v>
      </c>
    </row>
    <row r="127" s="2" customFormat="1">
      <c r="A127" s="35"/>
      <c r="B127" s="36"/>
      <c r="C127" s="35"/>
      <c r="D127" s="178" t="s">
        <v>120</v>
      </c>
      <c r="E127" s="35"/>
      <c r="F127" s="183" t="s">
        <v>130</v>
      </c>
      <c r="G127" s="35"/>
      <c r="H127" s="35"/>
      <c r="I127" s="180"/>
      <c r="J127" s="35"/>
      <c r="K127" s="35"/>
      <c r="L127" s="36"/>
      <c r="M127" s="181"/>
      <c r="N127" s="182"/>
      <c r="O127" s="74"/>
      <c r="P127" s="74"/>
      <c r="Q127" s="74"/>
      <c r="R127" s="74"/>
      <c r="S127" s="74"/>
      <c r="T127" s="7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6" t="s">
        <v>120</v>
      </c>
      <c r="AU127" s="16" t="s">
        <v>81</v>
      </c>
    </row>
    <row r="128" s="2" customFormat="1" ht="24.15" customHeight="1">
      <c r="A128" s="35"/>
      <c r="B128" s="163"/>
      <c r="C128" s="164" t="s">
        <v>111</v>
      </c>
      <c r="D128" s="164" t="s">
        <v>113</v>
      </c>
      <c r="E128" s="165" t="s">
        <v>131</v>
      </c>
      <c r="F128" s="166" t="s">
        <v>132</v>
      </c>
      <c r="G128" s="167" t="s">
        <v>116</v>
      </c>
      <c r="H128" s="168">
        <v>1</v>
      </c>
      <c r="I128" s="169"/>
      <c r="J128" s="170">
        <f>ROUND(I128*H128,2)</f>
        <v>0</v>
      </c>
      <c r="K128" s="171"/>
      <c r="L128" s="36"/>
      <c r="M128" s="172" t="s">
        <v>1</v>
      </c>
      <c r="N128" s="173" t="s">
        <v>38</v>
      </c>
      <c r="O128" s="74"/>
      <c r="P128" s="174">
        <f>O128*H128</f>
        <v>0</v>
      </c>
      <c r="Q128" s="174">
        <v>0</v>
      </c>
      <c r="R128" s="174">
        <f>Q128*H128</f>
        <v>0</v>
      </c>
      <c r="S128" s="174">
        <v>0</v>
      </c>
      <c r="T128" s="17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76" t="s">
        <v>117</v>
      </c>
      <c r="AT128" s="176" t="s">
        <v>113</v>
      </c>
      <c r="AU128" s="176" t="s">
        <v>81</v>
      </c>
      <c r="AY128" s="16" t="s">
        <v>112</v>
      </c>
      <c r="BE128" s="177">
        <f>IF(N128="základní",J128,0)</f>
        <v>0</v>
      </c>
      <c r="BF128" s="177">
        <f>IF(N128="snížená",J128,0)</f>
        <v>0</v>
      </c>
      <c r="BG128" s="177">
        <f>IF(N128="zákl. přenesená",J128,0)</f>
        <v>0</v>
      </c>
      <c r="BH128" s="177">
        <f>IF(N128="sníž. přenesená",J128,0)</f>
        <v>0</v>
      </c>
      <c r="BI128" s="177">
        <f>IF(N128="nulová",J128,0)</f>
        <v>0</v>
      </c>
      <c r="BJ128" s="16" t="s">
        <v>81</v>
      </c>
      <c r="BK128" s="177">
        <f>ROUND(I128*H128,2)</f>
        <v>0</v>
      </c>
      <c r="BL128" s="16" t="s">
        <v>117</v>
      </c>
      <c r="BM128" s="176" t="s">
        <v>133</v>
      </c>
    </row>
    <row r="129" s="2" customFormat="1">
      <c r="A129" s="35"/>
      <c r="B129" s="36"/>
      <c r="C129" s="35"/>
      <c r="D129" s="178" t="s">
        <v>119</v>
      </c>
      <c r="E129" s="35"/>
      <c r="F129" s="179" t="s">
        <v>132</v>
      </c>
      <c r="G129" s="35"/>
      <c r="H129" s="35"/>
      <c r="I129" s="180"/>
      <c r="J129" s="35"/>
      <c r="K129" s="35"/>
      <c r="L129" s="36"/>
      <c r="M129" s="181"/>
      <c r="N129" s="182"/>
      <c r="O129" s="74"/>
      <c r="P129" s="74"/>
      <c r="Q129" s="74"/>
      <c r="R129" s="74"/>
      <c r="S129" s="74"/>
      <c r="T129" s="7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6" t="s">
        <v>119</v>
      </c>
      <c r="AU129" s="16" t="s">
        <v>81</v>
      </c>
    </row>
    <row r="130" s="2" customFormat="1">
      <c r="A130" s="35"/>
      <c r="B130" s="36"/>
      <c r="C130" s="35"/>
      <c r="D130" s="178" t="s">
        <v>120</v>
      </c>
      <c r="E130" s="35"/>
      <c r="F130" s="183" t="s">
        <v>130</v>
      </c>
      <c r="G130" s="35"/>
      <c r="H130" s="35"/>
      <c r="I130" s="180"/>
      <c r="J130" s="35"/>
      <c r="K130" s="35"/>
      <c r="L130" s="36"/>
      <c r="M130" s="181"/>
      <c r="N130" s="182"/>
      <c r="O130" s="74"/>
      <c r="P130" s="74"/>
      <c r="Q130" s="74"/>
      <c r="R130" s="74"/>
      <c r="S130" s="74"/>
      <c r="T130" s="7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6" t="s">
        <v>120</v>
      </c>
      <c r="AU130" s="16" t="s">
        <v>81</v>
      </c>
    </row>
    <row r="131" s="2" customFormat="1" ht="24.15" customHeight="1">
      <c r="A131" s="35"/>
      <c r="B131" s="163"/>
      <c r="C131" s="164" t="s">
        <v>134</v>
      </c>
      <c r="D131" s="164" t="s">
        <v>113</v>
      </c>
      <c r="E131" s="165" t="s">
        <v>135</v>
      </c>
      <c r="F131" s="166" t="s">
        <v>136</v>
      </c>
      <c r="G131" s="167" t="s">
        <v>116</v>
      </c>
      <c r="H131" s="168">
        <v>1</v>
      </c>
      <c r="I131" s="169"/>
      <c r="J131" s="170">
        <f>ROUND(I131*H131,2)</f>
        <v>0</v>
      </c>
      <c r="K131" s="171"/>
      <c r="L131" s="36"/>
      <c r="M131" s="172" t="s">
        <v>1</v>
      </c>
      <c r="N131" s="173" t="s">
        <v>38</v>
      </c>
      <c r="O131" s="74"/>
      <c r="P131" s="174">
        <f>O131*H131</f>
        <v>0</v>
      </c>
      <c r="Q131" s="174">
        <v>0</v>
      </c>
      <c r="R131" s="174">
        <f>Q131*H131</f>
        <v>0</v>
      </c>
      <c r="S131" s="174">
        <v>0</v>
      </c>
      <c r="T131" s="17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76" t="s">
        <v>117</v>
      </c>
      <c r="AT131" s="176" t="s">
        <v>113</v>
      </c>
      <c r="AU131" s="176" t="s">
        <v>81</v>
      </c>
      <c r="AY131" s="16" t="s">
        <v>112</v>
      </c>
      <c r="BE131" s="177">
        <f>IF(N131="základní",J131,0)</f>
        <v>0</v>
      </c>
      <c r="BF131" s="177">
        <f>IF(N131="snížená",J131,0)</f>
        <v>0</v>
      </c>
      <c r="BG131" s="177">
        <f>IF(N131="zákl. přenesená",J131,0)</f>
        <v>0</v>
      </c>
      <c r="BH131" s="177">
        <f>IF(N131="sníž. přenesená",J131,0)</f>
        <v>0</v>
      </c>
      <c r="BI131" s="177">
        <f>IF(N131="nulová",J131,0)</f>
        <v>0</v>
      </c>
      <c r="BJ131" s="16" t="s">
        <v>81</v>
      </c>
      <c r="BK131" s="177">
        <f>ROUND(I131*H131,2)</f>
        <v>0</v>
      </c>
      <c r="BL131" s="16" t="s">
        <v>117</v>
      </c>
      <c r="BM131" s="176" t="s">
        <v>137</v>
      </c>
    </row>
    <row r="132" s="2" customFormat="1">
      <c r="A132" s="35"/>
      <c r="B132" s="36"/>
      <c r="C132" s="35"/>
      <c r="D132" s="178" t="s">
        <v>119</v>
      </c>
      <c r="E132" s="35"/>
      <c r="F132" s="179" t="s">
        <v>136</v>
      </c>
      <c r="G132" s="35"/>
      <c r="H132" s="35"/>
      <c r="I132" s="180"/>
      <c r="J132" s="35"/>
      <c r="K132" s="35"/>
      <c r="L132" s="36"/>
      <c r="M132" s="181"/>
      <c r="N132" s="182"/>
      <c r="O132" s="74"/>
      <c r="P132" s="74"/>
      <c r="Q132" s="74"/>
      <c r="R132" s="74"/>
      <c r="S132" s="74"/>
      <c r="T132" s="7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6" t="s">
        <v>119</v>
      </c>
      <c r="AU132" s="16" t="s">
        <v>81</v>
      </c>
    </row>
    <row r="133" s="2" customFormat="1">
      <c r="A133" s="35"/>
      <c r="B133" s="36"/>
      <c r="C133" s="35"/>
      <c r="D133" s="178" t="s">
        <v>120</v>
      </c>
      <c r="E133" s="35"/>
      <c r="F133" s="183" t="s">
        <v>138</v>
      </c>
      <c r="G133" s="35"/>
      <c r="H133" s="35"/>
      <c r="I133" s="180"/>
      <c r="J133" s="35"/>
      <c r="K133" s="35"/>
      <c r="L133" s="36"/>
      <c r="M133" s="184"/>
      <c r="N133" s="185"/>
      <c r="O133" s="186"/>
      <c r="P133" s="186"/>
      <c r="Q133" s="186"/>
      <c r="R133" s="186"/>
      <c r="S133" s="186"/>
      <c r="T133" s="187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6" t="s">
        <v>120</v>
      </c>
      <c r="AU133" s="16" t="s">
        <v>81</v>
      </c>
    </row>
    <row r="134" s="2" customFormat="1" ht="6.96" customHeight="1">
      <c r="A134" s="35"/>
      <c r="B134" s="57"/>
      <c r="C134" s="58"/>
      <c r="D134" s="58"/>
      <c r="E134" s="58"/>
      <c r="F134" s="58"/>
      <c r="G134" s="58"/>
      <c r="H134" s="58"/>
      <c r="I134" s="58"/>
      <c r="J134" s="58"/>
      <c r="K134" s="58"/>
      <c r="L134" s="36"/>
      <c r="M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</sheetData>
  <autoFilter ref="C116:K133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86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="1" customFormat="1" ht="24.96" customHeight="1">
      <c r="B4" s="19"/>
      <c r="D4" s="20" t="s">
        <v>87</v>
      </c>
      <c r="L4" s="19"/>
      <c r="M4" s="117" t="s">
        <v>10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16</v>
      </c>
      <c r="L6" s="19"/>
    </row>
    <row r="7" s="1" customFormat="1" ht="16.5" customHeight="1">
      <c r="B7" s="19"/>
      <c r="E7" s="118" t="str">
        <f>'Rekapitulace stavby'!K6</f>
        <v>K Otočce mezi ul. Malá Tyršovka a Zátišská v Praze 12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88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36"/>
      <c r="C9" s="35"/>
      <c r="D9" s="35"/>
      <c r="E9" s="64" t="s">
        <v>139</v>
      </c>
      <c r="F9" s="35"/>
      <c r="G9" s="35"/>
      <c r="H9" s="3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18</v>
      </c>
      <c r="E11" s="35"/>
      <c r="F11" s="24" t="s">
        <v>1</v>
      </c>
      <c r="G11" s="35"/>
      <c r="H11" s="35"/>
      <c r="I11" s="29" t="s">
        <v>19</v>
      </c>
      <c r="J11" s="2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20</v>
      </c>
      <c r="E12" s="35"/>
      <c r="F12" s="24" t="s">
        <v>21</v>
      </c>
      <c r="G12" s="35"/>
      <c r="H12" s="35"/>
      <c r="I12" s="29" t="s">
        <v>22</v>
      </c>
      <c r="J12" s="66" t="str">
        <f>'Rekapitulace stavby'!AN8</f>
        <v>9. 12. 2020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24</v>
      </c>
      <c r="E14" s="35"/>
      <c r="F14" s="35"/>
      <c r="G14" s="35"/>
      <c r="H14" s="35"/>
      <c r="I14" s="29" t="s">
        <v>25</v>
      </c>
      <c r="J14" s="24" t="str">
        <f>IF('Rekapitulace stavby'!AN10="","",'Rekapitulace stavby'!AN10)</f>
        <v/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tr">
        <f>IF('Rekapitulace stavby'!E11="","",'Rekapitulace stavby'!E11)</f>
        <v xml:space="preserve"> </v>
      </c>
      <c r="F15" s="35"/>
      <c r="G15" s="35"/>
      <c r="H15" s="35"/>
      <c r="I15" s="29" t="s">
        <v>26</v>
      </c>
      <c r="J15" s="24" t="str">
        <f>IF('Rekapitulace stavby'!AN11="","",'Rekapitulace stavby'!AN11)</f>
        <v/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27</v>
      </c>
      <c r="E17" s="35"/>
      <c r="F17" s="35"/>
      <c r="G17" s="35"/>
      <c r="H17" s="35"/>
      <c r="I17" s="29" t="s">
        <v>25</v>
      </c>
      <c r="J17" s="30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'Rekapitulace stavby'!E14</f>
        <v>Vyplň údaj</v>
      </c>
      <c r="F18" s="24"/>
      <c r="G18" s="24"/>
      <c r="H18" s="24"/>
      <c r="I18" s="29" t="s">
        <v>26</v>
      </c>
      <c r="J18" s="30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29</v>
      </c>
      <c r="E20" s="35"/>
      <c r="F20" s="35"/>
      <c r="G20" s="35"/>
      <c r="H20" s="35"/>
      <c r="I20" s="29" t="s">
        <v>25</v>
      </c>
      <c r="J20" s="2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tr">
        <f>IF('Rekapitulace stavby'!E17="","",'Rekapitulace stavby'!E17)</f>
        <v xml:space="preserve"> </v>
      </c>
      <c r="F21" s="35"/>
      <c r="G21" s="35"/>
      <c r="H21" s="35"/>
      <c r="I21" s="29" t="s">
        <v>26</v>
      </c>
      <c r="J21" s="2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31</v>
      </c>
      <c r="E23" s="35"/>
      <c r="F23" s="35"/>
      <c r="G23" s="35"/>
      <c r="H23" s="35"/>
      <c r="I23" s="29" t="s">
        <v>25</v>
      </c>
      <c r="J23" s="24" t="str">
        <f>IF('Rekapitulace stavby'!AN19="","",'Rekapitulace stavby'!AN19)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tr">
        <f>IF('Rekapitulace stavby'!E20="","",'Rekapitulace stavby'!E20)</f>
        <v xml:space="preserve"> </v>
      </c>
      <c r="F24" s="35"/>
      <c r="G24" s="35"/>
      <c r="H24" s="35"/>
      <c r="I24" s="29" t="s">
        <v>26</v>
      </c>
      <c r="J24" s="24" t="str">
        <f>IF('Rekapitulace stavby'!AN20="","",'Rekapitulace stavby'!AN20)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32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19"/>
      <c r="B27" s="120"/>
      <c r="C27" s="119"/>
      <c r="D27" s="119"/>
      <c r="E27" s="33" t="s">
        <v>1</v>
      </c>
      <c r="F27" s="33"/>
      <c r="G27" s="33"/>
      <c r="H27" s="33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87"/>
      <c r="E29" s="87"/>
      <c r="F29" s="87"/>
      <c r="G29" s="87"/>
      <c r="H29" s="87"/>
      <c r="I29" s="87"/>
      <c r="J29" s="87"/>
      <c r="K29" s="87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36"/>
      <c r="C30" s="35"/>
      <c r="D30" s="122" t="s">
        <v>33</v>
      </c>
      <c r="E30" s="35"/>
      <c r="F30" s="35"/>
      <c r="G30" s="35"/>
      <c r="H30" s="35"/>
      <c r="I30" s="35"/>
      <c r="J30" s="93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36"/>
      <c r="C31" s="35"/>
      <c r="D31" s="87"/>
      <c r="E31" s="87"/>
      <c r="F31" s="87"/>
      <c r="G31" s="87"/>
      <c r="H31" s="87"/>
      <c r="I31" s="87"/>
      <c r="J31" s="87"/>
      <c r="K31" s="87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36"/>
      <c r="C32" s="35"/>
      <c r="D32" s="35"/>
      <c r="E32" s="35"/>
      <c r="F32" s="40" t="s">
        <v>35</v>
      </c>
      <c r="G32" s="35"/>
      <c r="H32" s="35"/>
      <c r="I32" s="40" t="s">
        <v>34</v>
      </c>
      <c r="J32" s="40" t="s">
        <v>36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36"/>
      <c r="C33" s="35"/>
      <c r="D33" s="123" t="s">
        <v>37</v>
      </c>
      <c r="E33" s="29" t="s">
        <v>38</v>
      </c>
      <c r="F33" s="124">
        <f>ROUND((SUM(BE122:BE279)),  2)</f>
        <v>0</v>
      </c>
      <c r="G33" s="35"/>
      <c r="H33" s="35"/>
      <c r="I33" s="125">
        <v>0.20999999999999999</v>
      </c>
      <c r="J33" s="124">
        <f>ROUND(((SUM(BE122:BE279))*I33),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29" t="s">
        <v>39</v>
      </c>
      <c r="F34" s="124">
        <f>ROUND((SUM(BF122:BF279)),  2)</f>
        <v>0</v>
      </c>
      <c r="G34" s="35"/>
      <c r="H34" s="35"/>
      <c r="I34" s="125">
        <v>0.14999999999999999</v>
      </c>
      <c r="J34" s="124">
        <f>ROUND(((SUM(BF122:BF279))*I34),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35"/>
      <c r="E35" s="29" t="s">
        <v>40</v>
      </c>
      <c r="F35" s="124">
        <f>ROUND((SUM(BG122:BG279)),  2)</f>
        <v>0</v>
      </c>
      <c r="G35" s="35"/>
      <c r="H35" s="35"/>
      <c r="I35" s="125">
        <v>0.20999999999999999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36"/>
      <c r="C36" s="35"/>
      <c r="D36" s="35"/>
      <c r="E36" s="29" t="s">
        <v>41</v>
      </c>
      <c r="F36" s="124">
        <f>ROUND((SUM(BH122:BH279)),  2)</f>
        <v>0</v>
      </c>
      <c r="G36" s="35"/>
      <c r="H36" s="35"/>
      <c r="I36" s="125">
        <v>0.14999999999999999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42</v>
      </c>
      <c r="F37" s="124">
        <f>ROUND((SUM(BI122:BI279)),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36"/>
      <c r="C39" s="126"/>
      <c r="D39" s="127" t="s">
        <v>43</v>
      </c>
      <c r="E39" s="78"/>
      <c r="F39" s="78"/>
      <c r="G39" s="128" t="s">
        <v>44</v>
      </c>
      <c r="H39" s="129" t="s">
        <v>45</v>
      </c>
      <c r="I39" s="78"/>
      <c r="J39" s="130">
        <f>SUM(J30:J37)</f>
        <v>0</v>
      </c>
      <c r="K39" s="131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2"/>
      <c r="D50" s="53" t="s">
        <v>46</v>
      </c>
      <c r="E50" s="54"/>
      <c r="F50" s="54"/>
      <c r="G50" s="53" t="s">
        <v>47</v>
      </c>
      <c r="H50" s="54"/>
      <c r="I50" s="54"/>
      <c r="J50" s="54"/>
      <c r="K50" s="54"/>
      <c r="L50" s="5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55" t="s">
        <v>48</v>
      </c>
      <c r="E61" s="38"/>
      <c r="F61" s="132" t="s">
        <v>49</v>
      </c>
      <c r="G61" s="55" t="s">
        <v>48</v>
      </c>
      <c r="H61" s="38"/>
      <c r="I61" s="38"/>
      <c r="J61" s="133" t="s">
        <v>49</v>
      </c>
      <c r="K61" s="38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3" t="s">
        <v>50</v>
      </c>
      <c r="E65" s="56"/>
      <c r="F65" s="56"/>
      <c r="G65" s="53" t="s">
        <v>51</v>
      </c>
      <c r="H65" s="56"/>
      <c r="I65" s="56"/>
      <c r="J65" s="56"/>
      <c r="K65" s="56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55" t="s">
        <v>48</v>
      </c>
      <c r="E76" s="38"/>
      <c r="F76" s="132" t="s">
        <v>49</v>
      </c>
      <c r="G76" s="55" t="s">
        <v>48</v>
      </c>
      <c r="H76" s="38"/>
      <c r="I76" s="38"/>
      <c r="J76" s="133" t="s">
        <v>49</v>
      </c>
      <c r="K76" s="38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90</v>
      </c>
      <c r="D82" s="35"/>
      <c r="E82" s="35"/>
      <c r="F82" s="35"/>
      <c r="G82" s="35"/>
      <c r="H82" s="35"/>
      <c r="I82" s="35"/>
      <c r="J82" s="35"/>
      <c r="K82" s="35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18" t="str">
        <f>E7</f>
        <v>K Otočce mezi ul. Malá Tyršovka a Zátišská v Praze 12</v>
      </c>
      <c r="F85" s="29"/>
      <c r="G85" s="29"/>
      <c r="H85" s="29"/>
      <c r="I85" s="35"/>
      <c r="J85" s="35"/>
      <c r="K85" s="35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88</v>
      </c>
      <c r="D86" s="35"/>
      <c r="E86" s="35"/>
      <c r="F86" s="35"/>
      <c r="G86" s="35"/>
      <c r="H86" s="35"/>
      <c r="I86" s="35"/>
      <c r="J86" s="35"/>
      <c r="K86" s="35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5"/>
      <c r="D87" s="35"/>
      <c r="E87" s="64" t="str">
        <f>E9</f>
        <v>01 - Oprava komunikace</v>
      </c>
      <c r="F87" s="35"/>
      <c r="G87" s="35"/>
      <c r="H87" s="35"/>
      <c r="I87" s="35"/>
      <c r="J87" s="35"/>
      <c r="K87" s="35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5"/>
      <c r="E89" s="35"/>
      <c r="F89" s="24" t="str">
        <f>F12</f>
        <v xml:space="preserve"> </v>
      </c>
      <c r="G89" s="35"/>
      <c r="H89" s="35"/>
      <c r="I89" s="29" t="s">
        <v>22</v>
      </c>
      <c r="J89" s="66" t="str">
        <f>IF(J12="","",J12)</f>
        <v>9. 12. 2020</v>
      </c>
      <c r="K89" s="35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5"/>
      <c r="E91" s="35"/>
      <c r="F91" s="24" t="str">
        <f>E15</f>
        <v xml:space="preserve"> </v>
      </c>
      <c r="G91" s="35"/>
      <c r="H91" s="35"/>
      <c r="I91" s="29" t="s">
        <v>29</v>
      </c>
      <c r="J91" s="33" t="str">
        <f>E21</f>
        <v xml:space="preserve"> </v>
      </c>
      <c r="K91" s="35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5"/>
      <c r="E92" s="35"/>
      <c r="F92" s="24" t="str">
        <f>IF(E18="","",E18)</f>
        <v>Vyplň údaj</v>
      </c>
      <c r="G92" s="35"/>
      <c r="H92" s="35"/>
      <c r="I92" s="29" t="s">
        <v>31</v>
      </c>
      <c r="J92" s="33" t="str">
        <f>E24</f>
        <v xml:space="preserve"> </v>
      </c>
      <c r="K92" s="35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34" t="s">
        <v>91</v>
      </c>
      <c r="D94" s="126"/>
      <c r="E94" s="126"/>
      <c r="F94" s="126"/>
      <c r="G94" s="126"/>
      <c r="H94" s="126"/>
      <c r="I94" s="126"/>
      <c r="J94" s="135" t="s">
        <v>92</v>
      </c>
      <c r="K94" s="12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36" t="s">
        <v>93</v>
      </c>
      <c r="D96" s="35"/>
      <c r="E96" s="35"/>
      <c r="F96" s="35"/>
      <c r="G96" s="35"/>
      <c r="H96" s="35"/>
      <c r="I96" s="35"/>
      <c r="J96" s="93">
        <f>J122</f>
        <v>0</v>
      </c>
      <c r="K96" s="35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94</v>
      </c>
    </row>
    <row r="97" s="9" customFormat="1" ht="24.96" customHeight="1">
      <c r="A97" s="9"/>
      <c r="B97" s="137"/>
      <c r="C97" s="9"/>
      <c r="D97" s="138" t="s">
        <v>140</v>
      </c>
      <c r="E97" s="139"/>
      <c r="F97" s="139"/>
      <c r="G97" s="139"/>
      <c r="H97" s="139"/>
      <c r="I97" s="139"/>
      <c r="J97" s="140">
        <f>J123</f>
        <v>0</v>
      </c>
      <c r="K97" s="9"/>
      <c r="L97" s="13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188"/>
      <c r="C98" s="12"/>
      <c r="D98" s="189" t="s">
        <v>141</v>
      </c>
      <c r="E98" s="190"/>
      <c r="F98" s="190"/>
      <c r="G98" s="190"/>
      <c r="H98" s="190"/>
      <c r="I98" s="190"/>
      <c r="J98" s="191">
        <f>J124</f>
        <v>0</v>
      </c>
      <c r="K98" s="12"/>
      <c r="L98" s="188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12" customFormat="1" ht="19.92" customHeight="1">
      <c r="A99" s="12"/>
      <c r="B99" s="188"/>
      <c r="C99" s="12"/>
      <c r="D99" s="189" t="s">
        <v>142</v>
      </c>
      <c r="E99" s="190"/>
      <c r="F99" s="190"/>
      <c r="G99" s="190"/>
      <c r="H99" s="190"/>
      <c r="I99" s="190"/>
      <c r="J99" s="191">
        <f>J159</f>
        <v>0</v>
      </c>
      <c r="K99" s="12"/>
      <c r="L99" s="188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="12" customFormat="1" ht="19.92" customHeight="1">
      <c r="A100" s="12"/>
      <c r="B100" s="188"/>
      <c r="C100" s="12"/>
      <c r="D100" s="189" t="s">
        <v>143</v>
      </c>
      <c r="E100" s="190"/>
      <c r="F100" s="190"/>
      <c r="G100" s="190"/>
      <c r="H100" s="190"/>
      <c r="I100" s="190"/>
      <c r="J100" s="191">
        <f>J211</f>
        <v>0</v>
      </c>
      <c r="K100" s="12"/>
      <c r="L100" s="188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12" customFormat="1" ht="19.92" customHeight="1">
      <c r="A101" s="12"/>
      <c r="B101" s="188"/>
      <c r="C101" s="12"/>
      <c r="D101" s="189" t="s">
        <v>144</v>
      </c>
      <c r="E101" s="190"/>
      <c r="F101" s="190"/>
      <c r="G101" s="190"/>
      <c r="H101" s="190"/>
      <c r="I101" s="190"/>
      <c r="J101" s="191">
        <f>J224</f>
        <v>0</v>
      </c>
      <c r="K101" s="12"/>
      <c r="L101" s="188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="9" customFormat="1" ht="24.96" customHeight="1">
      <c r="A102" s="9"/>
      <c r="B102" s="137"/>
      <c r="C102" s="9"/>
      <c r="D102" s="138" t="s">
        <v>95</v>
      </c>
      <c r="E102" s="139"/>
      <c r="F102" s="139"/>
      <c r="G102" s="139"/>
      <c r="H102" s="139"/>
      <c r="I102" s="139"/>
      <c r="J102" s="140">
        <f>J262</f>
        <v>0</v>
      </c>
      <c r="K102" s="9"/>
      <c r="L102" s="13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5"/>
      <c r="B103" s="36"/>
      <c r="C103" s="35"/>
      <c r="D103" s="35"/>
      <c r="E103" s="35"/>
      <c r="F103" s="35"/>
      <c r="G103" s="35"/>
      <c r="H103" s="35"/>
      <c r="I103" s="35"/>
      <c r="J103" s="35"/>
      <c r="K103" s="35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57"/>
      <c r="C104" s="58"/>
      <c r="D104" s="58"/>
      <c r="E104" s="58"/>
      <c r="F104" s="58"/>
      <c r="G104" s="58"/>
      <c r="H104" s="58"/>
      <c r="I104" s="58"/>
      <c r="J104" s="58"/>
      <c r="K104" s="58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96</v>
      </c>
      <c r="D109" s="35"/>
      <c r="E109" s="35"/>
      <c r="F109" s="35"/>
      <c r="G109" s="35"/>
      <c r="H109" s="35"/>
      <c r="I109" s="35"/>
      <c r="J109" s="35"/>
      <c r="K109" s="35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5"/>
      <c r="D110" s="35"/>
      <c r="E110" s="35"/>
      <c r="F110" s="35"/>
      <c r="G110" s="35"/>
      <c r="H110" s="35"/>
      <c r="I110" s="35"/>
      <c r="J110" s="35"/>
      <c r="K110" s="35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16</v>
      </c>
      <c r="D111" s="35"/>
      <c r="E111" s="35"/>
      <c r="F111" s="35"/>
      <c r="G111" s="35"/>
      <c r="H111" s="35"/>
      <c r="I111" s="35"/>
      <c r="J111" s="35"/>
      <c r="K111" s="35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5"/>
      <c r="D112" s="35"/>
      <c r="E112" s="118" t="str">
        <f>E7</f>
        <v>K Otočce mezi ul. Malá Tyršovka a Zátišská v Praze 12</v>
      </c>
      <c r="F112" s="29"/>
      <c r="G112" s="29"/>
      <c r="H112" s="29"/>
      <c r="I112" s="35"/>
      <c r="J112" s="35"/>
      <c r="K112" s="35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88</v>
      </c>
      <c r="D113" s="35"/>
      <c r="E113" s="35"/>
      <c r="F113" s="35"/>
      <c r="G113" s="35"/>
      <c r="H113" s="35"/>
      <c r="I113" s="35"/>
      <c r="J113" s="35"/>
      <c r="K113" s="35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5"/>
      <c r="D114" s="35"/>
      <c r="E114" s="64" t="str">
        <f>E9</f>
        <v>01 - Oprava komunikace</v>
      </c>
      <c r="F114" s="35"/>
      <c r="G114" s="35"/>
      <c r="H114" s="35"/>
      <c r="I114" s="35"/>
      <c r="J114" s="35"/>
      <c r="K114" s="35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5"/>
      <c r="D115" s="35"/>
      <c r="E115" s="35"/>
      <c r="F115" s="35"/>
      <c r="G115" s="35"/>
      <c r="H115" s="35"/>
      <c r="I115" s="35"/>
      <c r="J115" s="35"/>
      <c r="K115" s="35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5"/>
      <c r="E116" s="35"/>
      <c r="F116" s="24" t="str">
        <f>F12</f>
        <v xml:space="preserve"> </v>
      </c>
      <c r="G116" s="35"/>
      <c r="H116" s="35"/>
      <c r="I116" s="29" t="s">
        <v>22</v>
      </c>
      <c r="J116" s="66" t="str">
        <f>IF(J12="","",J12)</f>
        <v>9. 12. 2020</v>
      </c>
      <c r="K116" s="35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5"/>
      <c r="D117" s="35"/>
      <c r="E117" s="35"/>
      <c r="F117" s="35"/>
      <c r="G117" s="35"/>
      <c r="H117" s="35"/>
      <c r="I117" s="35"/>
      <c r="J117" s="35"/>
      <c r="K117" s="35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24</v>
      </c>
      <c r="D118" s="35"/>
      <c r="E118" s="35"/>
      <c r="F118" s="24" t="str">
        <f>E15</f>
        <v xml:space="preserve"> </v>
      </c>
      <c r="G118" s="35"/>
      <c r="H118" s="35"/>
      <c r="I118" s="29" t="s">
        <v>29</v>
      </c>
      <c r="J118" s="33" t="str">
        <f>E21</f>
        <v xml:space="preserve"> </v>
      </c>
      <c r="K118" s="35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27</v>
      </c>
      <c r="D119" s="35"/>
      <c r="E119" s="35"/>
      <c r="F119" s="24" t="str">
        <f>IF(E18="","",E18)</f>
        <v>Vyplň údaj</v>
      </c>
      <c r="G119" s="35"/>
      <c r="H119" s="35"/>
      <c r="I119" s="29" t="s">
        <v>31</v>
      </c>
      <c r="J119" s="33" t="str">
        <f>E24</f>
        <v xml:space="preserve"> </v>
      </c>
      <c r="K119" s="35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5"/>
      <c r="D120" s="35"/>
      <c r="E120" s="35"/>
      <c r="F120" s="35"/>
      <c r="G120" s="35"/>
      <c r="H120" s="35"/>
      <c r="I120" s="35"/>
      <c r="J120" s="35"/>
      <c r="K120" s="35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0" customFormat="1" ht="29.28" customHeight="1">
      <c r="A121" s="141"/>
      <c r="B121" s="142"/>
      <c r="C121" s="143" t="s">
        <v>97</v>
      </c>
      <c r="D121" s="144" t="s">
        <v>58</v>
      </c>
      <c r="E121" s="144" t="s">
        <v>54</v>
      </c>
      <c r="F121" s="144" t="s">
        <v>55</v>
      </c>
      <c r="G121" s="144" t="s">
        <v>98</v>
      </c>
      <c r="H121" s="144" t="s">
        <v>99</v>
      </c>
      <c r="I121" s="144" t="s">
        <v>100</v>
      </c>
      <c r="J121" s="145" t="s">
        <v>92</v>
      </c>
      <c r="K121" s="146" t="s">
        <v>101</v>
      </c>
      <c r="L121" s="147"/>
      <c r="M121" s="83" t="s">
        <v>1</v>
      </c>
      <c r="N121" s="84" t="s">
        <v>37</v>
      </c>
      <c r="O121" s="84" t="s">
        <v>102</v>
      </c>
      <c r="P121" s="84" t="s">
        <v>103</v>
      </c>
      <c r="Q121" s="84" t="s">
        <v>104</v>
      </c>
      <c r="R121" s="84" t="s">
        <v>105</v>
      </c>
      <c r="S121" s="84" t="s">
        <v>106</v>
      </c>
      <c r="T121" s="85" t="s">
        <v>107</v>
      </c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</row>
    <row r="122" s="2" customFormat="1" ht="22.8" customHeight="1">
      <c r="A122" s="35"/>
      <c r="B122" s="36"/>
      <c r="C122" s="90" t="s">
        <v>108</v>
      </c>
      <c r="D122" s="35"/>
      <c r="E122" s="35"/>
      <c r="F122" s="35"/>
      <c r="G122" s="35"/>
      <c r="H122" s="35"/>
      <c r="I122" s="35"/>
      <c r="J122" s="148">
        <f>BK122</f>
        <v>0</v>
      </c>
      <c r="K122" s="35"/>
      <c r="L122" s="36"/>
      <c r="M122" s="86"/>
      <c r="N122" s="70"/>
      <c r="O122" s="87"/>
      <c r="P122" s="149">
        <f>P123+P262</f>
        <v>0</v>
      </c>
      <c r="Q122" s="87"/>
      <c r="R122" s="149">
        <f>R123+R262</f>
        <v>0</v>
      </c>
      <c r="S122" s="87"/>
      <c r="T122" s="150">
        <f>T123+T262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6" t="s">
        <v>72</v>
      </c>
      <c r="AU122" s="16" t="s">
        <v>94</v>
      </c>
      <c r="BK122" s="151">
        <f>BK123+BK262</f>
        <v>0</v>
      </c>
    </row>
    <row r="123" s="11" customFormat="1" ht="25.92" customHeight="1">
      <c r="A123" s="11"/>
      <c r="B123" s="152"/>
      <c r="C123" s="11"/>
      <c r="D123" s="153" t="s">
        <v>72</v>
      </c>
      <c r="E123" s="154" t="s">
        <v>145</v>
      </c>
      <c r="F123" s="154" t="s">
        <v>146</v>
      </c>
      <c r="G123" s="11"/>
      <c r="H123" s="11"/>
      <c r="I123" s="155"/>
      <c r="J123" s="156">
        <f>BK123</f>
        <v>0</v>
      </c>
      <c r="K123" s="11"/>
      <c r="L123" s="152"/>
      <c r="M123" s="157"/>
      <c r="N123" s="158"/>
      <c r="O123" s="158"/>
      <c r="P123" s="159">
        <f>P124+P159+P211+P224</f>
        <v>0</v>
      </c>
      <c r="Q123" s="158"/>
      <c r="R123" s="159">
        <f>R124+R159+R211+R224</f>
        <v>0</v>
      </c>
      <c r="S123" s="158"/>
      <c r="T123" s="160">
        <f>T124+T159+T211+T224</f>
        <v>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153" t="s">
        <v>81</v>
      </c>
      <c r="AT123" s="161" t="s">
        <v>72</v>
      </c>
      <c r="AU123" s="161" t="s">
        <v>73</v>
      </c>
      <c r="AY123" s="153" t="s">
        <v>112</v>
      </c>
      <c r="BK123" s="162">
        <f>BK124+BK159+BK211+BK224</f>
        <v>0</v>
      </c>
    </row>
    <row r="124" s="11" customFormat="1" ht="22.8" customHeight="1">
      <c r="A124" s="11"/>
      <c r="B124" s="152"/>
      <c r="C124" s="11"/>
      <c r="D124" s="153" t="s">
        <v>72</v>
      </c>
      <c r="E124" s="192" t="s">
        <v>81</v>
      </c>
      <c r="F124" s="192" t="s">
        <v>147</v>
      </c>
      <c r="G124" s="11"/>
      <c r="H124" s="11"/>
      <c r="I124" s="155"/>
      <c r="J124" s="193">
        <f>BK124</f>
        <v>0</v>
      </c>
      <c r="K124" s="11"/>
      <c r="L124" s="152"/>
      <c r="M124" s="157"/>
      <c r="N124" s="158"/>
      <c r="O124" s="158"/>
      <c r="P124" s="159">
        <f>SUM(P125:P158)</f>
        <v>0</v>
      </c>
      <c r="Q124" s="158"/>
      <c r="R124" s="159">
        <f>SUM(R125:R158)</f>
        <v>0</v>
      </c>
      <c r="S124" s="158"/>
      <c r="T124" s="160">
        <f>SUM(T125:T158)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153" t="s">
        <v>81</v>
      </c>
      <c r="AT124" s="161" t="s">
        <v>72</v>
      </c>
      <c r="AU124" s="161" t="s">
        <v>81</v>
      </c>
      <c r="AY124" s="153" t="s">
        <v>112</v>
      </c>
      <c r="BK124" s="162">
        <f>SUM(BK125:BK158)</f>
        <v>0</v>
      </c>
    </row>
    <row r="125" s="2" customFormat="1" ht="24.15" customHeight="1">
      <c r="A125" s="35"/>
      <c r="B125" s="163"/>
      <c r="C125" s="164" t="s">
        <v>81</v>
      </c>
      <c r="D125" s="164" t="s">
        <v>113</v>
      </c>
      <c r="E125" s="165" t="s">
        <v>148</v>
      </c>
      <c r="F125" s="166" t="s">
        <v>149</v>
      </c>
      <c r="G125" s="167" t="s">
        <v>150</v>
      </c>
      <c r="H125" s="168">
        <v>379.89999999999998</v>
      </c>
      <c r="I125" s="169"/>
      <c r="J125" s="170">
        <f>ROUND(I125*H125,2)</f>
        <v>0</v>
      </c>
      <c r="K125" s="171"/>
      <c r="L125" s="36"/>
      <c r="M125" s="172" t="s">
        <v>1</v>
      </c>
      <c r="N125" s="173" t="s">
        <v>38</v>
      </c>
      <c r="O125" s="74"/>
      <c r="P125" s="174">
        <f>O125*H125</f>
        <v>0</v>
      </c>
      <c r="Q125" s="174">
        <v>0</v>
      </c>
      <c r="R125" s="174">
        <f>Q125*H125</f>
        <v>0</v>
      </c>
      <c r="S125" s="174">
        <v>0</v>
      </c>
      <c r="T125" s="17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76" t="s">
        <v>111</v>
      </c>
      <c r="AT125" s="176" t="s">
        <v>113</v>
      </c>
      <c r="AU125" s="176" t="s">
        <v>83</v>
      </c>
      <c r="AY125" s="16" t="s">
        <v>112</v>
      </c>
      <c r="BE125" s="177">
        <f>IF(N125="základní",J125,0)</f>
        <v>0</v>
      </c>
      <c r="BF125" s="177">
        <f>IF(N125="snížená",J125,0)</f>
        <v>0</v>
      </c>
      <c r="BG125" s="177">
        <f>IF(N125="zákl. přenesená",J125,0)</f>
        <v>0</v>
      </c>
      <c r="BH125" s="177">
        <f>IF(N125="sníž. přenesená",J125,0)</f>
        <v>0</v>
      </c>
      <c r="BI125" s="177">
        <f>IF(N125="nulová",J125,0)</f>
        <v>0</v>
      </c>
      <c r="BJ125" s="16" t="s">
        <v>81</v>
      </c>
      <c r="BK125" s="177">
        <f>ROUND(I125*H125,2)</f>
        <v>0</v>
      </c>
      <c r="BL125" s="16" t="s">
        <v>111</v>
      </c>
      <c r="BM125" s="176" t="s">
        <v>151</v>
      </c>
    </row>
    <row r="126" s="2" customFormat="1">
      <c r="A126" s="35"/>
      <c r="B126" s="36"/>
      <c r="C126" s="35"/>
      <c r="D126" s="178" t="s">
        <v>119</v>
      </c>
      <c r="E126" s="35"/>
      <c r="F126" s="179" t="s">
        <v>149</v>
      </c>
      <c r="G126" s="35"/>
      <c r="H126" s="35"/>
      <c r="I126" s="180"/>
      <c r="J126" s="35"/>
      <c r="K126" s="35"/>
      <c r="L126" s="36"/>
      <c r="M126" s="181"/>
      <c r="N126" s="182"/>
      <c r="O126" s="74"/>
      <c r="P126" s="74"/>
      <c r="Q126" s="74"/>
      <c r="R126" s="74"/>
      <c r="S126" s="74"/>
      <c r="T126" s="7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6" t="s">
        <v>119</v>
      </c>
      <c r="AU126" s="16" t="s">
        <v>83</v>
      </c>
    </row>
    <row r="127" s="2" customFormat="1">
      <c r="A127" s="35"/>
      <c r="B127" s="36"/>
      <c r="C127" s="35"/>
      <c r="D127" s="178" t="s">
        <v>120</v>
      </c>
      <c r="E127" s="35"/>
      <c r="F127" s="183" t="s">
        <v>152</v>
      </c>
      <c r="G127" s="35"/>
      <c r="H127" s="35"/>
      <c r="I127" s="180"/>
      <c r="J127" s="35"/>
      <c r="K127" s="35"/>
      <c r="L127" s="36"/>
      <c r="M127" s="181"/>
      <c r="N127" s="182"/>
      <c r="O127" s="74"/>
      <c r="P127" s="74"/>
      <c r="Q127" s="74"/>
      <c r="R127" s="74"/>
      <c r="S127" s="74"/>
      <c r="T127" s="7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6" t="s">
        <v>120</v>
      </c>
      <c r="AU127" s="16" t="s">
        <v>83</v>
      </c>
    </row>
    <row r="128" s="13" customFormat="1">
      <c r="A128" s="13"/>
      <c r="B128" s="194"/>
      <c r="C128" s="13"/>
      <c r="D128" s="178" t="s">
        <v>153</v>
      </c>
      <c r="E128" s="195" t="s">
        <v>1</v>
      </c>
      <c r="F128" s="196" t="s">
        <v>154</v>
      </c>
      <c r="G128" s="13"/>
      <c r="H128" s="197">
        <v>262.89999999999998</v>
      </c>
      <c r="I128" s="198"/>
      <c r="J128" s="13"/>
      <c r="K128" s="13"/>
      <c r="L128" s="194"/>
      <c r="M128" s="199"/>
      <c r="N128" s="200"/>
      <c r="O128" s="200"/>
      <c r="P128" s="200"/>
      <c r="Q128" s="200"/>
      <c r="R128" s="200"/>
      <c r="S128" s="200"/>
      <c r="T128" s="20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5" t="s">
        <v>153</v>
      </c>
      <c r="AU128" s="195" t="s">
        <v>83</v>
      </c>
      <c r="AV128" s="13" t="s">
        <v>83</v>
      </c>
      <c r="AW128" s="13" t="s">
        <v>30</v>
      </c>
      <c r="AX128" s="13" t="s">
        <v>73</v>
      </c>
      <c r="AY128" s="195" t="s">
        <v>112</v>
      </c>
    </row>
    <row r="129" s="13" customFormat="1">
      <c r="A129" s="13"/>
      <c r="B129" s="194"/>
      <c r="C129" s="13"/>
      <c r="D129" s="178" t="s">
        <v>153</v>
      </c>
      <c r="E129" s="195" t="s">
        <v>1</v>
      </c>
      <c r="F129" s="196" t="s">
        <v>155</v>
      </c>
      <c r="G129" s="13"/>
      <c r="H129" s="197">
        <v>117</v>
      </c>
      <c r="I129" s="198"/>
      <c r="J129" s="13"/>
      <c r="K129" s="13"/>
      <c r="L129" s="194"/>
      <c r="M129" s="199"/>
      <c r="N129" s="200"/>
      <c r="O129" s="200"/>
      <c r="P129" s="200"/>
      <c r="Q129" s="200"/>
      <c r="R129" s="200"/>
      <c r="S129" s="200"/>
      <c r="T129" s="20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5" t="s">
        <v>153</v>
      </c>
      <c r="AU129" s="195" t="s">
        <v>83</v>
      </c>
      <c r="AV129" s="13" t="s">
        <v>83</v>
      </c>
      <c r="AW129" s="13" t="s">
        <v>30</v>
      </c>
      <c r="AX129" s="13" t="s">
        <v>73</v>
      </c>
      <c r="AY129" s="195" t="s">
        <v>112</v>
      </c>
    </row>
    <row r="130" s="2" customFormat="1" ht="24.15" customHeight="1">
      <c r="A130" s="35"/>
      <c r="B130" s="163"/>
      <c r="C130" s="164" t="s">
        <v>83</v>
      </c>
      <c r="D130" s="164" t="s">
        <v>113</v>
      </c>
      <c r="E130" s="165" t="s">
        <v>156</v>
      </c>
      <c r="F130" s="166" t="s">
        <v>157</v>
      </c>
      <c r="G130" s="167" t="s">
        <v>150</v>
      </c>
      <c r="H130" s="168">
        <v>4.2699999999999996</v>
      </c>
      <c r="I130" s="169"/>
      <c r="J130" s="170">
        <f>ROUND(I130*H130,2)</f>
        <v>0</v>
      </c>
      <c r="K130" s="171"/>
      <c r="L130" s="36"/>
      <c r="M130" s="172" t="s">
        <v>1</v>
      </c>
      <c r="N130" s="173" t="s">
        <v>38</v>
      </c>
      <c r="O130" s="74"/>
      <c r="P130" s="174">
        <f>O130*H130</f>
        <v>0</v>
      </c>
      <c r="Q130" s="174">
        <v>0</v>
      </c>
      <c r="R130" s="174">
        <f>Q130*H130</f>
        <v>0</v>
      </c>
      <c r="S130" s="174">
        <v>0</v>
      </c>
      <c r="T130" s="17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76" t="s">
        <v>111</v>
      </c>
      <c r="AT130" s="176" t="s">
        <v>113</v>
      </c>
      <c r="AU130" s="176" t="s">
        <v>83</v>
      </c>
      <c r="AY130" s="16" t="s">
        <v>112</v>
      </c>
      <c r="BE130" s="177">
        <f>IF(N130="základní",J130,0)</f>
        <v>0</v>
      </c>
      <c r="BF130" s="177">
        <f>IF(N130="snížená",J130,0)</f>
        <v>0</v>
      </c>
      <c r="BG130" s="177">
        <f>IF(N130="zákl. přenesená",J130,0)</f>
        <v>0</v>
      </c>
      <c r="BH130" s="177">
        <f>IF(N130="sníž. přenesená",J130,0)</f>
        <v>0</v>
      </c>
      <c r="BI130" s="177">
        <f>IF(N130="nulová",J130,0)</f>
        <v>0</v>
      </c>
      <c r="BJ130" s="16" t="s">
        <v>81</v>
      </c>
      <c r="BK130" s="177">
        <f>ROUND(I130*H130,2)</f>
        <v>0</v>
      </c>
      <c r="BL130" s="16" t="s">
        <v>111</v>
      </c>
      <c r="BM130" s="176" t="s">
        <v>158</v>
      </c>
    </row>
    <row r="131" s="2" customFormat="1">
      <c r="A131" s="35"/>
      <c r="B131" s="36"/>
      <c r="C131" s="35"/>
      <c r="D131" s="178" t="s">
        <v>119</v>
      </c>
      <c r="E131" s="35"/>
      <c r="F131" s="179" t="s">
        <v>157</v>
      </c>
      <c r="G131" s="35"/>
      <c r="H131" s="35"/>
      <c r="I131" s="180"/>
      <c r="J131" s="35"/>
      <c r="K131" s="35"/>
      <c r="L131" s="36"/>
      <c r="M131" s="181"/>
      <c r="N131" s="182"/>
      <c r="O131" s="74"/>
      <c r="P131" s="74"/>
      <c r="Q131" s="74"/>
      <c r="R131" s="74"/>
      <c r="S131" s="74"/>
      <c r="T131" s="7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6" t="s">
        <v>119</v>
      </c>
      <c r="AU131" s="16" t="s">
        <v>83</v>
      </c>
    </row>
    <row r="132" s="2" customFormat="1">
      <c r="A132" s="35"/>
      <c r="B132" s="36"/>
      <c r="C132" s="35"/>
      <c r="D132" s="178" t="s">
        <v>120</v>
      </c>
      <c r="E132" s="35"/>
      <c r="F132" s="183" t="s">
        <v>152</v>
      </c>
      <c r="G132" s="35"/>
      <c r="H132" s="35"/>
      <c r="I132" s="180"/>
      <c r="J132" s="35"/>
      <c r="K132" s="35"/>
      <c r="L132" s="36"/>
      <c r="M132" s="181"/>
      <c r="N132" s="182"/>
      <c r="O132" s="74"/>
      <c r="P132" s="74"/>
      <c r="Q132" s="74"/>
      <c r="R132" s="74"/>
      <c r="S132" s="74"/>
      <c r="T132" s="7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6" t="s">
        <v>120</v>
      </c>
      <c r="AU132" s="16" t="s">
        <v>83</v>
      </c>
    </row>
    <row r="133" s="13" customFormat="1">
      <c r="A133" s="13"/>
      <c r="B133" s="194"/>
      <c r="C133" s="13"/>
      <c r="D133" s="178" t="s">
        <v>153</v>
      </c>
      <c r="E133" s="195" t="s">
        <v>1</v>
      </c>
      <c r="F133" s="196" t="s">
        <v>159</v>
      </c>
      <c r="G133" s="13"/>
      <c r="H133" s="197">
        <v>4.2699999999999996</v>
      </c>
      <c r="I133" s="198"/>
      <c r="J133" s="13"/>
      <c r="K133" s="13"/>
      <c r="L133" s="194"/>
      <c r="M133" s="199"/>
      <c r="N133" s="200"/>
      <c r="O133" s="200"/>
      <c r="P133" s="200"/>
      <c r="Q133" s="200"/>
      <c r="R133" s="200"/>
      <c r="S133" s="200"/>
      <c r="T133" s="20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5" t="s">
        <v>153</v>
      </c>
      <c r="AU133" s="195" t="s">
        <v>83</v>
      </c>
      <c r="AV133" s="13" t="s">
        <v>83</v>
      </c>
      <c r="AW133" s="13" t="s">
        <v>30</v>
      </c>
      <c r="AX133" s="13" t="s">
        <v>81</v>
      </c>
      <c r="AY133" s="195" t="s">
        <v>112</v>
      </c>
    </row>
    <row r="134" s="2" customFormat="1" ht="24.15" customHeight="1">
      <c r="A134" s="35"/>
      <c r="B134" s="163"/>
      <c r="C134" s="164" t="s">
        <v>125</v>
      </c>
      <c r="D134" s="164" t="s">
        <v>113</v>
      </c>
      <c r="E134" s="165" t="s">
        <v>160</v>
      </c>
      <c r="F134" s="166" t="s">
        <v>161</v>
      </c>
      <c r="G134" s="167" t="s">
        <v>162</v>
      </c>
      <c r="H134" s="168">
        <v>708.20000000000005</v>
      </c>
      <c r="I134" s="169"/>
      <c r="J134" s="170">
        <f>ROUND(I134*H134,2)</f>
        <v>0</v>
      </c>
      <c r="K134" s="171"/>
      <c r="L134" s="36"/>
      <c r="M134" s="172" t="s">
        <v>1</v>
      </c>
      <c r="N134" s="173" t="s">
        <v>38</v>
      </c>
      <c r="O134" s="74"/>
      <c r="P134" s="174">
        <f>O134*H134</f>
        <v>0</v>
      </c>
      <c r="Q134" s="174">
        <v>0</v>
      </c>
      <c r="R134" s="174">
        <f>Q134*H134</f>
        <v>0</v>
      </c>
      <c r="S134" s="174">
        <v>0</v>
      </c>
      <c r="T134" s="17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76" t="s">
        <v>111</v>
      </c>
      <c r="AT134" s="176" t="s">
        <v>113</v>
      </c>
      <c r="AU134" s="176" t="s">
        <v>83</v>
      </c>
      <c r="AY134" s="16" t="s">
        <v>112</v>
      </c>
      <c r="BE134" s="177">
        <f>IF(N134="základní",J134,0)</f>
        <v>0</v>
      </c>
      <c r="BF134" s="177">
        <f>IF(N134="snížená",J134,0)</f>
        <v>0</v>
      </c>
      <c r="BG134" s="177">
        <f>IF(N134="zákl. přenesená",J134,0)</f>
        <v>0</v>
      </c>
      <c r="BH134" s="177">
        <f>IF(N134="sníž. přenesená",J134,0)</f>
        <v>0</v>
      </c>
      <c r="BI134" s="177">
        <f>IF(N134="nulová",J134,0)</f>
        <v>0</v>
      </c>
      <c r="BJ134" s="16" t="s">
        <v>81</v>
      </c>
      <c r="BK134" s="177">
        <f>ROUND(I134*H134,2)</f>
        <v>0</v>
      </c>
      <c r="BL134" s="16" t="s">
        <v>111</v>
      </c>
      <c r="BM134" s="176" t="s">
        <v>163</v>
      </c>
    </row>
    <row r="135" s="2" customFormat="1">
      <c r="A135" s="35"/>
      <c r="B135" s="36"/>
      <c r="C135" s="35"/>
      <c r="D135" s="178" t="s">
        <v>119</v>
      </c>
      <c r="E135" s="35"/>
      <c r="F135" s="179" t="s">
        <v>161</v>
      </c>
      <c r="G135" s="35"/>
      <c r="H135" s="35"/>
      <c r="I135" s="180"/>
      <c r="J135" s="35"/>
      <c r="K135" s="35"/>
      <c r="L135" s="36"/>
      <c r="M135" s="181"/>
      <c r="N135" s="182"/>
      <c r="O135" s="74"/>
      <c r="P135" s="74"/>
      <c r="Q135" s="74"/>
      <c r="R135" s="74"/>
      <c r="S135" s="74"/>
      <c r="T135" s="7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6" t="s">
        <v>119</v>
      </c>
      <c r="AU135" s="16" t="s">
        <v>83</v>
      </c>
    </row>
    <row r="136" s="2" customFormat="1">
      <c r="A136" s="35"/>
      <c r="B136" s="36"/>
      <c r="C136" s="35"/>
      <c r="D136" s="178" t="s">
        <v>120</v>
      </c>
      <c r="E136" s="35"/>
      <c r="F136" s="183" t="s">
        <v>152</v>
      </c>
      <c r="G136" s="35"/>
      <c r="H136" s="35"/>
      <c r="I136" s="180"/>
      <c r="J136" s="35"/>
      <c r="K136" s="35"/>
      <c r="L136" s="36"/>
      <c r="M136" s="181"/>
      <c r="N136" s="182"/>
      <c r="O136" s="74"/>
      <c r="P136" s="74"/>
      <c r="Q136" s="74"/>
      <c r="R136" s="74"/>
      <c r="S136" s="74"/>
      <c r="T136" s="7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6" t="s">
        <v>120</v>
      </c>
      <c r="AU136" s="16" t="s">
        <v>83</v>
      </c>
    </row>
    <row r="137" s="13" customFormat="1">
      <c r="A137" s="13"/>
      <c r="B137" s="194"/>
      <c r="C137" s="13"/>
      <c r="D137" s="178" t="s">
        <v>153</v>
      </c>
      <c r="E137" s="195" t="s">
        <v>1</v>
      </c>
      <c r="F137" s="196" t="s">
        <v>164</v>
      </c>
      <c r="G137" s="13"/>
      <c r="H137" s="197">
        <v>469</v>
      </c>
      <c r="I137" s="198"/>
      <c r="J137" s="13"/>
      <c r="K137" s="13"/>
      <c r="L137" s="194"/>
      <c r="M137" s="199"/>
      <c r="N137" s="200"/>
      <c r="O137" s="200"/>
      <c r="P137" s="200"/>
      <c r="Q137" s="200"/>
      <c r="R137" s="200"/>
      <c r="S137" s="200"/>
      <c r="T137" s="20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5" t="s">
        <v>153</v>
      </c>
      <c r="AU137" s="195" t="s">
        <v>83</v>
      </c>
      <c r="AV137" s="13" t="s">
        <v>83</v>
      </c>
      <c r="AW137" s="13" t="s">
        <v>30</v>
      </c>
      <c r="AX137" s="13" t="s">
        <v>73</v>
      </c>
      <c r="AY137" s="195" t="s">
        <v>112</v>
      </c>
    </row>
    <row r="138" s="13" customFormat="1">
      <c r="A138" s="13"/>
      <c r="B138" s="194"/>
      <c r="C138" s="13"/>
      <c r="D138" s="178" t="s">
        <v>153</v>
      </c>
      <c r="E138" s="195" t="s">
        <v>1</v>
      </c>
      <c r="F138" s="196" t="s">
        <v>165</v>
      </c>
      <c r="G138" s="13"/>
      <c r="H138" s="197">
        <v>239.19999999999999</v>
      </c>
      <c r="I138" s="198"/>
      <c r="J138" s="13"/>
      <c r="K138" s="13"/>
      <c r="L138" s="194"/>
      <c r="M138" s="199"/>
      <c r="N138" s="200"/>
      <c r="O138" s="200"/>
      <c r="P138" s="200"/>
      <c r="Q138" s="200"/>
      <c r="R138" s="200"/>
      <c r="S138" s="200"/>
      <c r="T138" s="20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5" t="s">
        <v>153</v>
      </c>
      <c r="AU138" s="195" t="s">
        <v>83</v>
      </c>
      <c r="AV138" s="13" t="s">
        <v>83</v>
      </c>
      <c r="AW138" s="13" t="s">
        <v>30</v>
      </c>
      <c r="AX138" s="13" t="s">
        <v>73</v>
      </c>
      <c r="AY138" s="195" t="s">
        <v>112</v>
      </c>
    </row>
    <row r="139" s="2" customFormat="1" ht="24.15" customHeight="1">
      <c r="A139" s="35"/>
      <c r="B139" s="163"/>
      <c r="C139" s="164" t="s">
        <v>111</v>
      </c>
      <c r="D139" s="164" t="s">
        <v>113</v>
      </c>
      <c r="E139" s="165" t="s">
        <v>166</v>
      </c>
      <c r="F139" s="166" t="s">
        <v>167</v>
      </c>
      <c r="G139" s="167" t="s">
        <v>150</v>
      </c>
      <c r="H139" s="168">
        <v>656.63400000000001</v>
      </c>
      <c r="I139" s="169"/>
      <c r="J139" s="170">
        <f>ROUND(I139*H139,2)</f>
        <v>0</v>
      </c>
      <c r="K139" s="171"/>
      <c r="L139" s="36"/>
      <c r="M139" s="172" t="s">
        <v>1</v>
      </c>
      <c r="N139" s="173" t="s">
        <v>38</v>
      </c>
      <c r="O139" s="74"/>
      <c r="P139" s="174">
        <f>O139*H139</f>
        <v>0</v>
      </c>
      <c r="Q139" s="174">
        <v>0</v>
      </c>
      <c r="R139" s="174">
        <f>Q139*H139</f>
        <v>0</v>
      </c>
      <c r="S139" s="174">
        <v>0</v>
      </c>
      <c r="T139" s="17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76" t="s">
        <v>111</v>
      </c>
      <c r="AT139" s="176" t="s">
        <v>113</v>
      </c>
      <c r="AU139" s="176" t="s">
        <v>83</v>
      </c>
      <c r="AY139" s="16" t="s">
        <v>112</v>
      </c>
      <c r="BE139" s="177">
        <f>IF(N139="základní",J139,0)</f>
        <v>0</v>
      </c>
      <c r="BF139" s="177">
        <f>IF(N139="snížená",J139,0)</f>
        <v>0</v>
      </c>
      <c r="BG139" s="177">
        <f>IF(N139="zákl. přenesená",J139,0)</f>
        <v>0</v>
      </c>
      <c r="BH139" s="177">
        <f>IF(N139="sníž. přenesená",J139,0)</f>
        <v>0</v>
      </c>
      <c r="BI139" s="177">
        <f>IF(N139="nulová",J139,0)</f>
        <v>0</v>
      </c>
      <c r="BJ139" s="16" t="s">
        <v>81</v>
      </c>
      <c r="BK139" s="177">
        <f>ROUND(I139*H139,2)</f>
        <v>0</v>
      </c>
      <c r="BL139" s="16" t="s">
        <v>111</v>
      </c>
      <c r="BM139" s="176" t="s">
        <v>168</v>
      </c>
    </row>
    <row r="140" s="2" customFormat="1">
      <c r="A140" s="35"/>
      <c r="B140" s="36"/>
      <c r="C140" s="35"/>
      <c r="D140" s="178" t="s">
        <v>119</v>
      </c>
      <c r="E140" s="35"/>
      <c r="F140" s="179" t="s">
        <v>167</v>
      </c>
      <c r="G140" s="35"/>
      <c r="H140" s="35"/>
      <c r="I140" s="180"/>
      <c r="J140" s="35"/>
      <c r="K140" s="35"/>
      <c r="L140" s="36"/>
      <c r="M140" s="181"/>
      <c r="N140" s="182"/>
      <c r="O140" s="74"/>
      <c r="P140" s="74"/>
      <c r="Q140" s="74"/>
      <c r="R140" s="74"/>
      <c r="S140" s="74"/>
      <c r="T140" s="7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6" t="s">
        <v>119</v>
      </c>
      <c r="AU140" s="16" t="s">
        <v>83</v>
      </c>
    </row>
    <row r="141" s="2" customFormat="1">
      <c r="A141" s="35"/>
      <c r="B141" s="36"/>
      <c r="C141" s="35"/>
      <c r="D141" s="178" t="s">
        <v>120</v>
      </c>
      <c r="E141" s="35"/>
      <c r="F141" s="183" t="s">
        <v>169</v>
      </c>
      <c r="G141" s="35"/>
      <c r="H141" s="35"/>
      <c r="I141" s="180"/>
      <c r="J141" s="35"/>
      <c r="K141" s="35"/>
      <c r="L141" s="36"/>
      <c r="M141" s="181"/>
      <c r="N141" s="182"/>
      <c r="O141" s="74"/>
      <c r="P141" s="74"/>
      <c r="Q141" s="74"/>
      <c r="R141" s="74"/>
      <c r="S141" s="74"/>
      <c r="T141" s="7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6" t="s">
        <v>120</v>
      </c>
      <c r="AU141" s="16" t="s">
        <v>83</v>
      </c>
    </row>
    <row r="142" s="13" customFormat="1">
      <c r="A142" s="13"/>
      <c r="B142" s="194"/>
      <c r="C142" s="13"/>
      <c r="D142" s="178" t="s">
        <v>153</v>
      </c>
      <c r="E142" s="195" t="s">
        <v>1</v>
      </c>
      <c r="F142" s="196" t="s">
        <v>170</v>
      </c>
      <c r="G142" s="13"/>
      <c r="H142" s="197">
        <v>501.89999999999998</v>
      </c>
      <c r="I142" s="198"/>
      <c r="J142" s="13"/>
      <c r="K142" s="13"/>
      <c r="L142" s="194"/>
      <c r="M142" s="199"/>
      <c r="N142" s="200"/>
      <c r="O142" s="200"/>
      <c r="P142" s="200"/>
      <c r="Q142" s="200"/>
      <c r="R142" s="200"/>
      <c r="S142" s="200"/>
      <c r="T142" s="20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5" t="s">
        <v>153</v>
      </c>
      <c r="AU142" s="195" t="s">
        <v>83</v>
      </c>
      <c r="AV142" s="13" t="s">
        <v>83</v>
      </c>
      <c r="AW142" s="13" t="s">
        <v>30</v>
      </c>
      <c r="AX142" s="13" t="s">
        <v>73</v>
      </c>
      <c r="AY142" s="195" t="s">
        <v>112</v>
      </c>
    </row>
    <row r="143" s="13" customFormat="1">
      <c r="A143" s="13"/>
      <c r="B143" s="194"/>
      <c r="C143" s="13"/>
      <c r="D143" s="178" t="s">
        <v>153</v>
      </c>
      <c r="E143" s="195" t="s">
        <v>1</v>
      </c>
      <c r="F143" s="196" t="s">
        <v>171</v>
      </c>
      <c r="G143" s="13"/>
      <c r="H143" s="197">
        <v>132.59999999999999</v>
      </c>
      <c r="I143" s="198"/>
      <c r="J143" s="13"/>
      <c r="K143" s="13"/>
      <c r="L143" s="194"/>
      <c r="M143" s="199"/>
      <c r="N143" s="200"/>
      <c r="O143" s="200"/>
      <c r="P143" s="200"/>
      <c r="Q143" s="200"/>
      <c r="R143" s="200"/>
      <c r="S143" s="200"/>
      <c r="T143" s="20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5" t="s">
        <v>153</v>
      </c>
      <c r="AU143" s="195" t="s">
        <v>83</v>
      </c>
      <c r="AV143" s="13" t="s">
        <v>83</v>
      </c>
      <c r="AW143" s="13" t="s">
        <v>30</v>
      </c>
      <c r="AX143" s="13" t="s">
        <v>73</v>
      </c>
      <c r="AY143" s="195" t="s">
        <v>112</v>
      </c>
    </row>
    <row r="144" s="13" customFormat="1">
      <c r="A144" s="13"/>
      <c r="B144" s="194"/>
      <c r="C144" s="13"/>
      <c r="D144" s="178" t="s">
        <v>153</v>
      </c>
      <c r="E144" s="195" t="s">
        <v>1</v>
      </c>
      <c r="F144" s="196" t="s">
        <v>172</v>
      </c>
      <c r="G144" s="13"/>
      <c r="H144" s="197">
        <v>9.3940000000000001</v>
      </c>
      <c r="I144" s="198"/>
      <c r="J144" s="13"/>
      <c r="K144" s="13"/>
      <c r="L144" s="194"/>
      <c r="M144" s="199"/>
      <c r="N144" s="200"/>
      <c r="O144" s="200"/>
      <c r="P144" s="200"/>
      <c r="Q144" s="200"/>
      <c r="R144" s="200"/>
      <c r="S144" s="200"/>
      <c r="T144" s="20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5" t="s">
        <v>153</v>
      </c>
      <c r="AU144" s="195" t="s">
        <v>83</v>
      </c>
      <c r="AV144" s="13" t="s">
        <v>83</v>
      </c>
      <c r="AW144" s="13" t="s">
        <v>30</v>
      </c>
      <c r="AX144" s="13" t="s">
        <v>73</v>
      </c>
      <c r="AY144" s="195" t="s">
        <v>112</v>
      </c>
    </row>
    <row r="145" s="13" customFormat="1">
      <c r="A145" s="13"/>
      <c r="B145" s="194"/>
      <c r="C145" s="13"/>
      <c r="D145" s="178" t="s">
        <v>153</v>
      </c>
      <c r="E145" s="195" t="s">
        <v>1</v>
      </c>
      <c r="F145" s="196" t="s">
        <v>173</v>
      </c>
      <c r="G145" s="13"/>
      <c r="H145" s="197">
        <v>3.8999999999999999</v>
      </c>
      <c r="I145" s="198"/>
      <c r="J145" s="13"/>
      <c r="K145" s="13"/>
      <c r="L145" s="194"/>
      <c r="M145" s="199"/>
      <c r="N145" s="200"/>
      <c r="O145" s="200"/>
      <c r="P145" s="200"/>
      <c r="Q145" s="200"/>
      <c r="R145" s="200"/>
      <c r="S145" s="200"/>
      <c r="T145" s="20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5" t="s">
        <v>153</v>
      </c>
      <c r="AU145" s="195" t="s">
        <v>83</v>
      </c>
      <c r="AV145" s="13" t="s">
        <v>83</v>
      </c>
      <c r="AW145" s="13" t="s">
        <v>30</v>
      </c>
      <c r="AX145" s="13" t="s">
        <v>73</v>
      </c>
      <c r="AY145" s="195" t="s">
        <v>112</v>
      </c>
    </row>
    <row r="146" s="13" customFormat="1">
      <c r="A146" s="13"/>
      <c r="B146" s="194"/>
      <c r="C146" s="13"/>
      <c r="D146" s="178" t="s">
        <v>153</v>
      </c>
      <c r="E146" s="195" t="s">
        <v>1</v>
      </c>
      <c r="F146" s="196" t="s">
        <v>174</v>
      </c>
      <c r="G146" s="13"/>
      <c r="H146" s="197">
        <v>8.8399999999999999</v>
      </c>
      <c r="I146" s="198"/>
      <c r="J146" s="13"/>
      <c r="K146" s="13"/>
      <c r="L146" s="194"/>
      <c r="M146" s="199"/>
      <c r="N146" s="200"/>
      <c r="O146" s="200"/>
      <c r="P146" s="200"/>
      <c r="Q146" s="200"/>
      <c r="R146" s="200"/>
      <c r="S146" s="200"/>
      <c r="T146" s="20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5" t="s">
        <v>153</v>
      </c>
      <c r="AU146" s="195" t="s">
        <v>83</v>
      </c>
      <c r="AV146" s="13" t="s">
        <v>83</v>
      </c>
      <c r="AW146" s="13" t="s">
        <v>30</v>
      </c>
      <c r="AX146" s="13" t="s">
        <v>73</v>
      </c>
      <c r="AY146" s="195" t="s">
        <v>112</v>
      </c>
    </row>
    <row r="147" s="2" customFormat="1" ht="24.15" customHeight="1">
      <c r="A147" s="35"/>
      <c r="B147" s="163"/>
      <c r="C147" s="164" t="s">
        <v>134</v>
      </c>
      <c r="D147" s="164" t="s">
        <v>113</v>
      </c>
      <c r="E147" s="165" t="s">
        <v>175</v>
      </c>
      <c r="F147" s="166" t="s">
        <v>167</v>
      </c>
      <c r="G147" s="167" t="s">
        <v>150</v>
      </c>
      <c r="H147" s="168">
        <v>430.19999999999999</v>
      </c>
      <c r="I147" s="169"/>
      <c r="J147" s="170">
        <f>ROUND(I147*H147,2)</f>
        <v>0</v>
      </c>
      <c r="K147" s="171"/>
      <c r="L147" s="36"/>
      <c r="M147" s="172" t="s">
        <v>1</v>
      </c>
      <c r="N147" s="173" t="s">
        <v>38</v>
      </c>
      <c r="O147" s="74"/>
      <c r="P147" s="174">
        <f>O147*H147</f>
        <v>0</v>
      </c>
      <c r="Q147" s="174">
        <v>0</v>
      </c>
      <c r="R147" s="174">
        <f>Q147*H147</f>
        <v>0</v>
      </c>
      <c r="S147" s="174">
        <v>0</v>
      </c>
      <c r="T147" s="17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76" t="s">
        <v>111</v>
      </c>
      <c r="AT147" s="176" t="s">
        <v>113</v>
      </c>
      <c r="AU147" s="176" t="s">
        <v>83</v>
      </c>
      <c r="AY147" s="16" t="s">
        <v>112</v>
      </c>
      <c r="BE147" s="177">
        <f>IF(N147="základní",J147,0)</f>
        <v>0</v>
      </c>
      <c r="BF147" s="177">
        <f>IF(N147="snížená",J147,0)</f>
        <v>0</v>
      </c>
      <c r="BG147" s="177">
        <f>IF(N147="zákl. přenesená",J147,0)</f>
        <v>0</v>
      </c>
      <c r="BH147" s="177">
        <f>IF(N147="sníž. přenesená",J147,0)</f>
        <v>0</v>
      </c>
      <c r="BI147" s="177">
        <f>IF(N147="nulová",J147,0)</f>
        <v>0</v>
      </c>
      <c r="BJ147" s="16" t="s">
        <v>81</v>
      </c>
      <c r="BK147" s="177">
        <f>ROUND(I147*H147,2)</f>
        <v>0</v>
      </c>
      <c r="BL147" s="16" t="s">
        <v>111</v>
      </c>
      <c r="BM147" s="176" t="s">
        <v>176</v>
      </c>
    </row>
    <row r="148" s="2" customFormat="1">
      <c r="A148" s="35"/>
      <c r="B148" s="36"/>
      <c r="C148" s="35"/>
      <c r="D148" s="178" t="s">
        <v>119</v>
      </c>
      <c r="E148" s="35"/>
      <c r="F148" s="179" t="s">
        <v>177</v>
      </c>
      <c r="G148" s="35"/>
      <c r="H148" s="35"/>
      <c r="I148" s="180"/>
      <c r="J148" s="35"/>
      <c r="K148" s="35"/>
      <c r="L148" s="36"/>
      <c r="M148" s="181"/>
      <c r="N148" s="182"/>
      <c r="O148" s="74"/>
      <c r="P148" s="74"/>
      <c r="Q148" s="74"/>
      <c r="R148" s="74"/>
      <c r="S148" s="74"/>
      <c r="T148" s="7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6" t="s">
        <v>119</v>
      </c>
      <c r="AU148" s="16" t="s">
        <v>83</v>
      </c>
    </row>
    <row r="149" s="2" customFormat="1">
      <c r="A149" s="35"/>
      <c r="B149" s="36"/>
      <c r="C149" s="35"/>
      <c r="D149" s="178" t="s">
        <v>120</v>
      </c>
      <c r="E149" s="35"/>
      <c r="F149" s="183" t="s">
        <v>169</v>
      </c>
      <c r="G149" s="35"/>
      <c r="H149" s="35"/>
      <c r="I149" s="180"/>
      <c r="J149" s="35"/>
      <c r="K149" s="35"/>
      <c r="L149" s="36"/>
      <c r="M149" s="181"/>
      <c r="N149" s="182"/>
      <c r="O149" s="74"/>
      <c r="P149" s="74"/>
      <c r="Q149" s="74"/>
      <c r="R149" s="74"/>
      <c r="S149" s="74"/>
      <c r="T149" s="7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6" t="s">
        <v>120</v>
      </c>
      <c r="AU149" s="16" t="s">
        <v>83</v>
      </c>
    </row>
    <row r="150" s="13" customFormat="1">
      <c r="A150" s="13"/>
      <c r="B150" s="194"/>
      <c r="C150" s="13"/>
      <c r="D150" s="178" t="s">
        <v>153</v>
      </c>
      <c r="E150" s="195" t="s">
        <v>1</v>
      </c>
      <c r="F150" s="196" t="s">
        <v>178</v>
      </c>
      <c r="G150" s="13"/>
      <c r="H150" s="197">
        <v>430.19999999999999</v>
      </c>
      <c r="I150" s="198"/>
      <c r="J150" s="13"/>
      <c r="K150" s="13"/>
      <c r="L150" s="194"/>
      <c r="M150" s="199"/>
      <c r="N150" s="200"/>
      <c r="O150" s="200"/>
      <c r="P150" s="200"/>
      <c r="Q150" s="200"/>
      <c r="R150" s="200"/>
      <c r="S150" s="200"/>
      <c r="T150" s="20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5" t="s">
        <v>153</v>
      </c>
      <c r="AU150" s="195" t="s">
        <v>83</v>
      </c>
      <c r="AV150" s="13" t="s">
        <v>83</v>
      </c>
      <c r="AW150" s="13" t="s">
        <v>30</v>
      </c>
      <c r="AX150" s="13" t="s">
        <v>73</v>
      </c>
      <c r="AY150" s="195" t="s">
        <v>112</v>
      </c>
    </row>
    <row r="151" s="2" customFormat="1" ht="14.4" customHeight="1">
      <c r="A151" s="35"/>
      <c r="B151" s="163"/>
      <c r="C151" s="164" t="s">
        <v>179</v>
      </c>
      <c r="D151" s="164" t="s">
        <v>113</v>
      </c>
      <c r="E151" s="165" t="s">
        <v>180</v>
      </c>
      <c r="F151" s="166" t="s">
        <v>181</v>
      </c>
      <c r="G151" s="167" t="s">
        <v>150</v>
      </c>
      <c r="H151" s="168">
        <v>3.8999999999999999</v>
      </c>
      <c r="I151" s="169"/>
      <c r="J151" s="170">
        <f>ROUND(I151*H151,2)</f>
        <v>0</v>
      </c>
      <c r="K151" s="171"/>
      <c r="L151" s="36"/>
      <c r="M151" s="172" t="s">
        <v>1</v>
      </c>
      <c r="N151" s="173" t="s">
        <v>38</v>
      </c>
      <c r="O151" s="74"/>
      <c r="P151" s="174">
        <f>O151*H151</f>
        <v>0</v>
      </c>
      <c r="Q151" s="174">
        <v>0</v>
      </c>
      <c r="R151" s="174">
        <f>Q151*H151</f>
        <v>0</v>
      </c>
      <c r="S151" s="174">
        <v>0</v>
      </c>
      <c r="T151" s="17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76" t="s">
        <v>111</v>
      </c>
      <c r="AT151" s="176" t="s">
        <v>113</v>
      </c>
      <c r="AU151" s="176" t="s">
        <v>83</v>
      </c>
      <c r="AY151" s="16" t="s">
        <v>112</v>
      </c>
      <c r="BE151" s="177">
        <f>IF(N151="základní",J151,0)</f>
        <v>0</v>
      </c>
      <c r="BF151" s="177">
        <f>IF(N151="snížená",J151,0)</f>
        <v>0</v>
      </c>
      <c r="BG151" s="177">
        <f>IF(N151="zákl. přenesená",J151,0)</f>
        <v>0</v>
      </c>
      <c r="BH151" s="177">
        <f>IF(N151="sníž. přenesená",J151,0)</f>
        <v>0</v>
      </c>
      <c r="BI151" s="177">
        <f>IF(N151="nulová",J151,0)</f>
        <v>0</v>
      </c>
      <c r="BJ151" s="16" t="s">
        <v>81</v>
      </c>
      <c r="BK151" s="177">
        <f>ROUND(I151*H151,2)</f>
        <v>0</v>
      </c>
      <c r="BL151" s="16" t="s">
        <v>111</v>
      </c>
      <c r="BM151" s="176" t="s">
        <v>182</v>
      </c>
    </row>
    <row r="152" s="2" customFormat="1">
      <c r="A152" s="35"/>
      <c r="B152" s="36"/>
      <c r="C152" s="35"/>
      <c r="D152" s="178" t="s">
        <v>119</v>
      </c>
      <c r="E152" s="35"/>
      <c r="F152" s="179" t="s">
        <v>181</v>
      </c>
      <c r="G152" s="35"/>
      <c r="H152" s="35"/>
      <c r="I152" s="180"/>
      <c r="J152" s="35"/>
      <c r="K152" s="35"/>
      <c r="L152" s="36"/>
      <c r="M152" s="181"/>
      <c r="N152" s="182"/>
      <c r="O152" s="74"/>
      <c r="P152" s="74"/>
      <c r="Q152" s="74"/>
      <c r="R152" s="74"/>
      <c r="S152" s="74"/>
      <c r="T152" s="7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6" t="s">
        <v>119</v>
      </c>
      <c r="AU152" s="16" t="s">
        <v>83</v>
      </c>
    </row>
    <row r="153" s="2" customFormat="1">
      <c r="A153" s="35"/>
      <c r="B153" s="36"/>
      <c r="C153" s="35"/>
      <c r="D153" s="178" t="s">
        <v>120</v>
      </c>
      <c r="E153" s="35"/>
      <c r="F153" s="183" t="s">
        <v>183</v>
      </c>
      <c r="G153" s="35"/>
      <c r="H153" s="35"/>
      <c r="I153" s="180"/>
      <c r="J153" s="35"/>
      <c r="K153" s="35"/>
      <c r="L153" s="36"/>
      <c r="M153" s="181"/>
      <c r="N153" s="182"/>
      <c r="O153" s="74"/>
      <c r="P153" s="74"/>
      <c r="Q153" s="74"/>
      <c r="R153" s="74"/>
      <c r="S153" s="74"/>
      <c r="T153" s="7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6" t="s">
        <v>120</v>
      </c>
      <c r="AU153" s="16" t="s">
        <v>83</v>
      </c>
    </row>
    <row r="154" s="13" customFormat="1">
      <c r="A154" s="13"/>
      <c r="B154" s="194"/>
      <c r="C154" s="13"/>
      <c r="D154" s="178" t="s">
        <v>153</v>
      </c>
      <c r="E154" s="195" t="s">
        <v>1</v>
      </c>
      <c r="F154" s="196" t="s">
        <v>184</v>
      </c>
      <c r="G154" s="13"/>
      <c r="H154" s="197">
        <v>3.8999999999999999</v>
      </c>
      <c r="I154" s="198"/>
      <c r="J154" s="13"/>
      <c r="K154" s="13"/>
      <c r="L154" s="194"/>
      <c r="M154" s="199"/>
      <c r="N154" s="200"/>
      <c r="O154" s="200"/>
      <c r="P154" s="200"/>
      <c r="Q154" s="200"/>
      <c r="R154" s="200"/>
      <c r="S154" s="200"/>
      <c r="T154" s="20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5" t="s">
        <v>153</v>
      </c>
      <c r="AU154" s="195" t="s">
        <v>83</v>
      </c>
      <c r="AV154" s="13" t="s">
        <v>83</v>
      </c>
      <c r="AW154" s="13" t="s">
        <v>30</v>
      </c>
      <c r="AX154" s="13" t="s">
        <v>81</v>
      </c>
      <c r="AY154" s="195" t="s">
        <v>112</v>
      </c>
    </row>
    <row r="155" s="2" customFormat="1" ht="14.4" customHeight="1">
      <c r="A155" s="35"/>
      <c r="B155" s="163"/>
      <c r="C155" s="164" t="s">
        <v>185</v>
      </c>
      <c r="D155" s="164" t="s">
        <v>113</v>
      </c>
      <c r="E155" s="165" t="s">
        <v>186</v>
      </c>
      <c r="F155" s="166" t="s">
        <v>187</v>
      </c>
      <c r="G155" s="167" t="s">
        <v>188</v>
      </c>
      <c r="H155" s="168">
        <v>3.8999999999999999</v>
      </c>
      <c r="I155" s="169"/>
      <c r="J155" s="170">
        <f>ROUND(I155*H155,2)</f>
        <v>0</v>
      </c>
      <c r="K155" s="171"/>
      <c r="L155" s="36"/>
      <c r="M155" s="172" t="s">
        <v>1</v>
      </c>
      <c r="N155" s="173" t="s">
        <v>38</v>
      </c>
      <c r="O155" s="74"/>
      <c r="P155" s="174">
        <f>O155*H155</f>
        <v>0</v>
      </c>
      <c r="Q155" s="174">
        <v>0</v>
      </c>
      <c r="R155" s="174">
        <f>Q155*H155</f>
        <v>0</v>
      </c>
      <c r="S155" s="174">
        <v>0</v>
      </c>
      <c r="T155" s="17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76" t="s">
        <v>111</v>
      </c>
      <c r="AT155" s="176" t="s">
        <v>113</v>
      </c>
      <c r="AU155" s="176" t="s">
        <v>83</v>
      </c>
      <c r="AY155" s="16" t="s">
        <v>112</v>
      </c>
      <c r="BE155" s="177">
        <f>IF(N155="základní",J155,0)</f>
        <v>0</v>
      </c>
      <c r="BF155" s="177">
        <f>IF(N155="snížená",J155,0)</f>
        <v>0</v>
      </c>
      <c r="BG155" s="177">
        <f>IF(N155="zákl. přenesená",J155,0)</f>
        <v>0</v>
      </c>
      <c r="BH155" s="177">
        <f>IF(N155="sníž. přenesená",J155,0)</f>
        <v>0</v>
      </c>
      <c r="BI155" s="177">
        <f>IF(N155="nulová",J155,0)</f>
        <v>0</v>
      </c>
      <c r="BJ155" s="16" t="s">
        <v>81</v>
      </c>
      <c r="BK155" s="177">
        <f>ROUND(I155*H155,2)</f>
        <v>0</v>
      </c>
      <c r="BL155" s="16" t="s">
        <v>111</v>
      </c>
      <c r="BM155" s="176" t="s">
        <v>189</v>
      </c>
    </row>
    <row r="156" s="2" customFormat="1">
      <c r="A156" s="35"/>
      <c r="B156" s="36"/>
      <c r="C156" s="35"/>
      <c r="D156" s="178" t="s">
        <v>119</v>
      </c>
      <c r="E156" s="35"/>
      <c r="F156" s="179" t="s">
        <v>187</v>
      </c>
      <c r="G156" s="35"/>
      <c r="H156" s="35"/>
      <c r="I156" s="180"/>
      <c r="J156" s="35"/>
      <c r="K156" s="35"/>
      <c r="L156" s="36"/>
      <c r="M156" s="181"/>
      <c r="N156" s="182"/>
      <c r="O156" s="74"/>
      <c r="P156" s="74"/>
      <c r="Q156" s="74"/>
      <c r="R156" s="74"/>
      <c r="S156" s="74"/>
      <c r="T156" s="7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6" t="s">
        <v>119</v>
      </c>
      <c r="AU156" s="16" t="s">
        <v>83</v>
      </c>
    </row>
    <row r="157" s="2" customFormat="1">
      <c r="A157" s="35"/>
      <c r="B157" s="36"/>
      <c r="C157" s="35"/>
      <c r="D157" s="178" t="s">
        <v>120</v>
      </c>
      <c r="E157" s="35"/>
      <c r="F157" s="183" t="s">
        <v>190</v>
      </c>
      <c r="G157" s="35"/>
      <c r="H157" s="35"/>
      <c r="I157" s="180"/>
      <c r="J157" s="35"/>
      <c r="K157" s="35"/>
      <c r="L157" s="36"/>
      <c r="M157" s="181"/>
      <c r="N157" s="182"/>
      <c r="O157" s="74"/>
      <c r="P157" s="74"/>
      <c r="Q157" s="74"/>
      <c r="R157" s="74"/>
      <c r="S157" s="74"/>
      <c r="T157" s="7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6" t="s">
        <v>120</v>
      </c>
      <c r="AU157" s="16" t="s">
        <v>83</v>
      </c>
    </row>
    <row r="158" s="13" customFormat="1">
      <c r="A158" s="13"/>
      <c r="B158" s="194"/>
      <c r="C158" s="13"/>
      <c r="D158" s="178" t="s">
        <v>153</v>
      </c>
      <c r="E158" s="195" t="s">
        <v>1</v>
      </c>
      <c r="F158" s="196" t="s">
        <v>184</v>
      </c>
      <c r="G158" s="13"/>
      <c r="H158" s="197">
        <v>3.8999999999999999</v>
      </c>
      <c r="I158" s="198"/>
      <c r="J158" s="13"/>
      <c r="K158" s="13"/>
      <c r="L158" s="194"/>
      <c r="M158" s="199"/>
      <c r="N158" s="200"/>
      <c r="O158" s="200"/>
      <c r="P158" s="200"/>
      <c r="Q158" s="200"/>
      <c r="R158" s="200"/>
      <c r="S158" s="200"/>
      <c r="T158" s="20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5" t="s">
        <v>153</v>
      </c>
      <c r="AU158" s="195" t="s">
        <v>83</v>
      </c>
      <c r="AV158" s="13" t="s">
        <v>83</v>
      </c>
      <c r="AW158" s="13" t="s">
        <v>30</v>
      </c>
      <c r="AX158" s="13" t="s">
        <v>81</v>
      </c>
      <c r="AY158" s="195" t="s">
        <v>112</v>
      </c>
    </row>
    <row r="159" s="11" customFormat="1" ht="22.8" customHeight="1">
      <c r="A159" s="11"/>
      <c r="B159" s="152"/>
      <c r="C159" s="11"/>
      <c r="D159" s="153" t="s">
        <v>72</v>
      </c>
      <c r="E159" s="192" t="s">
        <v>134</v>
      </c>
      <c r="F159" s="192" t="s">
        <v>191</v>
      </c>
      <c r="G159" s="11"/>
      <c r="H159" s="11"/>
      <c r="I159" s="155"/>
      <c r="J159" s="193">
        <f>BK159</f>
        <v>0</v>
      </c>
      <c r="K159" s="11"/>
      <c r="L159" s="152"/>
      <c r="M159" s="157"/>
      <c r="N159" s="158"/>
      <c r="O159" s="158"/>
      <c r="P159" s="159">
        <f>SUM(P160:P210)</f>
        <v>0</v>
      </c>
      <c r="Q159" s="158"/>
      <c r="R159" s="159">
        <f>SUM(R160:R210)</f>
        <v>0</v>
      </c>
      <c r="S159" s="158"/>
      <c r="T159" s="160">
        <f>SUM(T160:T210)</f>
        <v>0</v>
      </c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R159" s="153" t="s">
        <v>81</v>
      </c>
      <c r="AT159" s="161" t="s">
        <v>72</v>
      </c>
      <c r="AU159" s="161" t="s">
        <v>81</v>
      </c>
      <c r="AY159" s="153" t="s">
        <v>112</v>
      </c>
      <c r="BK159" s="162">
        <f>SUM(BK160:BK210)</f>
        <v>0</v>
      </c>
    </row>
    <row r="160" s="2" customFormat="1" ht="24.15" customHeight="1">
      <c r="A160" s="35"/>
      <c r="B160" s="163"/>
      <c r="C160" s="164" t="s">
        <v>192</v>
      </c>
      <c r="D160" s="164" t="s">
        <v>113</v>
      </c>
      <c r="E160" s="165" t="s">
        <v>193</v>
      </c>
      <c r="F160" s="166" t="s">
        <v>194</v>
      </c>
      <c r="G160" s="167" t="s">
        <v>188</v>
      </c>
      <c r="H160" s="168">
        <v>88.400000000000006</v>
      </c>
      <c r="I160" s="169"/>
      <c r="J160" s="170">
        <f>ROUND(I160*H160,2)</f>
        <v>0</v>
      </c>
      <c r="K160" s="171"/>
      <c r="L160" s="36"/>
      <c r="M160" s="172" t="s">
        <v>1</v>
      </c>
      <c r="N160" s="173" t="s">
        <v>38</v>
      </c>
      <c r="O160" s="74"/>
      <c r="P160" s="174">
        <f>O160*H160</f>
        <v>0</v>
      </c>
      <c r="Q160" s="174">
        <v>0</v>
      </c>
      <c r="R160" s="174">
        <f>Q160*H160</f>
        <v>0</v>
      </c>
      <c r="S160" s="174">
        <v>0</v>
      </c>
      <c r="T160" s="17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76" t="s">
        <v>111</v>
      </c>
      <c r="AT160" s="176" t="s">
        <v>113</v>
      </c>
      <c r="AU160" s="176" t="s">
        <v>83</v>
      </c>
      <c r="AY160" s="16" t="s">
        <v>112</v>
      </c>
      <c r="BE160" s="177">
        <f>IF(N160="základní",J160,0)</f>
        <v>0</v>
      </c>
      <c r="BF160" s="177">
        <f>IF(N160="snížená",J160,0)</f>
        <v>0</v>
      </c>
      <c r="BG160" s="177">
        <f>IF(N160="zákl. přenesená",J160,0)</f>
        <v>0</v>
      </c>
      <c r="BH160" s="177">
        <f>IF(N160="sníž. přenesená",J160,0)</f>
        <v>0</v>
      </c>
      <c r="BI160" s="177">
        <f>IF(N160="nulová",J160,0)</f>
        <v>0</v>
      </c>
      <c r="BJ160" s="16" t="s">
        <v>81</v>
      </c>
      <c r="BK160" s="177">
        <f>ROUND(I160*H160,2)</f>
        <v>0</v>
      </c>
      <c r="BL160" s="16" t="s">
        <v>111</v>
      </c>
      <c r="BM160" s="176" t="s">
        <v>195</v>
      </c>
    </row>
    <row r="161" s="2" customFormat="1">
      <c r="A161" s="35"/>
      <c r="B161" s="36"/>
      <c r="C161" s="35"/>
      <c r="D161" s="178" t="s">
        <v>119</v>
      </c>
      <c r="E161" s="35"/>
      <c r="F161" s="179" t="s">
        <v>194</v>
      </c>
      <c r="G161" s="35"/>
      <c r="H161" s="35"/>
      <c r="I161" s="180"/>
      <c r="J161" s="35"/>
      <c r="K161" s="35"/>
      <c r="L161" s="36"/>
      <c r="M161" s="181"/>
      <c r="N161" s="182"/>
      <c r="O161" s="74"/>
      <c r="P161" s="74"/>
      <c r="Q161" s="74"/>
      <c r="R161" s="74"/>
      <c r="S161" s="74"/>
      <c r="T161" s="7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6" t="s">
        <v>119</v>
      </c>
      <c r="AU161" s="16" t="s">
        <v>83</v>
      </c>
    </row>
    <row r="162" s="2" customFormat="1">
      <c r="A162" s="35"/>
      <c r="B162" s="36"/>
      <c r="C162" s="35"/>
      <c r="D162" s="178" t="s">
        <v>120</v>
      </c>
      <c r="E162" s="35"/>
      <c r="F162" s="183" t="s">
        <v>196</v>
      </c>
      <c r="G162" s="35"/>
      <c r="H162" s="35"/>
      <c r="I162" s="180"/>
      <c r="J162" s="35"/>
      <c r="K162" s="35"/>
      <c r="L162" s="36"/>
      <c r="M162" s="181"/>
      <c r="N162" s="182"/>
      <c r="O162" s="74"/>
      <c r="P162" s="74"/>
      <c r="Q162" s="74"/>
      <c r="R162" s="74"/>
      <c r="S162" s="74"/>
      <c r="T162" s="7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6" t="s">
        <v>120</v>
      </c>
      <c r="AU162" s="16" t="s">
        <v>83</v>
      </c>
    </row>
    <row r="163" s="13" customFormat="1">
      <c r="A163" s="13"/>
      <c r="B163" s="194"/>
      <c r="C163" s="13"/>
      <c r="D163" s="178" t="s">
        <v>153</v>
      </c>
      <c r="E163" s="195" t="s">
        <v>1</v>
      </c>
      <c r="F163" s="196" t="s">
        <v>197</v>
      </c>
      <c r="G163" s="13"/>
      <c r="H163" s="197">
        <v>88.400000000000006</v>
      </c>
      <c r="I163" s="198"/>
      <c r="J163" s="13"/>
      <c r="K163" s="13"/>
      <c r="L163" s="194"/>
      <c r="M163" s="199"/>
      <c r="N163" s="200"/>
      <c r="O163" s="200"/>
      <c r="P163" s="200"/>
      <c r="Q163" s="200"/>
      <c r="R163" s="200"/>
      <c r="S163" s="200"/>
      <c r="T163" s="20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5" t="s">
        <v>153</v>
      </c>
      <c r="AU163" s="195" t="s">
        <v>83</v>
      </c>
      <c r="AV163" s="13" t="s">
        <v>83</v>
      </c>
      <c r="AW163" s="13" t="s">
        <v>30</v>
      </c>
      <c r="AX163" s="13" t="s">
        <v>81</v>
      </c>
      <c r="AY163" s="195" t="s">
        <v>112</v>
      </c>
    </row>
    <row r="164" s="2" customFormat="1" ht="14.4" customHeight="1">
      <c r="A164" s="35"/>
      <c r="B164" s="163"/>
      <c r="C164" s="164" t="s">
        <v>198</v>
      </c>
      <c r="D164" s="164" t="s">
        <v>113</v>
      </c>
      <c r="E164" s="165" t="s">
        <v>199</v>
      </c>
      <c r="F164" s="166" t="s">
        <v>200</v>
      </c>
      <c r="G164" s="167" t="s">
        <v>150</v>
      </c>
      <c r="H164" s="168">
        <v>430.19999999999999</v>
      </c>
      <c r="I164" s="169"/>
      <c r="J164" s="170">
        <f>ROUND(I164*H164,2)</f>
        <v>0</v>
      </c>
      <c r="K164" s="171"/>
      <c r="L164" s="36"/>
      <c r="M164" s="172" t="s">
        <v>1</v>
      </c>
      <c r="N164" s="173" t="s">
        <v>38</v>
      </c>
      <c r="O164" s="74"/>
      <c r="P164" s="174">
        <f>O164*H164</f>
        <v>0</v>
      </c>
      <c r="Q164" s="174">
        <v>0</v>
      </c>
      <c r="R164" s="174">
        <f>Q164*H164</f>
        <v>0</v>
      </c>
      <c r="S164" s="174">
        <v>0</v>
      </c>
      <c r="T164" s="17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76" t="s">
        <v>111</v>
      </c>
      <c r="AT164" s="176" t="s">
        <v>113</v>
      </c>
      <c r="AU164" s="176" t="s">
        <v>83</v>
      </c>
      <c r="AY164" s="16" t="s">
        <v>112</v>
      </c>
      <c r="BE164" s="177">
        <f>IF(N164="základní",J164,0)</f>
        <v>0</v>
      </c>
      <c r="BF164" s="177">
        <f>IF(N164="snížená",J164,0)</f>
        <v>0</v>
      </c>
      <c r="BG164" s="177">
        <f>IF(N164="zákl. přenesená",J164,0)</f>
        <v>0</v>
      </c>
      <c r="BH164" s="177">
        <f>IF(N164="sníž. přenesená",J164,0)</f>
        <v>0</v>
      </c>
      <c r="BI164" s="177">
        <f>IF(N164="nulová",J164,0)</f>
        <v>0</v>
      </c>
      <c r="BJ164" s="16" t="s">
        <v>81</v>
      </c>
      <c r="BK164" s="177">
        <f>ROUND(I164*H164,2)</f>
        <v>0</v>
      </c>
      <c r="BL164" s="16" t="s">
        <v>111</v>
      </c>
      <c r="BM164" s="176" t="s">
        <v>201</v>
      </c>
    </row>
    <row r="165" s="2" customFormat="1">
      <c r="A165" s="35"/>
      <c r="B165" s="36"/>
      <c r="C165" s="35"/>
      <c r="D165" s="178" t="s">
        <v>119</v>
      </c>
      <c r="E165" s="35"/>
      <c r="F165" s="179" t="s">
        <v>202</v>
      </c>
      <c r="G165" s="35"/>
      <c r="H165" s="35"/>
      <c r="I165" s="180"/>
      <c r="J165" s="35"/>
      <c r="K165" s="35"/>
      <c r="L165" s="36"/>
      <c r="M165" s="181"/>
      <c r="N165" s="182"/>
      <c r="O165" s="74"/>
      <c r="P165" s="74"/>
      <c r="Q165" s="74"/>
      <c r="R165" s="74"/>
      <c r="S165" s="74"/>
      <c r="T165" s="7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6" t="s">
        <v>119</v>
      </c>
      <c r="AU165" s="16" t="s">
        <v>83</v>
      </c>
    </row>
    <row r="166" s="2" customFormat="1">
      <c r="A166" s="35"/>
      <c r="B166" s="36"/>
      <c r="C166" s="35"/>
      <c r="D166" s="178" t="s">
        <v>120</v>
      </c>
      <c r="E166" s="35"/>
      <c r="F166" s="183" t="s">
        <v>203</v>
      </c>
      <c r="G166" s="35"/>
      <c r="H166" s="35"/>
      <c r="I166" s="180"/>
      <c r="J166" s="35"/>
      <c r="K166" s="35"/>
      <c r="L166" s="36"/>
      <c r="M166" s="181"/>
      <c r="N166" s="182"/>
      <c r="O166" s="74"/>
      <c r="P166" s="74"/>
      <c r="Q166" s="74"/>
      <c r="R166" s="74"/>
      <c r="S166" s="74"/>
      <c r="T166" s="7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6" t="s">
        <v>120</v>
      </c>
      <c r="AU166" s="16" t="s">
        <v>83</v>
      </c>
    </row>
    <row r="167" s="13" customFormat="1">
      <c r="A167" s="13"/>
      <c r="B167" s="194"/>
      <c r="C167" s="13"/>
      <c r="D167" s="178" t="s">
        <v>153</v>
      </c>
      <c r="E167" s="195" t="s">
        <v>1</v>
      </c>
      <c r="F167" s="196" t="s">
        <v>204</v>
      </c>
      <c r="G167" s="13"/>
      <c r="H167" s="197">
        <v>430.19999999999999</v>
      </c>
      <c r="I167" s="198"/>
      <c r="J167" s="13"/>
      <c r="K167" s="13"/>
      <c r="L167" s="194"/>
      <c r="M167" s="199"/>
      <c r="N167" s="200"/>
      <c r="O167" s="200"/>
      <c r="P167" s="200"/>
      <c r="Q167" s="200"/>
      <c r="R167" s="200"/>
      <c r="S167" s="200"/>
      <c r="T167" s="20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5" t="s">
        <v>153</v>
      </c>
      <c r="AU167" s="195" t="s">
        <v>83</v>
      </c>
      <c r="AV167" s="13" t="s">
        <v>83</v>
      </c>
      <c r="AW167" s="13" t="s">
        <v>30</v>
      </c>
      <c r="AX167" s="13" t="s">
        <v>73</v>
      </c>
      <c r="AY167" s="195" t="s">
        <v>112</v>
      </c>
    </row>
    <row r="168" s="2" customFormat="1" ht="24.15" customHeight="1">
      <c r="A168" s="35"/>
      <c r="B168" s="163"/>
      <c r="C168" s="164" t="s">
        <v>205</v>
      </c>
      <c r="D168" s="164" t="s">
        <v>113</v>
      </c>
      <c r="E168" s="165" t="s">
        <v>206</v>
      </c>
      <c r="F168" s="166" t="s">
        <v>207</v>
      </c>
      <c r="G168" s="167" t="s">
        <v>188</v>
      </c>
      <c r="H168" s="168">
        <v>831.60000000000002</v>
      </c>
      <c r="I168" s="169"/>
      <c r="J168" s="170">
        <f>ROUND(I168*H168,2)</f>
        <v>0</v>
      </c>
      <c r="K168" s="171"/>
      <c r="L168" s="36"/>
      <c r="M168" s="172" t="s">
        <v>1</v>
      </c>
      <c r="N168" s="173" t="s">
        <v>38</v>
      </c>
      <c r="O168" s="74"/>
      <c r="P168" s="174">
        <f>O168*H168</f>
        <v>0</v>
      </c>
      <c r="Q168" s="174">
        <v>0</v>
      </c>
      <c r="R168" s="174">
        <f>Q168*H168</f>
        <v>0</v>
      </c>
      <c r="S168" s="174">
        <v>0</v>
      </c>
      <c r="T168" s="17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76" t="s">
        <v>111</v>
      </c>
      <c r="AT168" s="176" t="s">
        <v>113</v>
      </c>
      <c r="AU168" s="176" t="s">
        <v>83</v>
      </c>
      <c r="AY168" s="16" t="s">
        <v>112</v>
      </c>
      <c r="BE168" s="177">
        <f>IF(N168="základní",J168,0)</f>
        <v>0</v>
      </c>
      <c r="BF168" s="177">
        <f>IF(N168="snížená",J168,0)</f>
        <v>0</v>
      </c>
      <c r="BG168" s="177">
        <f>IF(N168="zákl. přenesená",J168,0)</f>
        <v>0</v>
      </c>
      <c r="BH168" s="177">
        <f>IF(N168="sníž. přenesená",J168,0)</f>
        <v>0</v>
      </c>
      <c r="BI168" s="177">
        <f>IF(N168="nulová",J168,0)</f>
        <v>0</v>
      </c>
      <c r="BJ168" s="16" t="s">
        <v>81</v>
      </c>
      <c r="BK168" s="177">
        <f>ROUND(I168*H168,2)</f>
        <v>0</v>
      </c>
      <c r="BL168" s="16" t="s">
        <v>111</v>
      </c>
      <c r="BM168" s="176" t="s">
        <v>208</v>
      </c>
    </row>
    <row r="169" s="2" customFormat="1">
      <c r="A169" s="35"/>
      <c r="B169" s="36"/>
      <c r="C169" s="35"/>
      <c r="D169" s="178" t="s">
        <v>119</v>
      </c>
      <c r="E169" s="35"/>
      <c r="F169" s="179" t="s">
        <v>207</v>
      </c>
      <c r="G169" s="35"/>
      <c r="H169" s="35"/>
      <c r="I169" s="180"/>
      <c r="J169" s="35"/>
      <c r="K169" s="35"/>
      <c r="L169" s="36"/>
      <c r="M169" s="181"/>
      <c r="N169" s="182"/>
      <c r="O169" s="74"/>
      <c r="P169" s="74"/>
      <c r="Q169" s="74"/>
      <c r="R169" s="74"/>
      <c r="S169" s="74"/>
      <c r="T169" s="7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6" t="s">
        <v>119</v>
      </c>
      <c r="AU169" s="16" t="s">
        <v>83</v>
      </c>
    </row>
    <row r="170" s="2" customFormat="1">
      <c r="A170" s="35"/>
      <c r="B170" s="36"/>
      <c r="C170" s="35"/>
      <c r="D170" s="178" t="s">
        <v>120</v>
      </c>
      <c r="E170" s="35"/>
      <c r="F170" s="183" t="s">
        <v>203</v>
      </c>
      <c r="G170" s="35"/>
      <c r="H170" s="35"/>
      <c r="I170" s="180"/>
      <c r="J170" s="35"/>
      <c r="K170" s="35"/>
      <c r="L170" s="36"/>
      <c r="M170" s="181"/>
      <c r="N170" s="182"/>
      <c r="O170" s="74"/>
      <c r="P170" s="74"/>
      <c r="Q170" s="74"/>
      <c r="R170" s="74"/>
      <c r="S170" s="74"/>
      <c r="T170" s="7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6" t="s">
        <v>120</v>
      </c>
      <c r="AU170" s="16" t="s">
        <v>83</v>
      </c>
    </row>
    <row r="171" s="13" customFormat="1">
      <c r="A171" s="13"/>
      <c r="B171" s="194"/>
      <c r="C171" s="13"/>
      <c r="D171" s="178" t="s">
        <v>153</v>
      </c>
      <c r="E171" s="195" t="s">
        <v>1</v>
      </c>
      <c r="F171" s="196" t="s">
        <v>209</v>
      </c>
      <c r="G171" s="13"/>
      <c r="H171" s="197">
        <v>831.60000000000002</v>
      </c>
      <c r="I171" s="198"/>
      <c r="J171" s="13"/>
      <c r="K171" s="13"/>
      <c r="L171" s="194"/>
      <c r="M171" s="199"/>
      <c r="N171" s="200"/>
      <c r="O171" s="200"/>
      <c r="P171" s="200"/>
      <c r="Q171" s="200"/>
      <c r="R171" s="200"/>
      <c r="S171" s="200"/>
      <c r="T171" s="20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95" t="s">
        <v>153</v>
      </c>
      <c r="AU171" s="195" t="s">
        <v>83</v>
      </c>
      <c r="AV171" s="13" t="s">
        <v>83</v>
      </c>
      <c r="AW171" s="13" t="s">
        <v>30</v>
      </c>
      <c r="AX171" s="13" t="s">
        <v>73</v>
      </c>
      <c r="AY171" s="195" t="s">
        <v>112</v>
      </c>
    </row>
    <row r="172" s="2" customFormat="1" ht="24.15" customHeight="1">
      <c r="A172" s="35"/>
      <c r="B172" s="163"/>
      <c r="C172" s="164" t="s">
        <v>210</v>
      </c>
      <c r="D172" s="164" t="s">
        <v>113</v>
      </c>
      <c r="E172" s="165" t="s">
        <v>211</v>
      </c>
      <c r="F172" s="166" t="s">
        <v>212</v>
      </c>
      <c r="G172" s="167" t="s">
        <v>188</v>
      </c>
      <c r="H172" s="168">
        <v>88.400000000000006</v>
      </c>
      <c r="I172" s="169"/>
      <c r="J172" s="170">
        <f>ROUND(I172*H172,2)</f>
        <v>0</v>
      </c>
      <c r="K172" s="171"/>
      <c r="L172" s="36"/>
      <c r="M172" s="172" t="s">
        <v>1</v>
      </c>
      <c r="N172" s="173" t="s">
        <v>38</v>
      </c>
      <c r="O172" s="74"/>
      <c r="P172" s="174">
        <f>O172*H172</f>
        <v>0</v>
      </c>
      <c r="Q172" s="174">
        <v>0</v>
      </c>
      <c r="R172" s="174">
        <f>Q172*H172</f>
        <v>0</v>
      </c>
      <c r="S172" s="174">
        <v>0</v>
      </c>
      <c r="T172" s="17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76" t="s">
        <v>111</v>
      </c>
      <c r="AT172" s="176" t="s">
        <v>113</v>
      </c>
      <c r="AU172" s="176" t="s">
        <v>83</v>
      </c>
      <c r="AY172" s="16" t="s">
        <v>112</v>
      </c>
      <c r="BE172" s="177">
        <f>IF(N172="základní",J172,0)</f>
        <v>0</v>
      </c>
      <c r="BF172" s="177">
        <f>IF(N172="snížená",J172,0)</f>
        <v>0</v>
      </c>
      <c r="BG172" s="177">
        <f>IF(N172="zákl. přenesená",J172,0)</f>
        <v>0</v>
      </c>
      <c r="BH172" s="177">
        <f>IF(N172="sníž. přenesená",J172,0)</f>
        <v>0</v>
      </c>
      <c r="BI172" s="177">
        <f>IF(N172="nulová",J172,0)</f>
        <v>0</v>
      </c>
      <c r="BJ172" s="16" t="s">
        <v>81</v>
      </c>
      <c r="BK172" s="177">
        <f>ROUND(I172*H172,2)</f>
        <v>0</v>
      </c>
      <c r="BL172" s="16" t="s">
        <v>111</v>
      </c>
      <c r="BM172" s="176" t="s">
        <v>213</v>
      </c>
    </row>
    <row r="173" s="2" customFormat="1">
      <c r="A173" s="35"/>
      <c r="B173" s="36"/>
      <c r="C173" s="35"/>
      <c r="D173" s="178" t="s">
        <v>119</v>
      </c>
      <c r="E173" s="35"/>
      <c r="F173" s="179" t="s">
        <v>212</v>
      </c>
      <c r="G173" s="35"/>
      <c r="H173" s="35"/>
      <c r="I173" s="180"/>
      <c r="J173" s="35"/>
      <c r="K173" s="35"/>
      <c r="L173" s="36"/>
      <c r="M173" s="181"/>
      <c r="N173" s="182"/>
      <c r="O173" s="74"/>
      <c r="P173" s="74"/>
      <c r="Q173" s="74"/>
      <c r="R173" s="74"/>
      <c r="S173" s="74"/>
      <c r="T173" s="7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6" t="s">
        <v>119</v>
      </c>
      <c r="AU173" s="16" t="s">
        <v>83</v>
      </c>
    </row>
    <row r="174" s="2" customFormat="1">
      <c r="A174" s="35"/>
      <c r="B174" s="36"/>
      <c r="C174" s="35"/>
      <c r="D174" s="178" t="s">
        <v>120</v>
      </c>
      <c r="E174" s="35"/>
      <c r="F174" s="183" t="s">
        <v>203</v>
      </c>
      <c r="G174" s="35"/>
      <c r="H174" s="35"/>
      <c r="I174" s="180"/>
      <c r="J174" s="35"/>
      <c r="K174" s="35"/>
      <c r="L174" s="36"/>
      <c r="M174" s="181"/>
      <c r="N174" s="182"/>
      <c r="O174" s="74"/>
      <c r="P174" s="74"/>
      <c r="Q174" s="74"/>
      <c r="R174" s="74"/>
      <c r="S174" s="74"/>
      <c r="T174" s="7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6" t="s">
        <v>120</v>
      </c>
      <c r="AU174" s="16" t="s">
        <v>83</v>
      </c>
    </row>
    <row r="175" s="13" customFormat="1">
      <c r="A175" s="13"/>
      <c r="B175" s="194"/>
      <c r="C175" s="13"/>
      <c r="D175" s="178" t="s">
        <v>153</v>
      </c>
      <c r="E175" s="195" t="s">
        <v>1</v>
      </c>
      <c r="F175" s="196" t="s">
        <v>214</v>
      </c>
      <c r="G175" s="13"/>
      <c r="H175" s="197">
        <v>88.400000000000006</v>
      </c>
      <c r="I175" s="198"/>
      <c r="J175" s="13"/>
      <c r="K175" s="13"/>
      <c r="L175" s="194"/>
      <c r="M175" s="199"/>
      <c r="N175" s="200"/>
      <c r="O175" s="200"/>
      <c r="P175" s="200"/>
      <c r="Q175" s="200"/>
      <c r="R175" s="200"/>
      <c r="S175" s="200"/>
      <c r="T175" s="20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5" t="s">
        <v>153</v>
      </c>
      <c r="AU175" s="195" t="s">
        <v>83</v>
      </c>
      <c r="AV175" s="13" t="s">
        <v>83</v>
      </c>
      <c r="AW175" s="13" t="s">
        <v>30</v>
      </c>
      <c r="AX175" s="13" t="s">
        <v>73</v>
      </c>
      <c r="AY175" s="195" t="s">
        <v>112</v>
      </c>
    </row>
    <row r="176" s="2" customFormat="1" ht="14.4" customHeight="1">
      <c r="A176" s="35"/>
      <c r="B176" s="163"/>
      <c r="C176" s="164" t="s">
        <v>215</v>
      </c>
      <c r="D176" s="164" t="s">
        <v>113</v>
      </c>
      <c r="E176" s="165" t="s">
        <v>216</v>
      </c>
      <c r="F176" s="166" t="s">
        <v>217</v>
      </c>
      <c r="G176" s="167" t="s">
        <v>188</v>
      </c>
      <c r="H176" s="168">
        <v>2390</v>
      </c>
      <c r="I176" s="169"/>
      <c r="J176" s="170">
        <f>ROUND(I176*H176,2)</f>
        <v>0</v>
      </c>
      <c r="K176" s="171"/>
      <c r="L176" s="36"/>
      <c r="M176" s="172" t="s">
        <v>1</v>
      </c>
      <c r="N176" s="173" t="s">
        <v>38</v>
      </c>
      <c r="O176" s="74"/>
      <c r="P176" s="174">
        <f>O176*H176</f>
        <v>0</v>
      </c>
      <c r="Q176" s="174">
        <v>0</v>
      </c>
      <c r="R176" s="174">
        <f>Q176*H176</f>
        <v>0</v>
      </c>
      <c r="S176" s="174">
        <v>0</v>
      </c>
      <c r="T176" s="17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76" t="s">
        <v>111</v>
      </c>
      <c r="AT176" s="176" t="s">
        <v>113</v>
      </c>
      <c r="AU176" s="176" t="s">
        <v>83</v>
      </c>
      <c r="AY176" s="16" t="s">
        <v>112</v>
      </c>
      <c r="BE176" s="177">
        <f>IF(N176="základní",J176,0)</f>
        <v>0</v>
      </c>
      <c r="BF176" s="177">
        <f>IF(N176="snížená",J176,0)</f>
        <v>0</v>
      </c>
      <c r="BG176" s="177">
        <f>IF(N176="zákl. přenesená",J176,0)</f>
        <v>0</v>
      </c>
      <c r="BH176" s="177">
        <f>IF(N176="sníž. přenesená",J176,0)</f>
        <v>0</v>
      </c>
      <c r="BI176" s="177">
        <f>IF(N176="nulová",J176,0)</f>
        <v>0</v>
      </c>
      <c r="BJ176" s="16" t="s">
        <v>81</v>
      </c>
      <c r="BK176" s="177">
        <f>ROUND(I176*H176,2)</f>
        <v>0</v>
      </c>
      <c r="BL176" s="16" t="s">
        <v>111</v>
      </c>
      <c r="BM176" s="176" t="s">
        <v>218</v>
      </c>
    </row>
    <row r="177" s="2" customFormat="1">
      <c r="A177" s="35"/>
      <c r="B177" s="36"/>
      <c r="C177" s="35"/>
      <c r="D177" s="178" t="s">
        <v>119</v>
      </c>
      <c r="E177" s="35"/>
      <c r="F177" s="179" t="s">
        <v>217</v>
      </c>
      <c r="G177" s="35"/>
      <c r="H177" s="35"/>
      <c r="I177" s="180"/>
      <c r="J177" s="35"/>
      <c r="K177" s="35"/>
      <c r="L177" s="36"/>
      <c r="M177" s="181"/>
      <c r="N177" s="182"/>
      <c r="O177" s="74"/>
      <c r="P177" s="74"/>
      <c r="Q177" s="74"/>
      <c r="R177" s="74"/>
      <c r="S177" s="74"/>
      <c r="T177" s="7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6" t="s">
        <v>119</v>
      </c>
      <c r="AU177" s="16" t="s">
        <v>83</v>
      </c>
    </row>
    <row r="178" s="2" customFormat="1">
      <c r="A178" s="35"/>
      <c r="B178" s="36"/>
      <c r="C178" s="35"/>
      <c r="D178" s="178" t="s">
        <v>120</v>
      </c>
      <c r="E178" s="35"/>
      <c r="F178" s="183" t="s">
        <v>219</v>
      </c>
      <c r="G178" s="35"/>
      <c r="H178" s="35"/>
      <c r="I178" s="180"/>
      <c r="J178" s="35"/>
      <c r="K178" s="35"/>
      <c r="L178" s="36"/>
      <c r="M178" s="181"/>
      <c r="N178" s="182"/>
      <c r="O178" s="74"/>
      <c r="P178" s="74"/>
      <c r="Q178" s="74"/>
      <c r="R178" s="74"/>
      <c r="S178" s="74"/>
      <c r="T178" s="7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6" t="s">
        <v>120</v>
      </c>
      <c r="AU178" s="16" t="s">
        <v>83</v>
      </c>
    </row>
    <row r="179" s="13" customFormat="1">
      <c r="A179" s="13"/>
      <c r="B179" s="194"/>
      <c r="C179" s="13"/>
      <c r="D179" s="178" t="s">
        <v>153</v>
      </c>
      <c r="E179" s="195" t="s">
        <v>1</v>
      </c>
      <c r="F179" s="196" t="s">
        <v>220</v>
      </c>
      <c r="G179" s="13"/>
      <c r="H179" s="197">
        <v>2390</v>
      </c>
      <c r="I179" s="198"/>
      <c r="J179" s="13"/>
      <c r="K179" s="13"/>
      <c r="L179" s="194"/>
      <c r="M179" s="199"/>
      <c r="N179" s="200"/>
      <c r="O179" s="200"/>
      <c r="P179" s="200"/>
      <c r="Q179" s="200"/>
      <c r="R179" s="200"/>
      <c r="S179" s="200"/>
      <c r="T179" s="20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95" t="s">
        <v>153</v>
      </c>
      <c r="AU179" s="195" t="s">
        <v>83</v>
      </c>
      <c r="AV179" s="13" t="s">
        <v>83</v>
      </c>
      <c r="AW179" s="13" t="s">
        <v>30</v>
      </c>
      <c r="AX179" s="13" t="s">
        <v>73</v>
      </c>
      <c r="AY179" s="195" t="s">
        <v>112</v>
      </c>
    </row>
    <row r="180" s="2" customFormat="1" ht="24.15" customHeight="1">
      <c r="A180" s="35"/>
      <c r="B180" s="163"/>
      <c r="C180" s="164" t="s">
        <v>221</v>
      </c>
      <c r="D180" s="164" t="s">
        <v>113</v>
      </c>
      <c r="E180" s="165" t="s">
        <v>222</v>
      </c>
      <c r="F180" s="166" t="s">
        <v>223</v>
      </c>
      <c r="G180" s="167" t="s">
        <v>188</v>
      </c>
      <c r="H180" s="168">
        <v>2390</v>
      </c>
      <c r="I180" s="169"/>
      <c r="J180" s="170">
        <f>ROUND(I180*H180,2)</f>
        <v>0</v>
      </c>
      <c r="K180" s="171"/>
      <c r="L180" s="36"/>
      <c r="M180" s="172" t="s">
        <v>1</v>
      </c>
      <c r="N180" s="173" t="s">
        <v>38</v>
      </c>
      <c r="O180" s="74"/>
      <c r="P180" s="174">
        <f>O180*H180</f>
        <v>0</v>
      </c>
      <c r="Q180" s="174">
        <v>0</v>
      </c>
      <c r="R180" s="174">
        <f>Q180*H180</f>
        <v>0</v>
      </c>
      <c r="S180" s="174">
        <v>0</v>
      </c>
      <c r="T180" s="17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76" t="s">
        <v>111</v>
      </c>
      <c r="AT180" s="176" t="s">
        <v>113</v>
      </c>
      <c r="AU180" s="176" t="s">
        <v>83</v>
      </c>
      <c r="AY180" s="16" t="s">
        <v>112</v>
      </c>
      <c r="BE180" s="177">
        <f>IF(N180="základní",J180,0)</f>
        <v>0</v>
      </c>
      <c r="BF180" s="177">
        <f>IF(N180="snížená",J180,0)</f>
        <v>0</v>
      </c>
      <c r="BG180" s="177">
        <f>IF(N180="zákl. přenesená",J180,0)</f>
        <v>0</v>
      </c>
      <c r="BH180" s="177">
        <f>IF(N180="sníž. přenesená",J180,0)</f>
        <v>0</v>
      </c>
      <c r="BI180" s="177">
        <f>IF(N180="nulová",J180,0)</f>
        <v>0</v>
      </c>
      <c r="BJ180" s="16" t="s">
        <v>81</v>
      </c>
      <c r="BK180" s="177">
        <f>ROUND(I180*H180,2)</f>
        <v>0</v>
      </c>
      <c r="BL180" s="16" t="s">
        <v>111</v>
      </c>
      <c r="BM180" s="176" t="s">
        <v>224</v>
      </c>
    </row>
    <row r="181" s="2" customFormat="1">
      <c r="A181" s="35"/>
      <c r="B181" s="36"/>
      <c r="C181" s="35"/>
      <c r="D181" s="178" t="s">
        <v>119</v>
      </c>
      <c r="E181" s="35"/>
      <c r="F181" s="179" t="s">
        <v>223</v>
      </c>
      <c r="G181" s="35"/>
      <c r="H181" s="35"/>
      <c r="I181" s="180"/>
      <c r="J181" s="35"/>
      <c r="K181" s="35"/>
      <c r="L181" s="36"/>
      <c r="M181" s="181"/>
      <c r="N181" s="182"/>
      <c r="O181" s="74"/>
      <c r="P181" s="74"/>
      <c r="Q181" s="74"/>
      <c r="R181" s="74"/>
      <c r="S181" s="74"/>
      <c r="T181" s="7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6" t="s">
        <v>119</v>
      </c>
      <c r="AU181" s="16" t="s">
        <v>83</v>
      </c>
    </row>
    <row r="182" s="2" customFormat="1">
      <c r="A182" s="35"/>
      <c r="B182" s="36"/>
      <c r="C182" s="35"/>
      <c r="D182" s="178" t="s">
        <v>120</v>
      </c>
      <c r="E182" s="35"/>
      <c r="F182" s="183" t="s">
        <v>219</v>
      </c>
      <c r="G182" s="35"/>
      <c r="H182" s="35"/>
      <c r="I182" s="180"/>
      <c r="J182" s="35"/>
      <c r="K182" s="35"/>
      <c r="L182" s="36"/>
      <c r="M182" s="181"/>
      <c r="N182" s="182"/>
      <c r="O182" s="74"/>
      <c r="P182" s="74"/>
      <c r="Q182" s="74"/>
      <c r="R182" s="74"/>
      <c r="S182" s="74"/>
      <c r="T182" s="7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6" t="s">
        <v>120</v>
      </c>
      <c r="AU182" s="16" t="s">
        <v>83</v>
      </c>
    </row>
    <row r="183" s="13" customFormat="1">
      <c r="A183" s="13"/>
      <c r="B183" s="194"/>
      <c r="C183" s="13"/>
      <c r="D183" s="178" t="s">
        <v>153</v>
      </c>
      <c r="E183" s="195" t="s">
        <v>1</v>
      </c>
      <c r="F183" s="196" t="s">
        <v>225</v>
      </c>
      <c r="G183" s="13"/>
      <c r="H183" s="197">
        <v>2390</v>
      </c>
      <c r="I183" s="198"/>
      <c r="J183" s="13"/>
      <c r="K183" s="13"/>
      <c r="L183" s="194"/>
      <c r="M183" s="199"/>
      <c r="N183" s="200"/>
      <c r="O183" s="200"/>
      <c r="P183" s="200"/>
      <c r="Q183" s="200"/>
      <c r="R183" s="200"/>
      <c r="S183" s="200"/>
      <c r="T183" s="20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5" t="s">
        <v>153</v>
      </c>
      <c r="AU183" s="195" t="s">
        <v>83</v>
      </c>
      <c r="AV183" s="13" t="s">
        <v>83</v>
      </c>
      <c r="AW183" s="13" t="s">
        <v>30</v>
      </c>
      <c r="AX183" s="13" t="s">
        <v>81</v>
      </c>
      <c r="AY183" s="195" t="s">
        <v>112</v>
      </c>
    </row>
    <row r="184" s="2" customFormat="1" ht="24.15" customHeight="1">
      <c r="A184" s="35"/>
      <c r="B184" s="163"/>
      <c r="C184" s="164" t="s">
        <v>226</v>
      </c>
      <c r="D184" s="164" t="s">
        <v>113</v>
      </c>
      <c r="E184" s="165" t="s">
        <v>227</v>
      </c>
      <c r="F184" s="166" t="s">
        <v>228</v>
      </c>
      <c r="G184" s="167" t="s">
        <v>188</v>
      </c>
      <c r="H184" s="168">
        <v>2390</v>
      </c>
      <c r="I184" s="169"/>
      <c r="J184" s="170">
        <f>ROUND(I184*H184,2)</f>
        <v>0</v>
      </c>
      <c r="K184" s="171"/>
      <c r="L184" s="36"/>
      <c r="M184" s="172" t="s">
        <v>1</v>
      </c>
      <c r="N184" s="173" t="s">
        <v>38</v>
      </c>
      <c r="O184" s="74"/>
      <c r="P184" s="174">
        <f>O184*H184</f>
        <v>0</v>
      </c>
      <c r="Q184" s="174">
        <v>0</v>
      </c>
      <c r="R184" s="174">
        <f>Q184*H184</f>
        <v>0</v>
      </c>
      <c r="S184" s="174">
        <v>0</v>
      </c>
      <c r="T184" s="17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76" t="s">
        <v>111</v>
      </c>
      <c r="AT184" s="176" t="s">
        <v>113</v>
      </c>
      <c r="AU184" s="176" t="s">
        <v>83</v>
      </c>
      <c r="AY184" s="16" t="s">
        <v>112</v>
      </c>
      <c r="BE184" s="177">
        <f>IF(N184="základní",J184,0)</f>
        <v>0</v>
      </c>
      <c r="BF184" s="177">
        <f>IF(N184="snížená",J184,0)</f>
        <v>0</v>
      </c>
      <c r="BG184" s="177">
        <f>IF(N184="zákl. přenesená",J184,0)</f>
        <v>0</v>
      </c>
      <c r="BH184" s="177">
        <f>IF(N184="sníž. přenesená",J184,0)</f>
        <v>0</v>
      </c>
      <c r="BI184" s="177">
        <f>IF(N184="nulová",J184,0)</f>
        <v>0</v>
      </c>
      <c r="BJ184" s="16" t="s">
        <v>81</v>
      </c>
      <c r="BK184" s="177">
        <f>ROUND(I184*H184,2)</f>
        <v>0</v>
      </c>
      <c r="BL184" s="16" t="s">
        <v>111</v>
      </c>
      <c r="BM184" s="176" t="s">
        <v>229</v>
      </c>
    </row>
    <row r="185" s="2" customFormat="1">
      <c r="A185" s="35"/>
      <c r="B185" s="36"/>
      <c r="C185" s="35"/>
      <c r="D185" s="178" t="s">
        <v>119</v>
      </c>
      <c r="E185" s="35"/>
      <c r="F185" s="179" t="s">
        <v>228</v>
      </c>
      <c r="G185" s="35"/>
      <c r="H185" s="35"/>
      <c r="I185" s="180"/>
      <c r="J185" s="35"/>
      <c r="K185" s="35"/>
      <c r="L185" s="36"/>
      <c r="M185" s="181"/>
      <c r="N185" s="182"/>
      <c r="O185" s="74"/>
      <c r="P185" s="74"/>
      <c r="Q185" s="74"/>
      <c r="R185" s="74"/>
      <c r="S185" s="74"/>
      <c r="T185" s="7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6" t="s">
        <v>119</v>
      </c>
      <c r="AU185" s="16" t="s">
        <v>83</v>
      </c>
    </row>
    <row r="186" s="2" customFormat="1">
      <c r="A186" s="35"/>
      <c r="B186" s="36"/>
      <c r="C186" s="35"/>
      <c r="D186" s="178" t="s">
        <v>120</v>
      </c>
      <c r="E186" s="35"/>
      <c r="F186" s="183" t="s">
        <v>230</v>
      </c>
      <c r="G186" s="35"/>
      <c r="H186" s="35"/>
      <c r="I186" s="180"/>
      <c r="J186" s="35"/>
      <c r="K186" s="35"/>
      <c r="L186" s="36"/>
      <c r="M186" s="181"/>
      <c r="N186" s="182"/>
      <c r="O186" s="74"/>
      <c r="P186" s="74"/>
      <c r="Q186" s="74"/>
      <c r="R186" s="74"/>
      <c r="S186" s="74"/>
      <c r="T186" s="7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6" t="s">
        <v>120</v>
      </c>
      <c r="AU186" s="16" t="s">
        <v>83</v>
      </c>
    </row>
    <row r="187" s="13" customFormat="1">
      <c r="A187" s="13"/>
      <c r="B187" s="194"/>
      <c r="C187" s="13"/>
      <c r="D187" s="178" t="s">
        <v>153</v>
      </c>
      <c r="E187" s="195" t="s">
        <v>1</v>
      </c>
      <c r="F187" s="196" t="s">
        <v>231</v>
      </c>
      <c r="G187" s="13"/>
      <c r="H187" s="197">
        <v>2390</v>
      </c>
      <c r="I187" s="198"/>
      <c r="J187" s="13"/>
      <c r="K187" s="13"/>
      <c r="L187" s="194"/>
      <c r="M187" s="199"/>
      <c r="N187" s="200"/>
      <c r="O187" s="200"/>
      <c r="P187" s="200"/>
      <c r="Q187" s="200"/>
      <c r="R187" s="200"/>
      <c r="S187" s="200"/>
      <c r="T187" s="20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5" t="s">
        <v>153</v>
      </c>
      <c r="AU187" s="195" t="s">
        <v>83</v>
      </c>
      <c r="AV187" s="13" t="s">
        <v>83</v>
      </c>
      <c r="AW187" s="13" t="s">
        <v>30</v>
      </c>
      <c r="AX187" s="13" t="s">
        <v>81</v>
      </c>
      <c r="AY187" s="195" t="s">
        <v>112</v>
      </c>
    </row>
    <row r="188" s="2" customFormat="1" ht="24.15" customHeight="1">
      <c r="A188" s="35"/>
      <c r="B188" s="163"/>
      <c r="C188" s="164" t="s">
        <v>8</v>
      </c>
      <c r="D188" s="164" t="s">
        <v>113</v>
      </c>
      <c r="E188" s="165" t="s">
        <v>232</v>
      </c>
      <c r="F188" s="166" t="s">
        <v>233</v>
      </c>
      <c r="G188" s="167" t="s">
        <v>188</v>
      </c>
      <c r="H188" s="168">
        <v>2390</v>
      </c>
      <c r="I188" s="169"/>
      <c r="J188" s="170">
        <f>ROUND(I188*H188,2)</f>
        <v>0</v>
      </c>
      <c r="K188" s="171"/>
      <c r="L188" s="36"/>
      <c r="M188" s="172" t="s">
        <v>1</v>
      </c>
      <c r="N188" s="173" t="s">
        <v>38</v>
      </c>
      <c r="O188" s="74"/>
      <c r="P188" s="174">
        <f>O188*H188</f>
        <v>0</v>
      </c>
      <c r="Q188" s="174">
        <v>0</v>
      </c>
      <c r="R188" s="174">
        <f>Q188*H188</f>
        <v>0</v>
      </c>
      <c r="S188" s="174">
        <v>0</v>
      </c>
      <c r="T188" s="17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76" t="s">
        <v>111</v>
      </c>
      <c r="AT188" s="176" t="s">
        <v>113</v>
      </c>
      <c r="AU188" s="176" t="s">
        <v>83</v>
      </c>
      <c r="AY188" s="16" t="s">
        <v>112</v>
      </c>
      <c r="BE188" s="177">
        <f>IF(N188="základní",J188,0)</f>
        <v>0</v>
      </c>
      <c r="BF188" s="177">
        <f>IF(N188="snížená",J188,0)</f>
        <v>0</v>
      </c>
      <c r="BG188" s="177">
        <f>IF(N188="zákl. přenesená",J188,0)</f>
        <v>0</v>
      </c>
      <c r="BH188" s="177">
        <f>IF(N188="sníž. přenesená",J188,0)</f>
        <v>0</v>
      </c>
      <c r="BI188" s="177">
        <f>IF(N188="nulová",J188,0)</f>
        <v>0</v>
      </c>
      <c r="BJ188" s="16" t="s">
        <v>81</v>
      </c>
      <c r="BK188" s="177">
        <f>ROUND(I188*H188,2)</f>
        <v>0</v>
      </c>
      <c r="BL188" s="16" t="s">
        <v>111</v>
      </c>
      <c r="BM188" s="176" t="s">
        <v>234</v>
      </c>
    </row>
    <row r="189" s="2" customFormat="1">
      <c r="A189" s="35"/>
      <c r="B189" s="36"/>
      <c r="C189" s="35"/>
      <c r="D189" s="178" t="s">
        <v>119</v>
      </c>
      <c r="E189" s="35"/>
      <c r="F189" s="179" t="s">
        <v>233</v>
      </c>
      <c r="G189" s="35"/>
      <c r="H189" s="35"/>
      <c r="I189" s="180"/>
      <c r="J189" s="35"/>
      <c r="K189" s="35"/>
      <c r="L189" s="36"/>
      <c r="M189" s="181"/>
      <c r="N189" s="182"/>
      <c r="O189" s="74"/>
      <c r="P189" s="74"/>
      <c r="Q189" s="74"/>
      <c r="R189" s="74"/>
      <c r="S189" s="74"/>
      <c r="T189" s="7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6" t="s">
        <v>119</v>
      </c>
      <c r="AU189" s="16" t="s">
        <v>83</v>
      </c>
    </row>
    <row r="190" s="2" customFormat="1">
      <c r="A190" s="35"/>
      <c r="B190" s="36"/>
      <c r="C190" s="35"/>
      <c r="D190" s="178" t="s">
        <v>120</v>
      </c>
      <c r="E190" s="35"/>
      <c r="F190" s="183" t="s">
        <v>230</v>
      </c>
      <c r="G190" s="35"/>
      <c r="H190" s="35"/>
      <c r="I190" s="180"/>
      <c r="J190" s="35"/>
      <c r="K190" s="35"/>
      <c r="L190" s="36"/>
      <c r="M190" s="181"/>
      <c r="N190" s="182"/>
      <c r="O190" s="74"/>
      <c r="P190" s="74"/>
      <c r="Q190" s="74"/>
      <c r="R190" s="74"/>
      <c r="S190" s="74"/>
      <c r="T190" s="7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6" t="s">
        <v>120</v>
      </c>
      <c r="AU190" s="16" t="s">
        <v>83</v>
      </c>
    </row>
    <row r="191" s="13" customFormat="1">
      <c r="A191" s="13"/>
      <c r="B191" s="194"/>
      <c r="C191" s="13"/>
      <c r="D191" s="178" t="s">
        <v>153</v>
      </c>
      <c r="E191" s="195" t="s">
        <v>1</v>
      </c>
      <c r="F191" s="196" t="s">
        <v>231</v>
      </c>
      <c r="G191" s="13"/>
      <c r="H191" s="197">
        <v>2390</v>
      </c>
      <c r="I191" s="198"/>
      <c r="J191" s="13"/>
      <c r="K191" s="13"/>
      <c r="L191" s="194"/>
      <c r="M191" s="199"/>
      <c r="N191" s="200"/>
      <c r="O191" s="200"/>
      <c r="P191" s="200"/>
      <c r="Q191" s="200"/>
      <c r="R191" s="200"/>
      <c r="S191" s="200"/>
      <c r="T191" s="20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95" t="s">
        <v>153</v>
      </c>
      <c r="AU191" s="195" t="s">
        <v>83</v>
      </c>
      <c r="AV191" s="13" t="s">
        <v>83</v>
      </c>
      <c r="AW191" s="13" t="s">
        <v>30</v>
      </c>
      <c r="AX191" s="13" t="s">
        <v>81</v>
      </c>
      <c r="AY191" s="195" t="s">
        <v>112</v>
      </c>
    </row>
    <row r="192" s="2" customFormat="1" ht="24.15" customHeight="1">
      <c r="A192" s="35"/>
      <c r="B192" s="163"/>
      <c r="C192" s="164" t="s">
        <v>235</v>
      </c>
      <c r="D192" s="164" t="s">
        <v>113</v>
      </c>
      <c r="E192" s="165" t="s">
        <v>236</v>
      </c>
      <c r="F192" s="166" t="s">
        <v>237</v>
      </c>
      <c r="G192" s="167" t="s">
        <v>188</v>
      </c>
      <c r="H192" s="168">
        <v>819.25</v>
      </c>
      <c r="I192" s="169"/>
      <c r="J192" s="170">
        <f>ROUND(I192*H192,2)</f>
        <v>0</v>
      </c>
      <c r="K192" s="171"/>
      <c r="L192" s="36"/>
      <c r="M192" s="172" t="s">
        <v>1</v>
      </c>
      <c r="N192" s="173" t="s">
        <v>38</v>
      </c>
      <c r="O192" s="74"/>
      <c r="P192" s="174">
        <f>O192*H192</f>
        <v>0</v>
      </c>
      <c r="Q192" s="174">
        <v>0</v>
      </c>
      <c r="R192" s="174">
        <f>Q192*H192</f>
        <v>0</v>
      </c>
      <c r="S192" s="174">
        <v>0</v>
      </c>
      <c r="T192" s="175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76" t="s">
        <v>111</v>
      </c>
      <c r="AT192" s="176" t="s">
        <v>113</v>
      </c>
      <c r="AU192" s="176" t="s">
        <v>83</v>
      </c>
      <c r="AY192" s="16" t="s">
        <v>112</v>
      </c>
      <c r="BE192" s="177">
        <f>IF(N192="základní",J192,0)</f>
        <v>0</v>
      </c>
      <c r="BF192" s="177">
        <f>IF(N192="snížená",J192,0)</f>
        <v>0</v>
      </c>
      <c r="BG192" s="177">
        <f>IF(N192="zákl. přenesená",J192,0)</f>
        <v>0</v>
      </c>
      <c r="BH192" s="177">
        <f>IF(N192="sníž. přenesená",J192,0)</f>
        <v>0</v>
      </c>
      <c r="BI192" s="177">
        <f>IF(N192="nulová",J192,0)</f>
        <v>0</v>
      </c>
      <c r="BJ192" s="16" t="s">
        <v>81</v>
      </c>
      <c r="BK192" s="177">
        <f>ROUND(I192*H192,2)</f>
        <v>0</v>
      </c>
      <c r="BL192" s="16" t="s">
        <v>111</v>
      </c>
      <c r="BM192" s="176" t="s">
        <v>238</v>
      </c>
    </row>
    <row r="193" s="2" customFormat="1">
      <c r="A193" s="35"/>
      <c r="B193" s="36"/>
      <c r="C193" s="35"/>
      <c r="D193" s="178" t="s">
        <v>119</v>
      </c>
      <c r="E193" s="35"/>
      <c r="F193" s="179" t="s">
        <v>237</v>
      </c>
      <c r="G193" s="35"/>
      <c r="H193" s="35"/>
      <c r="I193" s="180"/>
      <c r="J193" s="35"/>
      <c r="K193" s="35"/>
      <c r="L193" s="36"/>
      <c r="M193" s="181"/>
      <c r="N193" s="182"/>
      <c r="O193" s="74"/>
      <c r="P193" s="74"/>
      <c r="Q193" s="74"/>
      <c r="R193" s="74"/>
      <c r="S193" s="74"/>
      <c r="T193" s="7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6" t="s">
        <v>119</v>
      </c>
      <c r="AU193" s="16" t="s">
        <v>83</v>
      </c>
    </row>
    <row r="194" s="2" customFormat="1">
      <c r="A194" s="35"/>
      <c r="B194" s="36"/>
      <c r="C194" s="35"/>
      <c r="D194" s="178" t="s">
        <v>120</v>
      </c>
      <c r="E194" s="35"/>
      <c r="F194" s="183" t="s">
        <v>239</v>
      </c>
      <c r="G194" s="35"/>
      <c r="H194" s="35"/>
      <c r="I194" s="180"/>
      <c r="J194" s="35"/>
      <c r="K194" s="35"/>
      <c r="L194" s="36"/>
      <c r="M194" s="181"/>
      <c r="N194" s="182"/>
      <c r="O194" s="74"/>
      <c r="P194" s="74"/>
      <c r="Q194" s="74"/>
      <c r="R194" s="74"/>
      <c r="S194" s="74"/>
      <c r="T194" s="7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6" t="s">
        <v>120</v>
      </c>
      <c r="AU194" s="16" t="s">
        <v>83</v>
      </c>
    </row>
    <row r="195" s="13" customFormat="1">
      <c r="A195" s="13"/>
      <c r="B195" s="194"/>
      <c r="C195" s="13"/>
      <c r="D195" s="178" t="s">
        <v>153</v>
      </c>
      <c r="E195" s="195" t="s">
        <v>1</v>
      </c>
      <c r="F195" s="196" t="s">
        <v>240</v>
      </c>
      <c r="G195" s="13"/>
      <c r="H195" s="197">
        <v>819.25</v>
      </c>
      <c r="I195" s="198"/>
      <c r="J195" s="13"/>
      <c r="K195" s="13"/>
      <c r="L195" s="194"/>
      <c r="M195" s="199"/>
      <c r="N195" s="200"/>
      <c r="O195" s="200"/>
      <c r="P195" s="200"/>
      <c r="Q195" s="200"/>
      <c r="R195" s="200"/>
      <c r="S195" s="200"/>
      <c r="T195" s="20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95" t="s">
        <v>153</v>
      </c>
      <c r="AU195" s="195" t="s">
        <v>83</v>
      </c>
      <c r="AV195" s="13" t="s">
        <v>83</v>
      </c>
      <c r="AW195" s="13" t="s">
        <v>30</v>
      </c>
      <c r="AX195" s="13" t="s">
        <v>73</v>
      </c>
      <c r="AY195" s="195" t="s">
        <v>112</v>
      </c>
    </row>
    <row r="196" s="2" customFormat="1" ht="24.15" customHeight="1">
      <c r="A196" s="35"/>
      <c r="B196" s="163"/>
      <c r="C196" s="164" t="s">
        <v>241</v>
      </c>
      <c r="D196" s="164" t="s">
        <v>113</v>
      </c>
      <c r="E196" s="165" t="s">
        <v>242</v>
      </c>
      <c r="F196" s="166" t="s">
        <v>243</v>
      </c>
      <c r="G196" s="167" t="s">
        <v>188</v>
      </c>
      <c r="H196" s="168">
        <v>69.950000000000003</v>
      </c>
      <c r="I196" s="169"/>
      <c r="J196" s="170">
        <f>ROUND(I196*H196,2)</f>
        <v>0</v>
      </c>
      <c r="K196" s="171"/>
      <c r="L196" s="36"/>
      <c r="M196" s="172" t="s">
        <v>1</v>
      </c>
      <c r="N196" s="173" t="s">
        <v>38</v>
      </c>
      <c r="O196" s="74"/>
      <c r="P196" s="174">
        <f>O196*H196</f>
        <v>0</v>
      </c>
      <c r="Q196" s="174">
        <v>0</v>
      </c>
      <c r="R196" s="174">
        <f>Q196*H196</f>
        <v>0</v>
      </c>
      <c r="S196" s="174">
        <v>0</v>
      </c>
      <c r="T196" s="17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76" t="s">
        <v>111</v>
      </c>
      <c r="AT196" s="176" t="s">
        <v>113</v>
      </c>
      <c r="AU196" s="176" t="s">
        <v>83</v>
      </c>
      <c r="AY196" s="16" t="s">
        <v>112</v>
      </c>
      <c r="BE196" s="177">
        <f>IF(N196="základní",J196,0)</f>
        <v>0</v>
      </c>
      <c r="BF196" s="177">
        <f>IF(N196="snížená",J196,0)</f>
        <v>0</v>
      </c>
      <c r="BG196" s="177">
        <f>IF(N196="zákl. přenesená",J196,0)</f>
        <v>0</v>
      </c>
      <c r="BH196" s="177">
        <f>IF(N196="sníž. přenesená",J196,0)</f>
        <v>0</v>
      </c>
      <c r="BI196" s="177">
        <f>IF(N196="nulová",J196,0)</f>
        <v>0</v>
      </c>
      <c r="BJ196" s="16" t="s">
        <v>81</v>
      </c>
      <c r="BK196" s="177">
        <f>ROUND(I196*H196,2)</f>
        <v>0</v>
      </c>
      <c r="BL196" s="16" t="s">
        <v>111</v>
      </c>
      <c r="BM196" s="176" t="s">
        <v>244</v>
      </c>
    </row>
    <row r="197" s="2" customFormat="1">
      <c r="A197" s="35"/>
      <c r="B197" s="36"/>
      <c r="C197" s="35"/>
      <c r="D197" s="178" t="s">
        <v>119</v>
      </c>
      <c r="E197" s="35"/>
      <c r="F197" s="179" t="s">
        <v>243</v>
      </c>
      <c r="G197" s="35"/>
      <c r="H197" s="35"/>
      <c r="I197" s="180"/>
      <c r="J197" s="35"/>
      <c r="K197" s="35"/>
      <c r="L197" s="36"/>
      <c r="M197" s="181"/>
      <c r="N197" s="182"/>
      <c r="O197" s="74"/>
      <c r="P197" s="74"/>
      <c r="Q197" s="74"/>
      <c r="R197" s="74"/>
      <c r="S197" s="74"/>
      <c r="T197" s="7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6" t="s">
        <v>119</v>
      </c>
      <c r="AU197" s="16" t="s">
        <v>83</v>
      </c>
    </row>
    <row r="198" s="2" customFormat="1">
      <c r="A198" s="35"/>
      <c r="B198" s="36"/>
      <c r="C198" s="35"/>
      <c r="D198" s="178" t="s">
        <v>120</v>
      </c>
      <c r="E198" s="35"/>
      <c r="F198" s="183" t="s">
        <v>239</v>
      </c>
      <c r="G198" s="35"/>
      <c r="H198" s="35"/>
      <c r="I198" s="180"/>
      <c r="J198" s="35"/>
      <c r="K198" s="35"/>
      <c r="L198" s="36"/>
      <c r="M198" s="181"/>
      <c r="N198" s="182"/>
      <c r="O198" s="74"/>
      <c r="P198" s="74"/>
      <c r="Q198" s="74"/>
      <c r="R198" s="74"/>
      <c r="S198" s="74"/>
      <c r="T198" s="7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6" t="s">
        <v>120</v>
      </c>
      <c r="AU198" s="16" t="s">
        <v>83</v>
      </c>
    </row>
    <row r="199" s="13" customFormat="1">
      <c r="A199" s="13"/>
      <c r="B199" s="194"/>
      <c r="C199" s="13"/>
      <c r="D199" s="178" t="s">
        <v>153</v>
      </c>
      <c r="E199" s="195" t="s">
        <v>1</v>
      </c>
      <c r="F199" s="196" t="s">
        <v>245</v>
      </c>
      <c r="G199" s="13"/>
      <c r="H199" s="197">
        <v>69.950000000000003</v>
      </c>
      <c r="I199" s="198"/>
      <c r="J199" s="13"/>
      <c r="K199" s="13"/>
      <c r="L199" s="194"/>
      <c r="M199" s="199"/>
      <c r="N199" s="200"/>
      <c r="O199" s="200"/>
      <c r="P199" s="200"/>
      <c r="Q199" s="200"/>
      <c r="R199" s="200"/>
      <c r="S199" s="200"/>
      <c r="T199" s="20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95" t="s">
        <v>153</v>
      </c>
      <c r="AU199" s="195" t="s">
        <v>83</v>
      </c>
      <c r="AV199" s="13" t="s">
        <v>83</v>
      </c>
      <c r="AW199" s="13" t="s">
        <v>30</v>
      </c>
      <c r="AX199" s="13" t="s">
        <v>73</v>
      </c>
      <c r="AY199" s="195" t="s">
        <v>112</v>
      </c>
    </row>
    <row r="200" s="2" customFormat="1" ht="24.15" customHeight="1">
      <c r="A200" s="35"/>
      <c r="B200" s="163"/>
      <c r="C200" s="164" t="s">
        <v>246</v>
      </c>
      <c r="D200" s="164" t="s">
        <v>113</v>
      </c>
      <c r="E200" s="165" t="s">
        <v>247</v>
      </c>
      <c r="F200" s="166" t="s">
        <v>248</v>
      </c>
      <c r="G200" s="167" t="s">
        <v>188</v>
      </c>
      <c r="H200" s="168">
        <v>6.2000000000000002</v>
      </c>
      <c r="I200" s="169"/>
      <c r="J200" s="170">
        <f>ROUND(I200*H200,2)</f>
        <v>0</v>
      </c>
      <c r="K200" s="171"/>
      <c r="L200" s="36"/>
      <c r="M200" s="172" t="s">
        <v>1</v>
      </c>
      <c r="N200" s="173" t="s">
        <v>38</v>
      </c>
      <c r="O200" s="74"/>
      <c r="P200" s="174">
        <f>O200*H200</f>
        <v>0</v>
      </c>
      <c r="Q200" s="174">
        <v>0</v>
      </c>
      <c r="R200" s="174">
        <f>Q200*H200</f>
        <v>0</v>
      </c>
      <c r="S200" s="174">
        <v>0</v>
      </c>
      <c r="T200" s="175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76" t="s">
        <v>111</v>
      </c>
      <c r="AT200" s="176" t="s">
        <v>113</v>
      </c>
      <c r="AU200" s="176" t="s">
        <v>83</v>
      </c>
      <c r="AY200" s="16" t="s">
        <v>112</v>
      </c>
      <c r="BE200" s="177">
        <f>IF(N200="základní",J200,0)</f>
        <v>0</v>
      </c>
      <c r="BF200" s="177">
        <f>IF(N200="snížená",J200,0)</f>
        <v>0</v>
      </c>
      <c r="BG200" s="177">
        <f>IF(N200="zákl. přenesená",J200,0)</f>
        <v>0</v>
      </c>
      <c r="BH200" s="177">
        <f>IF(N200="sníž. přenesená",J200,0)</f>
        <v>0</v>
      </c>
      <c r="BI200" s="177">
        <f>IF(N200="nulová",J200,0)</f>
        <v>0</v>
      </c>
      <c r="BJ200" s="16" t="s">
        <v>81</v>
      </c>
      <c r="BK200" s="177">
        <f>ROUND(I200*H200,2)</f>
        <v>0</v>
      </c>
      <c r="BL200" s="16" t="s">
        <v>111</v>
      </c>
      <c r="BM200" s="176" t="s">
        <v>249</v>
      </c>
    </row>
    <row r="201" s="2" customFormat="1">
      <c r="A201" s="35"/>
      <c r="B201" s="36"/>
      <c r="C201" s="35"/>
      <c r="D201" s="178" t="s">
        <v>119</v>
      </c>
      <c r="E201" s="35"/>
      <c r="F201" s="179" t="s">
        <v>248</v>
      </c>
      <c r="G201" s="35"/>
      <c r="H201" s="35"/>
      <c r="I201" s="180"/>
      <c r="J201" s="35"/>
      <c r="K201" s="35"/>
      <c r="L201" s="36"/>
      <c r="M201" s="181"/>
      <c r="N201" s="182"/>
      <c r="O201" s="74"/>
      <c r="P201" s="74"/>
      <c r="Q201" s="74"/>
      <c r="R201" s="74"/>
      <c r="S201" s="74"/>
      <c r="T201" s="7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6" t="s">
        <v>119</v>
      </c>
      <c r="AU201" s="16" t="s">
        <v>83</v>
      </c>
    </row>
    <row r="202" s="13" customFormat="1">
      <c r="A202" s="13"/>
      <c r="B202" s="194"/>
      <c r="C202" s="13"/>
      <c r="D202" s="178" t="s">
        <v>153</v>
      </c>
      <c r="E202" s="195" t="s">
        <v>1</v>
      </c>
      <c r="F202" s="196" t="s">
        <v>250</v>
      </c>
      <c r="G202" s="13"/>
      <c r="H202" s="197">
        <v>6.2000000000000002</v>
      </c>
      <c r="I202" s="198"/>
      <c r="J202" s="13"/>
      <c r="K202" s="13"/>
      <c r="L202" s="194"/>
      <c r="M202" s="199"/>
      <c r="N202" s="200"/>
      <c r="O202" s="200"/>
      <c r="P202" s="200"/>
      <c r="Q202" s="200"/>
      <c r="R202" s="200"/>
      <c r="S202" s="200"/>
      <c r="T202" s="20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95" t="s">
        <v>153</v>
      </c>
      <c r="AU202" s="195" t="s">
        <v>83</v>
      </c>
      <c r="AV202" s="13" t="s">
        <v>83</v>
      </c>
      <c r="AW202" s="13" t="s">
        <v>30</v>
      </c>
      <c r="AX202" s="13" t="s">
        <v>81</v>
      </c>
      <c r="AY202" s="195" t="s">
        <v>112</v>
      </c>
    </row>
    <row r="203" s="2" customFormat="1" ht="24.15" customHeight="1">
      <c r="A203" s="35"/>
      <c r="B203" s="163"/>
      <c r="C203" s="164" t="s">
        <v>251</v>
      </c>
      <c r="D203" s="164" t="s">
        <v>113</v>
      </c>
      <c r="E203" s="165" t="s">
        <v>252</v>
      </c>
      <c r="F203" s="166" t="s">
        <v>253</v>
      </c>
      <c r="G203" s="167" t="s">
        <v>188</v>
      </c>
      <c r="H203" s="168">
        <v>24.600000000000001</v>
      </c>
      <c r="I203" s="169"/>
      <c r="J203" s="170">
        <f>ROUND(I203*H203,2)</f>
        <v>0</v>
      </c>
      <c r="K203" s="171"/>
      <c r="L203" s="36"/>
      <c r="M203" s="172" t="s">
        <v>1</v>
      </c>
      <c r="N203" s="173" t="s">
        <v>38</v>
      </c>
      <c r="O203" s="74"/>
      <c r="P203" s="174">
        <f>O203*H203</f>
        <v>0</v>
      </c>
      <c r="Q203" s="174">
        <v>0</v>
      </c>
      <c r="R203" s="174">
        <f>Q203*H203</f>
        <v>0</v>
      </c>
      <c r="S203" s="174">
        <v>0</v>
      </c>
      <c r="T203" s="175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76" t="s">
        <v>111</v>
      </c>
      <c r="AT203" s="176" t="s">
        <v>113</v>
      </c>
      <c r="AU203" s="176" t="s">
        <v>83</v>
      </c>
      <c r="AY203" s="16" t="s">
        <v>112</v>
      </c>
      <c r="BE203" s="177">
        <f>IF(N203="základní",J203,0)</f>
        <v>0</v>
      </c>
      <c r="BF203" s="177">
        <f>IF(N203="snížená",J203,0)</f>
        <v>0</v>
      </c>
      <c r="BG203" s="177">
        <f>IF(N203="zákl. přenesená",J203,0)</f>
        <v>0</v>
      </c>
      <c r="BH203" s="177">
        <f>IF(N203="sníž. přenesená",J203,0)</f>
        <v>0</v>
      </c>
      <c r="BI203" s="177">
        <f>IF(N203="nulová",J203,0)</f>
        <v>0</v>
      </c>
      <c r="BJ203" s="16" t="s">
        <v>81</v>
      </c>
      <c r="BK203" s="177">
        <f>ROUND(I203*H203,2)</f>
        <v>0</v>
      </c>
      <c r="BL203" s="16" t="s">
        <v>111</v>
      </c>
      <c r="BM203" s="176" t="s">
        <v>254</v>
      </c>
    </row>
    <row r="204" s="2" customFormat="1">
      <c r="A204" s="35"/>
      <c r="B204" s="36"/>
      <c r="C204" s="35"/>
      <c r="D204" s="178" t="s">
        <v>119</v>
      </c>
      <c r="E204" s="35"/>
      <c r="F204" s="179" t="s">
        <v>253</v>
      </c>
      <c r="G204" s="35"/>
      <c r="H204" s="35"/>
      <c r="I204" s="180"/>
      <c r="J204" s="35"/>
      <c r="K204" s="35"/>
      <c r="L204" s="36"/>
      <c r="M204" s="181"/>
      <c r="N204" s="182"/>
      <c r="O204" s="74"/>
      <c r="P204" s="74"/>
      <c r="Q204" s="74"/>
      <c r="R204" s="74"/>
      <c r="S204" s="74"/>
      <c r="T204" s="7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T204" s="16" t="s">
        <v>119</v>
      </c>
      <c r="AU204" s="16" t="s">
        <v>83</v>
      </c>
    </row>
    <row r="205" s="2" customFormat="1">
      <c r="A205" s="35"/>
      <c r="B205" s="36"/>
      <c r="C205" s="35"/>
      <c r="D205" s="178" t="s">
        <v>120</v>
      </c>
      <c r="E205" s="35"/>
      <c r="F205" s="183" t="s">
        <v>239</v>
      </c>
      <c r="G205" s="35"/>
      <c r="H205" s="35"/>
      <c r="I205" s="180"/>
      <c r="J205" s="35"/>
      <c r="K205" s="35"/>
      <c r="L205" s="36"/>
      <c r="M205" s="181"/>
      <c r="N205" s="182"/>
      <c r="O205" s="74"/>
      <c r="P205" s="74"/>
      <c r="Q205" s="74"/>
      <c r="R205" s="74"/>
      <c r="S205" s="74"/>
      <c r="T205" s="7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6" t="s">
        <v>120</v>
      </c>
      <c r="AU205" s="16" t="s">
        <v>83</v>
      </c>
    </row>
    <row r="206" s="13" customFormat="1">
      <c r="A206" s="13"/>
      <c r="B206" s="194"/>
      <c r="C206" s="13"/>
      <c r="D206" s="178" t="s">
        <v>153</v>
      </c>
      <c r="E206" s="195" t="s">
        <v>1</v>
      </c>
      <c r="F206" s="196" t="s">
        <v>255</v>
      </c>
      <c r="G206" s="13"/>
      <c r="H206" s="197">
        <v>24.600000000000001</v>
      </c>
      <c r="I206" s="198"/>
      <c r="J206" s="13"/>
      <c r="K206" s="13"/>
      <c r="L206" s="194"/>
      <c r="M206" s="199"/>
      <c r="N206" s="200"/>
      <c r="O206" s="200"/>
      <c r="P206" s="200"/>
      <c r="Q206" s="200"/>
      <c r="R206" s="200"/>
      <c r="S206" s="200"/>
      <c r="T206" s="20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95" t="s">
        <v>153</v>
      </c>
      <c r="AU206" s="195" t="s">
        <v>83</v>
      </c>
      <c r="AV206" s="13" t="s">
        <v>83</v>
      </c>
      <c r="AW206" s="13" t="s">
        <v>30</v>
      </c>
      <c r="AX206" s="13" t="s">
        <v>81</v>
      </c>
      <c r="AY206" s="195" t="s">
        <v>112</v>
      </c>
    </row>
    <row r="207" s="2" customFormat="1" ht="14.4" customHeight="1">
      <c r="A207" s="35"/>
      <c r="B207" s="163"/>
      <c r="C207" s="164" t="s">
        <v>256</v>
      </c>
      <c r="D207" s="164" t="s">
        <v>113</v>
      </c>
      <c r="E207" s="165" t="s">
        <v>257</v>
      </c>
      <c r="F207" s="166" t="s">
        <v>258</v>
      </c>
      <c r="G207" s="167" t="s">
        <v>162</v>
      </c>
      <c r="H207" s="168">
        <v>458</v>
      </c>
      <c r="I207" s="169"/>
      <c r="J207" s="170">
        <f>ROUND(I207*H207,2)</f>
        <v>0</v>
      </c>
      <c r="K207" s="171"/>
      <c r="L207" s="36"/>
      <c r="M207" s="172" t="s">
        <v>1</v>
      </c>
      <c r="N207" s="173" t="s">
        <v>38</v>
      </c>
      <c r="O207" s="74"/>
      <c r="P207" s="174">
        <f>O207*H207</f>
        <v>0</v>
      </c>
      <c r="Q207" s="174">
        <v>0</v>
      </c>
      <c r="R207" s="174">
        <f>Q207*H207</f>
        <v>0</v>
      </c>
      <c r="S207" s="174">
        <v>0</v>
      </c>
      <c r="T207" s="17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76" t="s">
        <v>111</v>
      </c>
      <c r="AT207" s="176" t="s">
        <v>113</v>
      </c>
      <c r="AU207" s="176" t="s">
        <v>83</v>
      </c>
      <c r="AY207" s="16" t="s">
        <v>112</v>
      </c>
      <c r="BE207" s="177">
        <f>IF(N207="základní",J207,0)</f>
        <v>0</v>
      </c>
      <c r="BF207" s="177">
        <f>IF(N207="snížená",J207,0)</f>
        <v>0</v>
      </c>
      <c r="BG207" s="177">
        <f>IF(N207="zákl. přenesená",J207,0)</f>
        <v>0</v>
      </c>
      <c r="BH207" s="177">
        <f>IF(N207="sníž. přenesená",J207,0)</f>
        <v>0</v>
      </c>
      <c r="BI207" s="177">
        <f>IF(N207="nulová",J207,0)</f>
        <v>0</v>
      </c>
      <c r="BJ207" s="16" t="s">
        <v>81</v>
      </c>
      <c r="BK207" s="177">
        <f>ROUND(I207*H207,2)</f>
        <v>0</v>
      </c>
      <c r="BL207" s="16" t="s">
        <v>111</v>
      </c>
      <c r="BM207" s="176" t="s">
        <v>259</v>
      </c>
    </row>
    <row r="208" s="2" customFormat="1">
      <c r="A208" s="35"/>
      <c r="B208" s="36"/>
      <c r="C208" s="35"/>
      <c r="D208" s="178" t="s">
        <v>119</v>
      </c>
      <c r="E208" s="35"/>
      <c r="F208" s="179" t="s">
        <v>258</v>
      </c>
      <c r="G208" s="35"/>
      <c r="H208" s="35"/>
      <c r="I208" s="180"/>
      <c r="J208" s="35"/>
      <c r="K208" s="35"/>
      <c r="L208" s="36"/>
      <c r="M208" s="181"/>
      <c r="N208" s="182"/>
      <c r="O208" s="74"/>
      <c r="P208" s="74"/>
      <c r="Q208" s="74"/>
      <c r="R208" s="74"/>
      <c r="S208" s="74"/>
      <c r="T208" s="7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6" t="s">
        <v>119</v>
      </c>
      <c r="AU208" s="16" t="s">
        <v>83</v>
      </c>
    </row>
    <row r="209" s="2" customFormat="1">
      <c r="A209" s="35"/>
      <c r="B209" s="36"/>
      <c r="C209" s="35"/>
      <c r="D209" s="178" t="s">
        <v>120</v>
      </c>
      <c r="E209" s="35"/>
      <c r="F209" s="183" t="s">
        <v>260</v>
      </c>
      <c r="G209" s="35"/>
      <c r="H209" s="35"/>
      <c r="I209" s="180"/>
      <c r="J209" s="35"/>
      <c r="K209" s="35"/>
      <c r="L209" s="36"/>
      <c r="M209" s="181"/>
      <c r="N209" s="182"/>
      <c r="O209" s="74"/>
      <c r="P209" s="74"/>
      <c r="Q209" s="74"/>
      <c r="R209" s="74"/>
      <c r="S209" s="74"/>
      <c r="T209" s="7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6" t="s">
        <v>120</v>
      </c>
      <c r="AU209" s="16" t="s">
        <v>83</v>
      </c>
    </row>
    <row r="210" s="13" customFormat="1">
      <c r="A210" s="13"/>
      <c r="B210" s="194"/>
      <c r="C210" s="13"/>
      <c r="D210" s="178" t="s">
        <v>153</v>
      </c>
      <c r="E210" s="195" t="s">
        <v>1</v>
      </c>
      <c r="F210" s="196" t="s">
        <v>261</v>
      </c>
      <c r="G210" s="13"/>
      <c r="H210" s="197">
        <v>458</v>
      </c>
      <c r="I210" s="198"/>
      <c r="J210" s="13"/>
      <c r="K210" s="13"/>
      <c r="L210" s="194"/>
      <c r="M210" s="199"/>
      <c r="N210" s="200"/>
      <c r="O210" s="200"/>
      <c r="P210" s="200"/>
      <c r="Q210" s="200"/>
      <c r="R210" s="200"/>
      <c r="S210" s="200"/>
      <c r="T210" s="20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95" t="s">
        <v>153</v>
      </c>
      <c r="AU210" s="195" t="s">
        <v>83</v>
      </c>
      <c r="AV210" s="13" t="s">
        <v>83</v>
      </c>
      <c r="AW210" s="13" t="s">
        <v>30</v>
      </c>
      <c r="AX210" s="13" t="s">
        <v>81</v>
      </c>
      <c r="AY210" s="195" t="s">
        <v>112</v>
      </c>
    </row>
    <row r="211" s="11" customFormat="1" ht="22.8" customHeight="1">
      <c r="A211" s="11"/>
      <c r="B211" s="152"/>
      <c r="C211" s="11"/>
      <c r="D211" s="153" t="s">
        <v>72</v>
      </c>
      <c r="E211" s="192" t="s">
        <v>192</v>
      </c>
      <c r="F211" s="192" t="s">
        <v>262</v>
      </c>
      <c r="G211" s="11"/>
      <c r="H211" s="11"/>
      <c r="I211" s="155"/>
      <c r="J211" s="193">
        <f>BK211</f>
        <v>0</v>
      </c>
      <c r="K211" s="11"/>
      <c r="L211" s="152"/>
      <c r="M211" s="157"/>
      <c r="N211" s="158"/>
      <c r="O211" s="158"/>
      <c r="P211" s="159">
        <f>SUM(P212:P223)</f>
        <v>0</v>
      </c>
      <c r="Q211" s="158"/>
      <c r="R211" s="159">
        <f>SUM(R212:R223)</f>
        <v>0</v>
      </c>
      <c r="S211" s="158"/>
      <c r="T211" s="160">
        <f>SUM(T212:T223)</f>
        <v>0</v>
      </c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R211" s="153" t="s">
        <v>81</v>
      </c>
      <c r="AT211" s="161" t="s">
        <v>72</v>
      </c>
      <c r="AU211" s="161" t="s">
        <v>81</v>
      </c>
      <c r="AY211" s="153" t="s">
        <v>112</v>
      </c>
      <c r="BK211" s="162">
        <f>SUM(BK212:BK223)</f>
        <v>0</v>
      </c>
    </row>
    <row r="212" s="2" customFormat="1" ht="24.15" customHeight="1">
      <c r="A212" s="35"/>
      <c r="B212" s="163"/>
      <c r="C212" s="164" t="s">
        <v>7</v>
      </c>
      <c r="D212" s="164" t="s">
        <v>113</v>
      </c>
      <c r="E212" s="165" t="s">
        <v>263</v>
      </c>
      <c r="F212" s="166" t="s">
        <v>264</v>
      </c>
      <c r="G212" s="167" t="s">
        <v>128</v>
      </c>
      <c r="H212" s="168">
        <v>5</v>
      </c>
      <c r="I212" s="169"/>
      <c r="J212" s="170">
        <f>ROUND(I212*H212,2)</f>
        <v>0</v>
      </c>
      <c r="K212" s="171"/>
      <c r="L212" s="36"/>
      <c r="M212" s="172" t="s">
        <v>1</v>
      </c>
      <c r="N212" s="173" t="s">
        <v>38</v>
      </c>
      <c r="O212" s="74"/>
      <c r="P212" s="174">
        <f>O212*H212</f>
        <v>0</v>
      </c>
      <c r="Q212" s="174">
        <v>0</v>
      </c>
      <c r="R212" s="174">
        <f>Q212*H212</f>
        <v>0</v>
      </c>
      <c r="S212" s="174">
        <v>0</v>
      </c>
      <c r="T212" s="175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76" t="s">
        <v>111</v>
      </c>
      <c r="AT212" s="176" t="s">
        <v>113</v>
      </c>
      <c r="AU212" s="176" t="s">
        <v>83</v>
      </c>
      <c r="AY212" s="16" t="s">
        <v>112</v>
      </c>
      <c r="BE212" s="177">
        <f>IF(N212="základní",J212,0)</f>
        <v>0</v>
      </c>
      <c r="BF212" s="177">
        <f>IF(N212="snížená",J212,0)</f>
        <v>0</v>
      </c>
      <c r="BG212" s="177">
        <f>IF(N212="zákl. přenesená",J212,0)</f>
        <v>0</v>
      </c>
      <c r="BH212" s="177">
        <f>IF(N212="sníž. přenesená",J212,0)</f>
        <v>0</v>
      </c>
      <c r="BI212" s="177">
        <f>IF(N212="nulová",J212,0)</f>
        <v>0</v>
      </c>
      <c r="BJ212" s="16" t="s">
        <v>81</v>
      </c>
      <c r="BK212" s="177">
        <f>ROUND(I212*H212,2)</f>
        <v>0</v>
      </c>
      <c r="BL212" s="16" t="s">
        <v>111</v>
      </c>
      <c r="BM212" s="176" t="s">
        <v>265</v>
      </c>
    </row>
    <row r="213" s="2" customFormat="1">
      <c r="A213" s="35"/>
      <c r="B213" s="36"/>
      <c r="C213" s="35"/>
      <c r="D213" s="178" t="s">
        <v>119</v>
      </c>
      <c r="E213" s="35"/>
      <c r="F213" s="179" t="s">
        <v>264</v>
      </c>
      <c r="G213" s="35"/>
      <c r="H213" s="35"/>
      <c r="I213" s="180"/>
      <c r="J213" s="35"/>
      <c r="K213" s="35"/>
      <c r="L213" s="36"/>
      <c r="M213" s="181"/>
      <c r="N213" s="182"/>
      <c r="O213" s="74"/>
      <c r="P213" s="74"/>
      <c r="Q213" s="74"/>
      <c r="R213" s="74"/>
      <c r="S213" s="74"/>
      <c r="T213" s="7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6" t="s">
        <v>119</v>
      </c>
      <c r="AU213" s="16" t="s">
        <v>83</v>
      </c>
    </row>
    <row r="214" s="2" customFormat="1">
      <c r="A214" s="35"/>
      <c r="B214" s="36"/>
      <c r="C214" s="35"/>
      <c r="D214" s="178" t="s">
        <v>120</v>
      </c>
      <c r="E214" s="35"/>
      <c r="F214" s="183" t="s">
        <v>266</v>
      </c>
      <c r="G214" s="35"/>
      <c r="H214" s="35"/>
      <c r="I214" s="180"/>
      <c r="J214" s="35"/>
      <c r="K214" s="35"/>
      <c r="L214" s="36"/>
      <c r="M214" s="181"/>
      <c r="N214" s="182"/>
      <c r="O214" s="74"/>
      <c r="P214" s="74"/>
      <c r="Q214" s="74"/>
      <c r="R214" s="74"/>
      <c r="S214" s="74"/>
      <c r="T214" s="7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6" t="s">
        <v>120</v>
      </c>
      <c r="AU214" s="16" t="s">
        <v>83</v>
      </c>
    </row>
    <row r="215" s="13" customFormat="1">
      <c r="A215" s="13"/>
      <c r="B215" s="194"/>
      <c r="C215" s="13"/>
      <c r="D215" s="178" t="s">
        <v>153</v>
      </c>
      <c r="E215" s="195" t="s">
        <v>1</v>
      </c>
      <c r="F215" s="196" t="s">
        <v>267</v>
      </c>
      <c r="G215" s="13"/>
      <c r="H215" s="197">
        <v>5</v>
      </c>
      <c r="I215" s="198"/>
      <c r="J215" s="13"/>
      <c r="K215" s="13"/>
      <c r="L215" s="194"/>
      <c r="M215" s="199"/>
      <c r="N215" s="200"/>
      <c r="O215" s="200"/>
      <c r="P215" s="200"/>
      <c r="Q215" s="200"/>
      <c r="R215" s="200"/>
      <c r="S215" s="200"/>
      <c r="T215" s="20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95" t="s">
        <v>153</v>
      </c>
      <c r="AU215" s="195" t="s">
        <v>83</v>
      </c>
      <c r="AV215" s="13" t="s">
        <v>83</v>
      </c>
      <c r="AW215" s="13" t="s">
        <v>30</v>
      </c>
      <c r="AX215" s="13" t="s">
        <v>81</v>
      </c>
      <c r="AY215" s="195" t="s">
        <v>112</v>
      </c>
    </row>
    <row r="216" s="2" customFormat="1" ht="14.4" customHeight="1">
      <c r="A216" s="35"/>
      <c r="B216" s="163"/>
      <c r="C216" s="164" t="s">
        <v>268</v>
      </c>
      <c r="D216" s="164" t="s">
        <v>113</v>
      </c>
      <c r="E216" s="165" t="s">
        <v>269</v>
      </c>
      <c r="F216" s="166" t="s">
        <v>270</v>
      </c>
      <c r="G216" s="167" t="s">
        <v>128</v>
      </c>
      <c r="H216" s="168">
        <v>29</v>
      </c>
      <c r="I216" s="169"/>
      <c r="J216" s="170">
        <f>ROUND(I216*H216,2)</f>
        <v>0</v>
      </c>
      <c r="K216" s="171"/>
      <c r="L216" s="36"/>
      <c r="M216" s="172" t="s">
        <v>1</v>
      </c>
      <c r="N216" s="173" t="s">
        <v>38</v>
      </c>
      <c r="O216" s="74"/>
      <c r="P216" s="174">
        <f>O216*H216</f>
        <v>0</v>
      </c>
      <c r="Q216" s="174">
        <v>0</v>
      </c>
      <c r="R216" s="174">
        <f>Q216*H216</f>
        <v>0</v>
      </c>
      <c r="S216" s="174">
        <v>0</v>
      </c>
      <c r="T216" s="175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76" t="s">
        <v>111</v>
      </c>
      <c r="AT216" s="176" t="s">
        <v>113</v>
      </c>
      <c r="AU216" s="176" t="s">
        <v>83</v>
      </c>
      <c r="AY216" s="16" t="s">
        <v>112</v>
      </c>
      <c r="BE216" s="177">
        <f>IF(N216="základní",J216,0)</f>
        <v>0</v>
      </c>
      <c r="BF216" s="177">
        <f>IF(N216="snížená",J216,0)</f>
        <v>0</v>
      </c>
      <c r="BG216" s="177">
        <f>IF(N216="zákl. přenesená",J216,0)</f>
        <v>0</v>
      </c>
      <c r="BH216" s="177">
        <f>IF(N216="sníž. přenesená",J216,0)</f>
        <v>0</v>
      </c>
      <c r="BI216" s="177">
        <f>IF(N216="nulová",J216,0)</f>
        <v>0</v>
      </c>
      <c r="BJ216" s="16" t="s">
        <v>81</v>
      </c>
      <c r="BK216" s="177">
        <f>ROUND(I216*H216,2)</f>
        <v>0</v>
      </c>
      <c r="BL216" s="16" t="s">
        <v>111</v>
      </c>
      <c r="BM216" s="176" t="s">
        <v>271</v>
      </c>
    </row>
    <row r="217" s="2" customFormat="1">
      <c r="A217" s="35"/>
      <c r="B217" s="36"/>
      <c r="C217" s="35"/>
      <c r="D217" s="178" t="s">
        <v>119</v>
      </c>
      <c r="E217" s="35"/>
      <c r="F217" s="179" t="s">
        <v>270</v>
      </c>
      <c r="G217" s="35"/>
      <c r="H217" s="35"/>
      <c r="I217" s="180"/>
      <c r="J217" s="35"/>
      <c r="K217" s="35"/>
      <c r="L217" s="36"/>
      <c r="M217" s="181"/>
      <c r="N217" s="182"/>
      <c r="O217" s="74"/>
      <c r="P217" s="74"/>
      <c r="Q217" s="74"/>
      <c r="R217" s="74"/>
      <c r="S217" s="74"/>
      <c r="T217" s="7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6" t="s">
        <v>119</v>
      </c>
      <c r="AU217" s="16" t="s">
        <v>83</v>
      </c>
    </row>
    <row r="218" s="2" customFormat="1">
      <c r="A218" s="35"/>
      <c r="B218" s="36"/>
      <c r="C218" s="35"/>
      <c r="D218" s="178" t="s">
        <v>120</v>
      </c>
      <c r="E218" s="35"/>
      <c r="F218" s="183" t="s">
        <v>272</v>
      </c>
      <c r="G218" s="35"/>
      <c r="H218" s="35"/>
      <c r="I218" s="180"/>
      <c r="J218" s="35"/>
      <c r="K218" s="35"/>
      <c r="L218" s="36"/>
      <c r="M218" s="181"/>
      <c r="N218" s="182"/>
      <c r="O218" s="74"/>
      <c r="P218" s="74"/>
      <c r="Q218" s="74"/>
      <c r="R218" s="74"/>
      <c r="S218" s="74"/>
      <c r="T218" s="7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6" t="s">
        <v>120</v>
      </c>
      <c r="AU218" s="16" t="s">
        <v>83</v>
      </c>
    </row>
    <row r="219" s="13" customFormat="1">
      <c r="A219" s="13"/>
      <c r="B219" s="194"/>
      <c r="C219" s="13"/>
      <c r="D219" s="178" t="s">
        <v>153</v>
      </c>
      <c r="E219" s="195" t="s">
        <v>1</v>
      </c>
      <c r="F219" s="196" t="s">
        <v>273</v>
      </c>
      <c r="G219" s="13"/>
      <c r="H219" s="197">
        <v>29</v>
      </c>
      <c r="I219" s="198"/>
      <c r="J219" s="13"/>
      <c r="K219" s="13"/>
      <c r="L219" s="194"/>
      <c r="M219" s="199"/>
      <c r="N219" s="200"/>
      <c r="O219" s="200"/>
      <c r="P219" s="200"/>
      <c r="Q219" s="200"/>
      <c r="R219" s="200"/>
      <c r="S219" s="200"/>
      <c r="T219" s="20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95" t="s">
        <v>153</v>
      </c>
      <c r="AU219" s="195" t="s">
        <v>83</v>
      </c>
      <c r="AV219" s="13" t="s">
        <v>83</v>
      </c>
      <c r="AW219" s="13" t="s">
        <v>30</v>
      </c>
      <c r="AX219" s="13" t="s">
        <v>81</v>
      </c>
      <c r="AY219" s="195" t="s">
        <v>112</v>
      </c>
    </row>
    <row r="220" s="2" customFormat="1" ht="14.4" customHeight="1">
      <c r="A220" s="35"/>
      <c r="B220" s="163"/>
      <c r="C220" s="164" t="s">
        <v>274</v>
      </c>
      <c r="D220" s="164" t="s">
        <v>113</v>
      </c>
      <c r="E220" s="165" t="s">
        <v>275</v>
      </c>
      <c r="F220" s="166" t="s">
        <v>276</v>
      </c>
      <c r="G220" s="167" t="s">
        <v>128</v>
      </c>
      <c r="H220" s="168">
        <v>68</v>
      </c>
      <c r="I220" s="169"/>
      <c r="J220" s="170">
        <f>ROUND(I220*H220,2)</f>
        <v>0</v>
      </c>
      <c r="K220" s="171"/>
      <c r="L220" s="36"/>
      <c r="M220" s="172" t="s">
        <v>1</v>
      </c>
      <c r="N220" s="173" t="s">
        <v>38</v>
      </c>
      <c r="O220" s="74"/>
      <c r="P220" s="174">
        <f>O220*H220</f>
        <v>0</v>
      </c>
      <c r="Q220" s="174">
        <v>0</v>
      </c>
      <c r="R220" s="174">
        <f>Q220*H220</f>
        <v>0</v>
      </c>
      <c r="S220" s="174">
        <v>0</v>
      </c>
      <c r="T220" s="175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76" t="s">
        <v>111</v>
      </c>
      <c r="AT220" s="176" t="s">
        <v>113</v>
      </c>
      <c r="AU220" s="176" t="s">
        <v>83</v>
      </c>
      <c r="AY220" s="16" t="s">
        <v>112</v>
      </c>
      <c r="BE220" s="177">
        <f>IF(N220="základní",J220,0)</f>
        <v>0</v>
      </c>
      <c r="BF220" s="177">
        <f>IF(N220="snížená",J220,0)</f>
        <v>0</v>
      </c>
      <c r="BG220" s="177">
        <f>IF(N220="zákl. přenesená",J220,0)</f>
        <v>0</v>
      </c>
      <c r="BH220" s="177">
        <f>IF(N220="sníž. přenesená",J220,0)</f>
        <v>0</v>
      </c>
      <c r="BI220" s="177">
        <f>IF(N220="nulová",J220,0)</f>
        <v>0</v>
      </c>
      <c r="BJ220" s="16" t="s">
        <v>81</v>
      </c>
      <c r="BK220" s="177">
        <f>ROUND(I220*H220,2)</f>
        <v>0</v>
      </c>
      <c r="BL220" s="16" t="s">
        <v>111</v>
      </c>
      <c r="BM220" s="176" t="s">
        <v>277</v>
      </c>
    </row>
    <row r="221" s="2" customFormat="1">
      <c r="A221" s="35"/>
      <c r="B221" s="36"/>
      <c r="C221" s="35"/>
      <c r="D221" s="178" t="s">
        <v>119</v>
      </c>
      <c r="E221" s="35"/>
      <c r="F221" s="179" t="s">
        <v>276</v>
      </c>
      <c r="G221" s="35"/>
      <c r="H221" s="35"/>
      <c r="I221" s="180"/>
      <c r="J221" s="35"/>
      <c r="K221" s="35"/>
      <c r="L221" s="36"/>
      <c r="M221" s="181"/>
      <c r="N221" s="182"/>
      <c r="O221" s="74"/>
      <c r="P221" s="74"/>
      <c r="Q221" s="74"/>
      <c r="R221" s="74"/>
      <c r="S221" s="74"/>
      <c r="T221" s="7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6" t="s">
        <v>119</v>
      </c>
      <c r="AU221" s="16" t="s">
        <v>83</v>
      </c>
    </row>
    <row r="222" s="2" customFormat="1">
      <c r="A222" s="35"/>
      <c r="B222" s="36"/>
      <c r="C222" s="35"/>
      <c r="D222" s="178" t="s">
        <v>120</v>
      </c>
      <c r="E222" s="35"/>
      <c r="F222" s="183" t="s">
        <v>272</v>
      </c>
      <c r="G222" s="35"/>
      <c r="H222" s="35"/>
      <c r="I222" s="180"/>
      <c r="J222" s="35"/>
      <c r="K222" s="35"/>
      <c r="L222" s="36"/>
      <c r="M222" s="181"/>
      <c r="N222" s="182"/>
      <c r="O222" s="74"/>
      <c r="P222" s="74"/>
      <c r="Q222" s="74"/>
      <c r="R222" s="74"/>
      <c r="S222" s="74"/>
      <c r="T222" s="7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16" t="s">
        <v>120</v>
      </c>
      <c r="AU222" s="16" t="s">
        <v>83</v>
      </c>
    </row>
    <row r="223" s="13" customFormat="1">
      <c r="A223" s="13"/>
      <c r="B223" s="194"/>
      <c r="C223" s="13"/>
      <c r="D223" s="178" t="s">
        <v>153</v>
      </c>
      <c r="E223" s="195" t="s">
        <v>1</v>
      </c>
      <c r="F223" s="196" t="s">
        <v>278</v>
      </c>
      <c r="G223" s="13"/>
      <c r="H223" s="197">
        <v>68</v>
      </c>
      <c r="I223" s="198"/>
      <c r="J223" s="13"/>
      <c r="K223" s="13"/>
      <c r="L223" s="194"/>
      <c r="M223" s="199"/>
      <c r="N223" s="200"/>
      <c r="O223" s="200"/>
      <c r="P223" s="200"/>
      <c r="Q223" s="200"/>
      <c r="R223" s="200"/>
      <c r="S223" s="200"/>
      <c r="T223" s="20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95" t="s">
        <v>153</v>
      </c>
      <c r="AU223" s="195" t="s">
        <v>83</v>
      </c>
      <c r="AV223" s="13" t="s">
        <v>83</v>
      </c>
      <c r="AW223" s="13" t="s">
        <v>30</v>
      </c>
      <c r="AX223" s="13" t="s">
        <v>81</v>
      </c>
      <c r="AY223" s="195" t="s">
        <v>112</v>
      </c>
    </row>
    <row r="224" s="11" customFormat="1" ht="22.8" customHeight="1">
      <c r="A224" s="11"/>
      <c r="B224" s="152"/>
      <c r="C224" s="11"/>
      <c r="D224" s="153" t="s">
        <v>72</v>
      </c>
      <c r="E224" s="192" t="s">
        <v>198</v>
      </c>
      <c r="F224" s="192" t="s">
        <v>279</v>
      </c>
      <c r="G224" s="11"/>
      <c r="H224" s="11"/>
      <c r="I224" s="155"/>
      <c r="J224" s="193">
        <f>BK224</f>
        <v>0</v>
      </c>
      <c r="K224" s="11"/>
      <c r="L224" s="152"/>
      <c r="M224" s="157"/>
      <c r="N224" s="158"/>
      <c r="O224" s="158"/>
      <c r="P224" s="159">
        <f>SUM(P225:P261)</f>
        <v>0</v>
      </c>
      <c r="Q224" s="158"/>
      <c r="R224" s="159">
        <f>SUM(R225:R261)</f>
        <v>0</v>
      </c>
      <c r="S224" s="158"/>
      <c r="T224" s="160">
        <f>SUM(T225:T261)</f>
        <v>0</v>
      </c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R224" s="153" t="s">
        <v>81</v>
      </c>
      <c r="AT224" s="161" t="s">
        <v>72</v>
      </c>
      <c r="AU224" s="161" t="s">
        <v>81</v>
      </c>
      <c r="AY224" s="153" t="s">
        <v>112</v>
      </c>
      <c r="BK224" s="162">
        <f>SUM(BK225:BK261)</f>
        <v>0</v>
      </c>
    </row>
    <row r="225" s="2" customFormat="1" ht="24.15" customHeight="1">
      <c r="A225" s="35"/>
      <c r="B225" s="163"/>
      <c r="C225" s="164" t="s">
        <v>280</v>
      </c>
      <c r="D225" s="164" t="s">
        <v>113</v>
      </c>
      <c r="E225" s="165" t="s">
        <v>281</v>
      </c>
      <c r="F225" s="166" t="s">
        <v>282</v>
      </c>
      <c r="G225" s="167" t="s">
        <v>128</v>
      </c>
      <c r="H225" s="168">
        <v>2</v>
      </c>
      <c r="I225" s="169"/>
      <c r="J225" s="170">
        <f>ROUND(I225*H225,2)</f>
        <v>0</v>
      </c>
      <c r="K225" s="171"/>
      <c r="L225" s="36"/>
      <c r="M225" s="172" t="s">
        <v>1</v>
      </c>
      <c r="N225" s="173" t="s">
        <v>38</v>
      </c>
      <c r="O225" s="74"/>
      <c r="P225" s="174">
        <f>O225*H225</f>
        <v>0</v>
      </c>
      <c r="Q225" s="174">
        <v>0</v>
      </c>
      <c r="R225" s="174">
        <f>Q225*H225</f>
        <v>0</v>
      </c>
      <c r="S225" s="174">
        <v>0</v>
      </c>
      <c r="T225" s="175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76" t="s">
        <v>111</v>
      </c>
      <c r="AT225" s="176" t="s">
        <v>113</v>
      </c>
      <c r="AU225" s="176" t="s">
        <v>83</v>
      </c>
      <c r="AY225" s="16" t="s">
        <v>112</v>
      </c>
      <c r="BE225" s="177">
        <f>IF(N225="základní",J225,0)</f>
        <v>0</v>
      </c>
      <c r="BF225" s="177">
        <f>IF(N225="snížená",J225,0)</f>
        <v>0</v>
      </c>
      <c r="BG225" s="177">
        <f>IF(N225="zákl. přenesená",J225,0)</f>
        <v>0</v>
      </c>
      <c r="BH225" s="177">
        <f>IF(N225="sníž. přenesená",J225,0)</f>
        <v>0</v>
      </c>
      <c r="BI225" s="177">
        <f>IF(N225="nulová",J225,0)</f>
        <v>0</v>
      </c>
      <c r="BJ225" s="16" t="s">
        <v>81</v>
      </c>
      <c r="BK225" s="177">
        <f>ROUND(I225*H225,2)</f>
        <v>0</v>
      </c>
      <c r="BL225" s="16" t="s">
        <v>111</v>
      </c>
      <c r="BM225" s="176" t="s">
        <v>283</v>
      </c>
    </row>
    <row r="226" s="2" customFormat="1">
      <c r="A226" s="35"/>
      <c r="B226" s="36"/>
      <c r="C226" s="35"/>
      <c r="D226" s="178" t="s">
        <v>119</v>
      </c>
      <c r="E226" s="35"/>
      <c r="F226" s="179" t="s">
        <v>282</v>
      </c>
      <c r="G226" s="35"/>
      <c r="H226" s="35"/>
      <c r="I226" s="180"/>
      <c r="J226" s="35"/>
      <c r="K226" s="35"/>
      <c r="L226" s="36"/>
      <c r="M226" s="181"/>
      <c r="N226" s="182"/>
      <c r="O226" s="74"/>
      <c r="P226" s="74"/>
      <c r="Q226" s="74"/>
      <c r="R226" s="74"/>
      <c r="S226" s="74"/>
      <c r="T226" s="7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6" t="s">
        <v>119</v>
      </c>
      <c r="AU226" s="16" t="s">
        <v>83</v>
      </c>
    </row>
    <row r="227" s="13" customFormat="1">
      <c r="A227" s="13"/>
      <c r="B227" s="194"/>
      <c r="C227" s="13"/>
      <c r="D227" s="178" t="s">
        <v>153</v>
      </c>
      <c r="E227" s="195" t="s">
        <v>1</v>
      </c>
      <c r="F227" s="196" t="s">
        <v>284</v>
      </c>
      <c r="G227" s="13"/>
      <c r="H227" s="197">
        <v>1</v>
      </c>
      <c r="I227" s="198"/>
      <c r="J227" s="13"/>
      <c r="K227" s="13"/>
      <c r="L227" s="194"/>
      <c r="M227" s="199"/>
      <c r="N227" s="200"/>
      <c r="O227" s="200"/>
      <c r="P227" s="200"/>
      <c r="Q227" s="200"/>
      <c r="R227" s="200"/>
      <c r="S227" s="200"/>
      <c r="T227" s="20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95" t="s">
        <v>153</v>
      </c>
      <c r="AU227" s="195" t="s">
        <v>83</v>
      </c>
      <c r="AV227" s="13" t="s">
        <v>83</v>
      </c>
      <c r="AW227" s="13" t="s">
        <v>30</v>
      </c>
      <c r="AX227" s="13" t="s">
        <v>73</v>
      </c>
      <c r="AY227" s="195" t="s">
        <v>112</v>
      </c>
    </row>
    <row r="228" s="13" customFormat="1">
      <c r="A228" s="13"/>
      <c r="B228" s="194"/>
      <c r="C228" s="13"/>
      <c r="D228" s="178" t="s">
        <v>153</v>
      </c>
      <c r="E228" s="195" t="s">
        <v>1</v>
      </c>
      <c r="F228" s="196" t="s">
        <v>285</v>
      </c>
      <c r="G228" s="13"/>
      <c r="H228" s="197">
        <v>1</v>
      </c>
      <c r="I228" s="198"/>
      <c r="J228" s="13"/>
      <c r="K228" s="13"/>
      <c r="L228" s="194"/>
      <c r="M228" s="199"/>
      <c r="N228" s="200"/>
      <c r="O228" s="200"/>
      <c r="P228" s="200"/>
      <c r="Q228" s="200"/>
      <c r="R228" s="200"/>
      <c r="S228" s="200"/>
      <c r="T228" s="20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95" t="s">
        <v>153</v>
      </c>
      <c r="AU228" s="195" t="s">
        <v>83</v>
      </c>
      <c r="AV228" s="13" t="s">
        <v>83</v>
      </c>
      <c r="AW228" s="13" t="s">
        <v>30</v>
      </c>
      <c r="AX228" s="13" t="s">
        <v>73</v>
      </c>
      <c r="AY228" s="195" t="s">
        <v>112</v>
      </c>
    </row>
    <row r="229" s="2" customFormat="1" ht="24.15" customHeight="1">
      <c r="A229" s="35"/>
      <c r="B229" s="163"/>
      <c r="C229" s="164" t="s">
        <v>286</v>
      </c>
      <c r="D229" s="164" t="s">
        <v>113</v>
      </c>
      <c r="E229" s="165" t="s">
        <v>287</v>
      </c>
      <c r="F229" s="166" t="s">
        <v>288</v>
      </c>
      <c r="G229" s="167" t="s">
        <v>128</v>
      </c>
      <c r="H229" s="168">
        <v>2</v>
      </c>
      <c r="I229" s="169"/>
      <c r="J229" s="170">
        <f>ROUND(I229*H229,2)</f>
        <v>0</v>
      </c>
      <c r="K229" s="171"/>
      <c r="L229" s="36"/>
      <c r="M229" s="172" t="s">
        <v>1</v>
      </c>
      <c r="N229" s="173" t="s">
        <v>38</v>
      </c>
      <c r="O229" s="74"/>
      <c r="P229" s="174">
        <f>O229*H229</f>
        <v>0</v>
      </c>
      <c r="Q229" s="174">
        <v>0</v>
      </c>
      <c r="R229" s="174">
        <f>Q229*H229</f>
        <v>0</v>
      </c>
      <c r="S229" s="174">
        <v>0</v>
      </c>
      <c r="T229" s="175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76" t="s">
        <v>111</v>
      </c>
      <c r="AT229" s="176" t="s">
        <v>113</v>
      </c>
      <c r="AU229" s="176" t="s">
        <v>83</v>
      </c>
      <c r="AY229" s="16" t="s">
        <v>112</v>
      </c>
      <c r="BE229" s="177">
        <f>IF(N229="základní",J229,0)</f>
        <v>0</v>
      </c>
      <c r="BF229" s="177">
        <f>IF(N229="snížená",J229,0)</f>
        <v>0</v>
      </c>
      <c r="BG229" s="177">
        <f>IF(N229="zákl. přenesená",J229,0)</f>
        <v>0</v>
      </c>
      <c r="BH229" s="177">
        <f>IF(N229="sníž. přenesená",J229,0)</f>
        <v>0</v>
      </c>
      <c r="BI229" s="177">
        <f>IF(N229="nulová",J229,0)</f>
        <v>0</v>
      </c>
      <c r="BJ229" s="16" t="s">
        <v>81</v>
      </c>
      <c r="BK229" s="177">
        <f>ROUND(I229*H229,2)</f>
        <v>0</v>
      </c>
      <c r="BL229" s="16" t="s">
        <v>111</v>
      </c>
      <c r="BM229" s="176" t="s">
        <v>289</v>
      </c>
    </row>
    <row r="230" s="2" customFormat="1">
      <c r="A230" s="35"/>
      <c r="B230" s="36"/>
      <c r="C230" s="35"/>
      <c r="D230" s="178" t="s">
        <v>119</v>
      </c>
      <c r="E230" s="35"/>
      <c r="F230" s="179" t="s">
        <v>288</v>
      </c>
      <c r="G230" s="35"/>
      <c r="H230" s="35"/>
      <c r="I230" s="180"/>
      <c r="J230" s="35"/>
      <c r="K230" s="35"/>
      <c r="L230" s="36"/>
      <c r="M230" s="181"/>
      <c r="N230" s="182"/>
      <c r="O230" s="74"/>
      <c r="P230" s="74"/>
      <c r="Q230" s="74"/>
      <c r="R230" s="74"/>
      <c r="S230" s="74"/>
      <c r="T230" s="7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6" t="s">
        <v>119</v>
      </c>
      <c r="AU230" s="16" t="s">
        <v>83</v>
      </c>
    </row>
    <row r="231" s="13" customFormat="1">
      <c r="A231" s="13"/>
      <c r="B231" s="194"/>
      <c r="C231" s="13"/>
      <c r="D231" s="178" t="s">
        <v>153</v>
      </c>
      <c r="E231" s="195" t="s">
        <v>1</v>
      </c>
      <c r="F231" s="196" t="s">
        <v>284</v>
      </c>
      <c r="G231" s="13"/>
      <c r="H231" s="197">
        <v>1</v>
      </c>
      <c r="I231" s="198"/>
      <c r="J231" s="13"/>
      <c r="K231" s="13"/>
      <c r="L231" s="194"/>
      <c r="M231" s="199"/>
      <c r="N231" s="200"/>
      <c r="O231" s="200"/>
      <c r="P231" s="200"/>
      <c r="Q231" s="200"/>
      <c r="R231" s="200"/>
      <c r="S231" s="200"/>
      <c r="T231" s="20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5" t="s">
        <v>153</v>
      </c>
      <c r="AU231" s="195" t="s">
        <v>83</v>
      </c>
      <c r="AV231" s="13" t="s">
        <v>83</v>
      </c>
      <c r="AW231" s="13" t="s">
        <v>30</v>
      </c>
      <c r="AX231" s="13" t="s">
        <v>73</v>
      </c>
      <c r="AY231" s="195" t="s">
        <v>112</v>
      </c>
    </row>
    <row r="232" s="13" customFormat="1">
      <c r="A232" s="13"/>
      <c r="B232" s="194"/>
      <c r="C232" s="13"/>
      <c r="D232" s="178" t="s">
        <v>153</v>
      </c>
      <c r="E232" s="195" t="s">
        <v>1</v>
      </c>
      <c r="F232" s="196" t="s">
        <v>285</v>
      </c>
      <c r="G232" s="13"/>
      <c r="H232" s="197">
        <v>1</v>
      </c>
      <c r="I232" s="198"/>
      <c r="J232" s="13"/>
      <c r="K232" s="13"/>
      <c r="L232" s="194"/>
      <c r="M232" s="199"/>
      <c r="N232" s="200"/>
      <c r="O232" s="200"/>
      <c r="P232" s="200"/>
      <c r="Q232" s="200"/>
      <c r="R232" s="200"/>
      <c r="S232" s="200"/>
      <c r="T232" s="20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95" t="s">
        <v>153</v>
      </c>
      <c r="AU232" s="195" t="s">
        <v>83</v>
      </c>
      <c r="AV232" s="13" t="s">
        <v>83</v>
      </c>
      <c r="AW232" s="13" t="s">
        <v>30</v>
      </c>
      <c r="AX232" s="13" t="s">
        <v>73</v>
      </c>
      <c r="AY232" s="195" t="s">
        <v>112</v>
      </c>
    </row>
    <row r="233" s="2" customFormat="1" ht="37.8" customHeight="1">
      <c r="A233" s="35"/>
      <c r="B233" s="163"/>
      <c r="C233" s="164" t="s">
        <v>290</v>
      </c>
      <c r="D233" s="164" t="s">
        <v>113</v>
      </c>
      <c r="E233" s="165" t="s">
        <v>291</v>
      </c>
      <c r="F233" s="166" t="s">
        <v>292</v>
      </c>
      <c r="G233" s="167" t="s">
        <v>128</v>
      </c>
      <c r="H233" s="168">
        <v>1</v>
      </c>
      <c r="I233" s="169"/>
      <c r="J233" s="170">
        <f>ROUND(I233*H233,2)</f>
        <v>0</v>
      </c>
      <c r="K233" s="171"/>
      <c r="L233" s="36"/>
      <c r="M233" s="172" t="s">
        <v>1</v>
      </c>
      <c r="N233" s="173" t="s">
        <v>38</v>
      </c>
      <c r="O233" s="74"/>
      <c r="P233" s="174">
        <f>O233*H233</f>
        <v>0</v>
      </c>
      <c r="Q233" s="174">
        <v>0</v>
      </c>
      <c r="R233" s="174">
        <f>Q233*H233</f>
        <v>0</v>
      </c>
      <c r="S233" s="174">
        <v>0</v>
      </c>
      <c r="T233" s="175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76" t="s">
        <v>111</v>
      </c>
      <c r="AT233" s="176" t="s">
        <v>113</v>
      </c>
      <c r="AU233" s="176" t="s">
        <v>83</v>
      </c>
      <c r="AY233" s="16" t="s">
        <v>112</v>
      </c>
      <c r="BE233" s="177">
        <f>IF(N233="základní",J233,0)</f>
        <v>0</v>
      </c>
      <c r="BF233" s="177">
        <f>IF(N233="snížená",J233,0)</f>
        <v>0</v>
      </c>
      <c r="BG233" s="177">
        <f>IF(N233="zákl. přenesená",J233,0)</f>
        <v>0</v>
      </c>
      <c r="BH233" s="177">
        <f>IF(N233="sníž. přenesená",J233,0)</f>
        <v>0</v>
      </c>
      <c r="BI233" s="177">
        <f>IF(N233="nulová",J233,0)</f>
        <v>0</v>
      </c>
      <c r="BJ233" s="16" t="s">
        <v>81</v>
      </c>
      <c r="BK233" s="177">
        <f>ROUND(I233*H233,2)</f>
        <v>0</v>
      </c>
      <c r="BL233" s="16" t="s">
        <v>111</v>
      </c>
      <c r="BM233" s="176" t="s">
        <v>293</v>
      </c>
    </row>
    <row r="234" s="2" customFormat="1">
      <c r="A234" s="35"/>
      <c r="B234" s="36"/>
      <c r="C234" s="35"/>
      <c r="D234" s="178" t="s">
        <v>119</v>
      </c>
      <c r="E234" s="35"/>
      <c r="F234" s="179" t="s">
        <v>292</v>
      </c>
      <c r="G234" s="35"/>
      <c r="H234" s="35"/>
      <c r="I234" s="180"/>
      <c r="J234" s="35"/>
      <c r="K234" s="35"/>
      <c r="L234" s="36"/>
      <c r="M234" s="181"/>
      <c r="N234" s="182"/>
      <c r="O234" s="74"/>
      <c r="P234" s="74"/>
      <c r="Q234" s="74"/>
      <c r="R234" s="74"/>
      <c r="S234" s="74"/>
      <c r="T234" s="7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6" t="s">
        <v>119</v>
      </c>
      <c r="AU234" s="16" t="s">
        <v>83</v>
      </c>
    </row>
    <row r="235" s="13" customFormat="1">
      <c r="A235" s="13"/>
      <c r="B235" s="194"/>
      <c r="C235" s="13"/>
      <c r="D235" s="178" t="s">
        <v>153</v>
      </c>
      <c r="E235" s="195" t="s">
        <v>1</v>
      </c>
      <c r="F235" s="196" t="s">
        <v>285</v>
      </c>
      <c r="G235" s="13"/>
      <c r="H235" s="197">
        <v>1</v>
      </c>
      <c r="I235" s="198"/>
      <c r="J235" s="13"/>
      <c r="K235" s="13"/>
      <c r="L235" s="194"/>
      <c r="M235" s="199"/>
      <c r="N235" s="200"/>
      <c r="O235" s="200"/>
      <c r="P235" s="200"/>
      <c r="Q235" s="200"/>
      <c r="R235" s="200"/>
      <c r="S235" s="200"/>
      <c r="T235" s="20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95" t="s">
        <v>153</v>
      </c>
      <c r="AU235" s="195" t="s">
        <v>83</v>
      </c>
      <c r="AV235" s="13" t="s">
        <v>83</v>
      </c>
      <c r="AW235" s="13" t="s">
        <v>30</v>
      </c>
      <c r="AX235" s="13" t="s">
        <v>73</v>
      </c>
      <c r="AY235" s="195" t="s">
        <v>112</v>
      </c>
    </row>
    <row r="236" s="2" customFormat="1" ht="24.15" customHeight="1">
      <c r="A236" s="35"/>
      <c r="B236" s="163"/>
      <c r="C236" s="164" t="s">
        <v>294</v>
      </c>
      <c r="D236" s="164" t="s">
        <v>113</v>
      </c>
      <c r="E236" s="165" t="s">
        <v>295</v>
      </c>
      <c r="F236" s="166" t="s">
        <v>296</v>
      </c>
      <c r="G236" s="167" t="s">
        <v>128</v>
      </c>
      <c r="H236" s="168">
        <v>1</v>
      </c>
      <c r="I236" s="169"/>
      <c r="J236" s="170">
        <f>ROUND(I236*H236,2)</f>
        <v>0</v>
      </c>
      <c r="K236" s="171"/>
      <c r="L236" s="36"/>
      <c r="M236" s="172" t="s">
        <v>1</v>
      </c>
      <c r="N236" s="173" t="s">
        <v>38</v>
      </c>
      <c r="O236" s="74"/>
      <c r="P236" s="174">
        <f>O236*H236</f>
        <v>0</v>
      </c>
      <c r="Q236" s="174">
        <v>0</v>
      </c>
      <c r="R236" s="174">
        <f>Q236*H236</f>
        <v>0</v>
      </c>
      <c r="S236" s="174">
        <v>0</v>
      </c>
      <c r="T236" s="175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76" t="s">
        <v>111</v>
      </c>
      <c r="AT236" s="176" t="s">
        <v>113</v>
      </c>
      <c r="AU236" s="176" t="s">
        <v>83</v>
      </c>
      <c r="AY236" s="16" t="s">
        <v>112</v>
      </c>
      <c r="BE236" s="177">
        <f>IF(N236="základní",J236,0)</f>
        <v>0</v>
      </c>
      <c r="BF236" s="177">
        <f>IF(N236="snížená",J236,0)</f>
        <v>0</v>
      </c>
      <c r="BG236" s="177">
        <f>IF(N236="zákl. přenesená",J236,0)</f>
        <v>0</v>
      </c>
      <c r="BH236" s="177">
        <f>IF(N236="sníž. přenesená",J236,0)</f>
        <v>0</v>
      </c>
      <c r="BI236" s="177">
        <f>IF(N236="nulová",J236,0)</f>
        <v>0</v>
      </c>
      <c r="BJ236" s="16" t="s">
        <v>81</v>
      </c>
      <c r="BK236" s="177">
        <f>ROUND(I236*H236,2)</f>
        <v>0</v>
      </c>
      <c r="BL236" s="16" t="s">
        <v>111</v>
      </c>
      <c r="BM236" s="176" t="s">
        <v>297</v>
      </c>
    </row>
    <row r="237" s="2" customFormat="1">
      <c r="A237" s="35"/>
      <c r="B237" s="36"/>
      <c r="C237" s="35"/>
      <c r="D237" s="178" t="s">
        <v>119</v>
      </c>
      <c r="E237" s="35"/>
      <c r="F237" s="179" t="s">
        <v>296</v>
      </c>
      <c r="G237" s="35"/>
      <c r="H237" s="35"/>
      <c r="I237" s="180"/>
      <c r="J237" s="35"/>
      <c r="K237" s="35"/>
      <c r="L237" s="36"/>
      <c r="M237" s="181"/>
      <c r="N237" s="182"/>
      <c r="O237" s="74"/>
      <c r="P237" s="74"/>
      <c r="Q237" s="74"/>
      <c r="R237" s="74"/>
      <c r="S237" s="74"/>
      <c r="T237" s="7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6" t="s">
        <v>119</v>
      </c>
      <c r="AU237" s="16" t="s">
        <v>83</v>
      </c>
    </row>
    <row r="238" s="13" customFormat="1">
      <c r="A238" s="13"/>
      <c r="B238" s="194"/>
      <c r="C238" s="13"/>
      <c r="D238" s="178" t="s">
        <v>153</v>
      </c>
      <c r="E238" s="195" t="s">
        <v>1</v>
      </c>
      <c r="F238" s="196" t="s">
        <v>285</v>
      </c>
      <c r="G238" s="13"/>
      <c r="H238" s="197">
        <v>1</v>
      </c>
      <c r="I238" s="198"/>
      <c r="J238" s="13"/>
      <c r="K238" s="13"/>
      <c r="L238" s="194"/>
      <c r="M238" s="199"/>
      <c r="N238" s="200"/>
      <c r="O238" s="200"/>
      <c r="P238" s="200"/>
      <c r="Q238" s="200"/>
      <c r="R238" s="200"/>
      <c r="S238" s="200"/>
      <c r="T238" s="20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95" t="s">
        <v>153</v>
      </c>
      <c r="AU238" s="195" t="s">
        <v>83</v>
      </c>
      <c r="AV238" s="13" t="s">
        <v>83</v>
      </c>
      <c r="AW238" s="13" t="s">
        <v>30</v>
      </c>
      <c r="AX238" s="13" t="s">
        <v>73</v>
      </c>
      <c r="AY238" s="195" t="s">
        <v>112</v>
      </c>
    </row>
    <row r="239" s="2" customFormat="1" ht="24.15" customHeight="1">
      <c r="A239" s="35"/>
      <c r="B239" s="163"/>
      <c r="C239" s="164" t="s">
        <v>298</v>
      </c>
      <c r="D239" s="164" t="s">
        <v>113</v>
      </c>
      <c r="E239" s="165" t="s">
        <v>299</v>
      </c>
      <c r="F239" s="166" t="s">
        <v>300</v>
      </c>
      <c r="G239" s="167" t="s">
        <v>188</v>
      </c>
      <c r="H239" s="168">
        <v>21.125</v>
      </c>
      <c r="I239" s="169"/>
      <c r="J239" s="170">
        <f>ROUND(I239*H239,2)</f>
        <v>0</v>
      </c>
      <c r="K239" s="171"/>
      <c r="L239" s="36"/>
      <c r="M239" s="172" t="s">
        <v>1</v>
      </c>
      <c r="N239" s="173" t="s">
        <v>38</v>
      </c>
      <c r="O239" s="74"/>
      <c r="P239" s="174">
        <f>O239*H239</f>
        <v>0</v>
      </c>
      <c r="Q239" s="174">
        <v>0</v>
      </c>
      <c r="R239" s="174">
        <f>Q239*H239</f>
        <v>0</v>
      </c>
      <c r="S239" s="174">
        <v>0</v>
      </c>
      <c r="T239" s="175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76" t="s">
        <v>111</v>
      </c>
      <c r="AT239" s="176" t="s">
        <v>113</v>
      </c>
      <c r="AU239" s="176" t="s">
        <v>83</v>
      </c>
      <c r="AY239" s="16" t="s">
        <v>112</v>
      </c>
      <c r="BE239" s="177">
        <f>IF(N239="základní",J239,0)</f>
        <v>0</v>
      </c>
      <c r="BF239" s="177">
        <f>IF(N239="snížená",J239,0)</f>
        <v>0</v>
      </c>
      <c r="BG239" s="177">
        <f>IF(N239="zákl. přenesená",J239,0)</f>
        <v>0</v>
      </c>
      <c r="BH239" s="177">
        <f>IF(N239="sníž. přenesená",J239,0)</f>
        <v>0</v>
      </c>
      <c r="BI239" s="177">
        <f>IF(N239="nulová",J239,0)</f>
        <v>0</v>
      </c>
      <c r="BJ239" s="16" t="s">
        <v>81</v>
      </c>
      <c r="BK239" s="177">
        <f>ROUND(I239*H239,2)</f>
        <v>0</v>
      </c>
      <c r="BL239" s="16" t="s">
        <v>111</v>
      </c>
      <c r="BM239" s="176" t="s">
        <v>301</v>
      </c>
    </row>
    <row r="240" s="2" customFormat="1">
      <c r="A240" s="35"/>
      <c r="B240" s="36"/>
      <c r="C240" s="35"/>
      <c r="D240" s="178" t="s">
        <v>119</v>
      </c>
      <c r="E240" s="35"/>
      <c r="F240" s="179" t="s">
        <v>300</v>
      </c>
      <c r="G240" s="35"/>
      <c r="H240" s="35"/>
      <c r="I240" s="180"/>
      <c r="J240" s="35"/>
      <c r="K240" s="35"/>
      <c r="L240" s="36"/>
      <c r="M240" s="181"/>
      <c r="N240" s="182"/>
      <c r="O240" s="74"/>
      <c r="P240" s="74"/>
      <c r="Q240" s="74"/>
      <c r="R240" s="74"/>
      <c r="S240" s="74"/>
      <c r="T240" s="7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T240" s="16" t="s">
        <v>119</v>
      </c>
      <c r="AU240" s="16" t="s">
        <v>83</v>
      </c>
    </row>
    <row r="241" s="13" customFormat="1">
      <c r="A241" s="13"/>
      <c r="B241" s="194"/>
      <c r="C241" s="13"/>
      <c r="D241" s="178" t="s">
        <v>153</v>
      </c>
      <c r="E241" s="195" t="s">
        <v>1</v>
      </c>
      <c r="F241" s="196" t="s">
        <v>302</v>
      </c>
      <c r="G241" s="13"/>
      <c r="H241" s="197">
        <v>7.125</v>
      </c>
      <c r="I241" s="198"/>
      <c r="J241" s="13"/>
      <c r="K241" s="13"/>
      <c r="L241" s="194"/>
      <c r="M241" s="199"/>
      <c r="N241" s="200"/>
      <c r="O241" s="200"/>
      <c r="P241" s="200"/>
      <c r="Q241" s="200"/>
      <c r="R241" s="200"/>
      <c r="S241" s="200"/>
      <c r="T241" s="20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95" t="s">
        <v>153</v>
      </c>
      <c r="AU241" s="195" t="s">
        <v>83</v>
      </c>
      <c r="AV241" s="13" t="s">
        <v>83</v>
      </c>
      <c r="AW241" s="13" t="s">
        <v>30</v>
      </c>
      <c r="AX241" s="13" t="s">
        <v>73</v>
      </c>
      <c r="AY241" s="195" t="s">
        <v>112</v>
      </c>
    </row>
    <row r="242" s="13" customFormat="1">
      <c r="A242" s="13"/>
      <c r="B242" s="194"/>
      <c r="C242" s="13"/>
      <c r="D242" s="178" t="s">
        <v>153</v>
      </c>
      <c r="E242" s="195" t="s">
        <v>1</v>
      </c>
      <c r="F242" s="196" t="s">
        <v>303</v>
      </c>
      <c r="G242" s="13"/>
      <c r="H242" s="197">
        <v>3.125</v>
      </c>
      <c r="I242" s="198"/>
      <c r="J242" s="13"/>
      <c r="K242" s="13"/>
      <c r="L242" s="194"/>
      <c r="M242" s="199"/>
      <c r="N242" s="200"/>
      <c r="O242" s="200"/>
      <c r="P242" s="200"/>
      <c r="Q242" s="200"/>
      <c r="R242" s="200"/>
      <c r="S242" s="200"/>
      <c r="T242" s="20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95" t="s">
        <v>153</v>
      </c>
      <c r="AU242" s="195" t="s">
        <v>83</v>
      </c>
      <c r="AV242" s="13" t="s">
        <v>83</v>
      </c>
      <c r="AW242" s="13" t="s">
        <v>30</v>
      </c>
      <c r="AX242" s="13" t="s">
        <v>73</v>
      </c>
      <c r="AY242" s="195" t="s">
        <v>112</v>
      </c>
    </row>
    <row r="243" s="13" customFormat="1">
      <c r="A243" s="13"/>
      <c r="B243" s="194"/>
      <c r="C243" s="13"/>
      <c r="D243" s="178" t="s">
        <v>153</v>
      </c>
      <c r="E243" s="195" t="s">
        <v>1</v>
      </c>
      <c r="F243" s="196" t="s">
        <v>304</v>
      </c>
      <c r="G243" s="13"/>
      <c r="H243" s="197">
        <v>3.75</v>
      </c>
      <c r="I243" s="198"/>
      <c r="J243" s="13"/>
      <c r="K243" s="13"/>
      <c r="L243" s="194"/>
      <c r="M243" s="199"/>
      <c r="N243" s="200"/>
      <c r="O243" s="200"/>
      <c r="P243" s="200"/>
      <c r="Q243" s="200"/>
      <c r="R243" s="200"/>
      <c r="S243" s="200"/>
      <c r="T243" s="20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95" t="s">
        <v>153</v>
      </c>
      <c r="AU243" s="195" t="s">
        <v>83</v>
      </c>
      <c r="AV243" s="13" t="s">
        <v>83</v>
      </c>
      <c r="AW243" s="13" t="s">
        <v>30</v>
      </c>
      <c r="AX243" s="13" t="s">
        <v>73</v>
      </c>
      <c r="AY243" s="195" t="s">
        <v>112</v>
      </c>
    </row>
    <row r="244" s="13" customFormat="1">
      <c r="A244" s="13"/>
      <c r="B244" s="194"/>
      <c r="C244" s="13"/>
      <c r="D244" s="178" t="s">
        <v>153</v>
      </c>
      <c r="E244" s="195" t="s">
        <v>1</v>
      </c>
      <c r="F244" s="196" t="s">
        <v>305</v>
      </c>
      <c r="G244" s="13"/>
      <c r="H244" s="197">
        <v>7.125</v>
      </c>
      <c r="I244" s="198"/>
      <c r="J244" s="13"/>
      <c r="K244" s="13"/>
      <c r="L244" s="194"/>
      <c r="M244" s="199"/>
      <c r="N244" s="200"/>
      <c r="O244" s="200"/>
      <c r="P244" s="200"/>
      <c r="Q244" s="200"/>
      <c r="R244" s="200"/>
      <c r="S244" s="200"/>
      <c r="T244" s="20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95" t="s">
        <v>153</v>
      </c>
      <c r="AU244" s="195" t="s">
        <v>83</v>
      </c>
      <c r="AV244" s="13" t="s">
        <v>83</v>
      </c>
      <c r="AW244" s="13" t="s">
        <v>30</v>
      </c>
      <c r="AX244" s="13" t="s">
        <v>73</v>
      </c>
      <c r="AY244" s="195" t="s">
        <v>112</v>
      </c>
    </row>
    <row r="245" s="2" customFormat="1" ht="24.15" customHeight="1">
      <c r="A245" s="35"/>
      <c r="B245" s="163"/>
      <c r="C245" s="164" t="s">
        <v>306</v>
      </c>
      <c r="D245" s="164" t="s">
        <v>113</v>
      </c>
      <c r="E245" s="165" t="s">
        <v>307</v>
      </c>
      <c r="F245" s="166" t="s">
        <v>308</v>
      </c>
      <c r="G245" s="167" t="s">
        <v>188</v>
      </c>
      <c r="H245" s="168">
        <v>21.125</v>
      </c>
      <c r="I245" s="169"/>
      <c r="J245" s="170">
        <f>ROUND(I245*H245,2)</f>
        <v>0</v>
      </c>
      <c r="K245" s="171"/>
      <c r="L245" s="36"/>
      <c r="M245" s="172" t="s">
        <v>1</v>
      </c>
      <c r="N245" s="173" t="s">
        <v>38</v>
      </c>
      <c r="O245" s="74"/>
      <c r="P245" s="174">
        <f>O245*H245</f>
        <v>0</v>
      </c>
      <c r="Q245" s="174">
        <v>0</v>
      </c>
      <c r="R245" s="174">
        <f>Q245*H245</f>
        <v>0</v>
      </c>
      <c r="S245" s="174">
        <v>0</v>
      </c>
      <c r="T245" s="175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76" t="s">
        <v>111</v>
      </c>
      <c r="AT245" s="176" t="s">
        <v>113</v>
      </c>
      <c r="AU245" s="176" t="s">
        <v>83</v>
      </c>
      <c r="AY245" s="16" t="s">
        <v>112</v>
      </c>
      <c r="BE245" s="177">
        <f>IF(N245="základní",J245,0)</f>
        <v>0</v>
      </c>
      <c r="BF245" s="177">
        <f>IF(N245="snížená",J245,0)</f>
        <v>0</v>
      </c>
      <c r="BG245" s="177">
        <f>IF(N245="zákl. přenesená",J245,0)</f>
        <v>0</v>
      </c>
      <c r="BH245" s="177">
        <f>IF(N245="sníž. přenesená",J245,0)</f>
        <v>0</v>
      </c>
      <c r="BI245" s="177">
        <f>IF(N245="nulová",J245,0)</f>
        <v>0</v>
      </c>
      <c r="BJ245" s="16" t="s">
        <v>81</v>
      </c>
      <c r="BK245" s="177">
        <f>ROUND(I245*H245,2)</f>
        <v>0</v>
      </c>
      <c r="BL245" s="16" t="s">
        <v>111</v>
      </c>
      <c r="BM245" s="176" t="s">
        <v>309</v>
      </c>
    </row>
    <row r="246" s="2" customFormat="1">
      <c r="A246" s="35"/>
      <c r="B246" s="36"/>
      <c r="C246" s="35"/>
      <c r="D246" s="178" t="s">
        <v>119</v>
      </c>
      <c r="E246" s="35"/>
      <c r="F246" s="179" t="s">
        <v>308</v>
      </c>
      <c r="G246" s="35"/>
      <c r="H246" s="35"/>
      <c r="I246" s="180"/>
      <c r="J246" s="35"/>
      <c r="K246" s="35"/>
      <c r="L246" s="36"/>
      <c r="M246" s="181"/>
      <c r="N246" s="182"/>
      <c r="O246" s="74"/>
      <c r="P246" s="74"/>
      <c r="Q246" s="74"/>
      <c r="R246" s="74"/>
      <c r="S246" s="74"/>
      <c r="T246" s="7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T246" s="16" t="s">
        <v>119</v>
      </c>
      <c r="AU246" s="16" t="s">
        <v>83</v>
      </c>
    </row>
    <row r="247" s="13" customFormat="1">
      <c r="A247" s="13"/>
      <c r="B247" s="194"/>
      <c r="C247" s="13"/>
      <c r="D247" s="178" t="s">
        <v>153</v>
      </c>
      <c r="E247" s="195" t="s">
        <v>1</v>
      </c>
      <c r="F247" s="196" t="s">
        <v>302</v>
      </c>
      <c r="G247" s="13"/>
      <c r="H247" s="197">
        <v>7.125</v>
      </c>
      <c r="I247" s="198"/>
      <c r="J247" s="13"/>
      <c r="K247" s="13"/>
      <c r="L247" s="194"/>
      <c r="M247" s="199"/>
      <c r="N247" s="200"/>
      <c r="O247" s="200"/>
      <c r="P247" s="200"/>
      <c r="Q247" s="200"/>
      <c r="R247" s="200"/>
      <c r="S247" s="200"/>
      <c r="T247" s="20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95" t="s">
        <v>153</v>
      </c>
      <c r="AU247" s="195" t="s">
        <v>83</v>
      </c>
      <c r="AV247" s="13" t="s">
        <v>83</v>
      </c>
      <c r="AW247" s="13" t="s">
        <v>30</v>
      </c>
      <c r="AX247" s="13" t="s">
        <v>73</v>
      </c>
      <c r="AY247" s="195" t="s">
        <v>112</v>
      </c>
    </row>
    <row r="248" s="13" customFormat="1">
      <c r="A248" s="13"/>
      <c r="B248" s="194"/>
      <c r="C248" s="13"/>
      <c r="D248" s="178" t="s">
        <v>153</v>
      </c>
      <c r="E248" s="195" t="s">
        <v>1</v>
      </c>
      <c r="F248" s="196" t="s">
        <v>303</v>
      </c>
      <c r="G248" s="13"/>
      <c r="H248" s="197">
        <v>3.125</v>
      </c>
      <c r="I248" s="198"/>
      <c r="J248" s="13"/>
      <c r="K248" s="13"/>
      <c r="L248" s="194"/>
      <c r="M248" s="199"/>
      <c r="N248" s="200"/>
      <c r="O248" s="200"/>
      <c r="P248" s="200"/>
      <c r="Q248" s="200"/>
      <c r="R248" s="200"/>
      <c r="S248" s="200"/>
      <c r="T248" s="20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95" t="s">
        <v>153</v>
      </c>
      <c r="AU248" s="195" t="s">
        <v>83</v>
      </c>
      <c r="AV248" s="13" t="s">
        <v>83</v>
      </c>
      <c r="AW248" s="13" t="s">
        <v>30</v>
      </c>
      <c r="AX248" s="13" t="s">
        <v>73</v>
      </c>
      <c r="AY248" s="195" t="s">
        <v>112</v>
      </c>
    </row>
    <row r="249" s="13" customFormat="1">
      <c r="A249" s="13"/>
      <c r="B249" s="194"/>
      <c r="C249" s="13"/>
      <c r="D249" s="178" t="s">
        <v>153</v>
      </c>
      <c r="E249" s="195" t="s">
        <v>1</v>
      </c>
      <c r="F249" s="196" t="s">
        <v>304</v>
      </c>
      <c r="G249" s="13"/>
      <c r="H249" s="197">
        <v>3.75</v>
      </c>
      <c r="I249" s="198"/>
      <c r="J249" s="13"/>
      <c r="K249" s="13"/>
      <c r="L249" s="194"/>
      <c r="M249" s="199"/>
      <c r="N249" s="200"/>
      <c r="O249" s="200"/>
      <c r="P249" s="200"/>
      <c r="Q249" s="200"/>
      <c r="R249" s="200"/>
      <c r="S249" s="200"/>
      <c r="T249" s="20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95" t="s">
        <v>153</v>
      </c>
      <c r="AU249" s="195" t="s">
        <v>83</v>
      </c>
      <c r="AV249" s="13" t="s">
        <v>83</v>
      </c>
      <c r="AW249" s="13" t="s">
        <v>30</v>
      </c>
      <c r="AX249" s="13" t="s">
        <v>73</v>
      </c>
      <c r="AY249" s="195" t="s">
        <v>112</v>
      </c>
    </row>
    <row r="250" s="13" customFormat="1">
      <c r="A250" s="13"/>
      <c r="B250" s="194"/>
      <c r="C250" s="13"/>
      <c r="D250" s="178" t="s">
        <v>153</v>
      </c>
      <c r="E250" s="195" t="s">
        <v>1</v>
      </c>
      <c r="F250" s="196" t="s">
        <v>305</v>
      </c>
      <c r="G250" s="13"/>
      <c r="H250" s="197">
        <v>7.125</v>
      </c>
      <c r="I250" s="198"/>
      <c r="J250" s="13"/>
      <c r="K250" s="13"/>
      <c r="L250" s="194"/>
      <c r="M250" s="199"/>
      <c r="N250" s="200"/>
      <c r="O250" s="200"/>
      <c r="P250" s="200"/>
      <c r="Q250" s="200"/>
      <c r="R250" s="200"/>
      <c r="S250" s="200"/>
      <c r="T250" s="20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95" t="s">
        <v>153</v>
      </c>
      <c r="AU250" s="195" t="s">
        <v>83</v>
      </c>
      <c r="AV250" s="13" t="s">
        <v>83</v>
      </c>
      <c r="AW250" s="13" t="s">
        <v>30</v>
      </c>
      <c r="AX250" s="13" t="s">
        <v>73</v>
      </c>
      <c r="AY250" s="195" t="s">
        <v>112</v>
      </c>
    </row>
    <row r="251" s="2" customFormat="1" ht="24.15" customHeight="1">
      <c r="A251" s="35"/>
      <c r="B251" s="163"/>
      <c r="C251" s="164" t="s">
        <v>310</v>
      </c>
      <c r="D251" s="164" t="s">
        <v>113</v>
      </c>
      <c r="E251" s="165" t="s">
        <v>311</v>
      </c>
      <c r="F251" s="166" t="s">
        <v>312</v>
      </c>
      <c r="G251" s="167" t="s">
        <v>162</v>
      </c>
      <c r="H251" s="168">
        <v>698.5</v>
      </c>
      <c r="I251" s="169"/>
      <c r="J251" s="170">
        <f>ROUND(I251*H251,2)</f>
        <v>0</v>
      </c>
      <c r="K251" s="171"/>
      <c r="L251" s="36"/>
      <c r="M251" s="172" t="s">
        <v>1</v>
      </c>
      <c r="N251" s="173" t="s">
        <v>38</v>
      </c>
      <c r="O251" s="74"/>
      <c r="P251" s="174">
        <f>O251*H251</f>
        <v>0</v>
      </c>
      <c r="Q251" s="174">
        <v>0</v>
      </c>
      <c r="R251" s="174">
        <f>Q251*H251</f>
        <v>0</v>
      </c>
      <c r="S251" s="174">
        <v>0</v>
      </c>
      <c r="T251" s="175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76" t="s">
        <v>111</v>
      </c>
      <c r="AT251" s="176" t="s">
        <v>113</v>
      </c>
      <c r="AU251" s="176" t="s">
        <v>83</v>
      </c>
      <c r="AY251" s="16" t="s">
        <v>112</v>
      </c>
      <c r="BE251" s="177">
        <f>IF(N251="základní",J251,0)</f>
        <v>0</v>
      </c>
      <c r="BF251" s="177">
        <f>IF(N251="snížená",J251,0)</f>
        <v>0</v>
      </c>
      <c r="BG251" s="177">
        <f>IF(N251="zákl. přenesená",J251,0)</f>
        <v>0</v>
      </c>
      <c r="BH251" s="177">
        <f>IF(N251="sníž. přenesená",J251,0)</f>
        <v>0</v>
      </c>
      <c r="BI251" s="177">
        <f>IF(N251="nulová",J251,0)</f>
        <v>0</v>
      </c>
      <c r="BJ251" s="16" t="s">
        <v>81</v>
      </c>
      <c r="BK251" s="177">
        <f>ROUND(I251*H251,2)</f>
        <v>0</v>
      </c>
      <c r="BL251" s="16" t="s">
        <v>111</v>
      </c>
      <c r="BM251" s="176" t="s">
        <v>313</v>
      </c>
    </row>
    <row r="252" s="2" customFormat="1">
      <c r="A252" s="35"/>
      <c r="B252" s="36"/>
      <c r="C252" s="35"/>
      <c r="D252" s="178" t="s">
        <v>119</v>
      </c>
      <c r="E252" s="35"/>
      <c r="F252" s="179" t="s">
        <v>312</v>
      </c>
      <c r="G252" s="35"/>
      <c r="H252" s="35"/>
      <c r="I252" s="180"/>
      <c r="J252" s="35"/>
      <c r="K252" s="35"/>
      <c r="L252" s="36"/>
      <c r="M252" s="181"/>
      <c r="N252" s="182"/>
      <c r="O252" s="74"/>
      <c r="P252" s="74"/>
      <c r="Q252" s="74"/>
      <c r="R252" s="74"/>
      <c r="S252" s="74"/>
      <c r="T252" s="7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T252" s="16" t="s">
        <v>119</v>
      </c>
      <c r="AU252" s="16" t="s">
        <v>83</v>
      </c>
    </row>
    <row r="253" s="2" customFormat="1">
      <c r="A253" s="35"/>
      <c r="B253" s="36"/>
      <c r="C253" s="35"/>
      <c r="D253" s="178" t="s">
        <v>120</v>
      </c>
      <c r="E253" s="35"/>
      <c r="F253" s="183" t="s">
        <v>314</v>
      </c>
      <c r="G253" s="35"/>
      <c r="H253" s="35"/>
      <c r="I253" s="180"/>
      <c r="J253" s="35"/>
      <c r="K253" s="35"/>
      <c r="L253" s="36"/>
      <c r="M253" s="181"/>
      <c r="N253" s="182"/>
      <c r="O253" s="74"/>
      <c r="P253" s="74"/>
      <c r="Q253" s="74"/>
      <c r="R253" s="74"/>
      <c r="S253" s="74"/>
      <c r="T253" s="7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T253" s="16" t="s">
        <v>120</v>
      </c>
      <c r="AU253" s="16" t="s">
        <v>83</v>
      </c>
    </row>
    <row r="254" s="13" customFormat="1">
      <c r="A254" s="13"/>
      <c r="B254" s="194"/>
      <c r="C254" s="13"/>
      <c r="D254" s="178" t="s">
        <v>153</v>
      </c>
      <c r="E254" s="195" t="s">
        <v>1</v>
      </c>
      <c r="F254" s="196" t="s">
        <v>315</v>
      </c>
      <c r="G254" s="13"/>
      <c r="H254" s="197">
        <v>458</v>
      </c>
      <c r="I254" s="198"/>
      <c r="J254" s="13"/>
      <c r="K254" s="13"/>
      <c r="L254" s="194"/>
      <c r="M254" s="199"/>
      <c r="N254" s="200"/>
      <c r="O254" s="200"/>
      <c r="P254" s="200"/>
      <c r="Q254" s="200"/>
      <c r="R254" s="200"/>
      <c r="S254" s="200"/>
      <c r="T254" s="20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95" t="s">
        <v>153</v>
      </c>
      <c r="AU254" s="195" t="s">
        <v>83</v>
      </c>
      <c r="AV254" s="13" t="s">
        <v>83</v>
      </c>
      <c r="AW254" s="13" t="s">
        <v>30</v>
      </c>
      <c r="AX254" s="13" t="s">
        <v>73</v>
      </c>
      <c r="AY254" s="195" t="s">
        <v>112</v>
      </c>
    </row>
    <row r="255" s="13" customFormat="1">
      <c r="A255" s="13"/>
      <c r="B255" s="194"/>
      <c r="C255" s="13"/>
      <c r="D255" s="178" t="s">
        <v>153</v>
      </c>
      <c r="E255" s="195" t="s">
        <v>1</v>
      </c>
      <c r="F255" s="196" t="s">
        <v>316</v>
      </c>
      <c r="G255" s="13"/>
      <c r="H255" s="197">
        <v>240.5</v>
      </c>
      <c r="I255" s="198"/>
      <c r="J255" s="13"/>
      <c r="K255" s="13"/>
      <c r="L255" s="194"/>
      <c r="M255" s="199"/>
      <c r="N255" s="200"/>
      <c r="O255" s="200"/>
      <c r="P255" s="200"/>
      <c r="Q255" s="200"/>
      <c r="R255" s="200"/>
      <c r="S255" s="200"/>
      <c r="T255" s="20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95" t="s">
        <v>153</v>
      </c>
      <c r="AU255" s="195" t="s">
        <v>83</v>
      </c>
      <c r="AV255" s="13" t="s">
        <v>83</v>
      </c>
      <c r="AW255" s="13" t="s">
        <v>30</v>
      </c>
      <c r="AX255" s="13" t="s">
        <v>73</v>
      </c>
      <c r="AY255" s="195" t="s">
        <v>112</v>
      </c>
    </row>
    <row r="256" s="2" customFormat="1" ht="14.4" customHeight="1">
      <c r="A256" s="35"/>
      <c r="B256" s="163"/>
      <c r="C256" s="164" t="s">
        <v>317</v>
      </c>
      <c r="D256" s="164" t="s">
        <v>113</v>
      </c>
      <c r="E256" s="165" t="s">
        <v>318</v>
      </c>
      <c r="F256" s="166" t="s">
        <v>319</v>
      </c>
      <c r="G256" s="167" t="s">
        <v>162</v>
      </c>
      <c r="H256" s="168">
        <v>15</v>
      </c>
      <c r="I256" s="169"/>
      <c r="J256" s="170">
        <f>ROUND(I256*H256,2)</f>
        <v>0</v>
      </c>
      <c r="K256" s="171"/>
      <c r="L256" s="36"/>
      <c r="M256" s="172" t="s">
        <v>1</v>
      </c>
      <c r="N256" s="173" t="s">
        <v>38</v>
      </c>
      <c r="O256" s="74"/>
      <c r="P256" s="174">
        <f>O256*H256</f>
        <v>0</v>
      </c>
      <c r="Q256" s="174">
        <v>0</v>
      </c>
      <c r="R256" s="174">
        <f>Q256*H256</f>
        <v>0</v>
      </c>
      <c r="S256" s="174">
        <v>0</v>
      </c>
      <c r="T256" s="175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76" t="s">
        <v>111</v>
      </c>
      <c r="AT256" s="176" t="s">
        <v>113</v>
      </c>
      <c r="AU256" s="176" t="s">
        <v>83</v>
      </c>
      <c r="AY256" s="16" t="s">
        <v>112</v>
      </c>
      <c r="BE256" s="177">
        <f>IF(N256="základní",J256,0)</f>
        <v>0</v>
      </c>
      <c r="BF256" s="177">
        <f>IF(N256="snížená",J256,0)</f>
        <v>0</v>
      </c>
      <c r="BG256" s="177">
        <f>IF(N256="zákl. přenesená",J256,0)</f>
        <v>0</v>
      </c>
      <c r="BH256" s="177">
        <f>IF(N256="sníž. přenesená",J256,0)</f>
        <v>0</v>
      </c>
      <c r="BI256" s="177">
        <f>IF(N256="nulová",J256,0)</f>
        <v>0</v>
      </c>
      <c r="BJ256" s="16" t="s">
        <v>81</v>
      </c>
      <c r="BK256" s="177">
        <f>ROUND(I256*H256,2)</f>
        <v>0</v>
      </c>
      <c r="BL256" s="16" t="s">
        <v>111</v>
      </c>
      <c r="BM256" s="176" t="s">
        <v>320</v>
      </c>
    </row>
    <row r="257" s="2" customFormat="1">
      <c r="A257" s="35"/>
      <c r="B257" s="36"/>
      <c r="C257" s="35"/>
      <c r="D257" s="178" t="s">
        <v>119</v>
      </c>
      <c r="E257" s="35"/>
      <c r="F257" s="179" t="s">
        <v>319</v>
      </c>
      <c r="G257" s="35"/>
      <c r="H257" s="35"/>
      <c r="I257" s="180"/>
      <c r="J257" s="35"/>
      <c r="K257" s="35"/>
      <c r="L257" s="36"/>
      <c r="M257" s="181"/>
      <c r="N257" s="182"/>
      <c r="O257" s="74"/>
      <c r="P257" s="74"/>
      <c r="Q257" s="74"/>
      <c r="R257" s="74"/>
      <c r="S257" s="74"/>
      <c r="T257" s="7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T257" s="16" t="s">
        <v>119</v>
      </c>
      <c r="AU257" s="16" t="s">
        <v>83</v>
      </c>
    </row>
    <row r="258" s="13" customFormat="1">
      <c r="A258" s="13"/>
      <c r="B258" s="194"/>
      <c r="C258" s="13"/>
      <c r="D258" s="178" t="s">
        <v>153</v>
      </c>
      <c r="E258" s="195" t="s">
        <v>1</v>
      </c>
      <c r="F258" s="196" t="s">
        <v>321</v>
      </c>
      <c r="G258" s="13"/>
      <c r="H258" s="197">
        <v>15</v>
      </c>
      <c r="I258" s="198"/>
      <c r="J258" s="13"/>
      <c r="K258" s="13"/>
      <c r="L258" s="194"/>
      <c r="M258" s="199"/>
      <c r="N258" s="200"/>
      <c r="O258" s="200"/>
      <c r="P258" s="200"/>
      <c r="Q258" s="200"/>
      <c r="R258" s="200"/>
      <c r="S258" s="200"/>
      <c r="T258" s="20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95" t="s">
        <v>153</v>
      </c>
      <c r="AU258" s="195" t="s">
        <v>83</v>
      </c>
      <c r="AV258" s="13" t="s">
        <v>83</v>
      </c>
      <c r="AW258" s="13" t="s">
        <v>30</v>
      </c>
      <c r="AX258" s="13" t="s">
        <v>81</v>
      </c>
      <c r="AY258" s="195" t="s">
        <v>112</v>
      </c>
    </row>
    <row r="259" s="2" customFormat="1" ht="14.4" customHeight="1">
      <c r="A259" s="35"/>
      <c r="B259" s="163"/>
      <c r="C259" s="164" t="s">
        <v>322</v>
      </c>
      <c r="D259" s="164" t="s">
        <v>113</v>
      </c>
      <c r="E259" s="165" t="s">
        <v>323</v>
      </c>
      <c r="F259" s="166" t="s">
        <v>324</v>
      </c>
      <c r="G259" s="167" t="s">
        <v>128</v>
      </c>
      <c r="H259" s="168">
        <v>5</v>
      </c>
      <c r="I259" s="169"/>
      <c r="J259" s="170">
        <f>ROUND(I259*H259,2)</f>
        <v>0</v>
      </c>
      <c r="K259" s="171"/>
      <c r="L259" s="36"/>
      <c r="M259" s="172" t="s">
        <v>1</v>
      </c>
      <c r="N259" s="173" t="s">
        <v>38</v>
      </c>
      <c r="O259" s="74"/>
      <c r="P259" s="174">
        <f>O259*H259</f>
        <v>0</v>
      </c>
      <c r="Q259" s="174">
        <v>0</v>
      </c>
      <c r="R259" s="174">
        <f>Q259*H259</f>
        <v>0</v>
      </c>
      <c r="S259" s="174">
        <v>0</v>
      </c>
      <c r="T259" s="175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76" t="s">
        <v>111</v>
      </c>
      <c r="AT259" s="176" t="s">
        <v>113</v>
      </c>
      <c r="AU259" s="176" t="s">
        <v>83</v>
      </c>
      <c r="AY259" s="16" t="s">
        <v>112</v>
      </c>
      <c r="BE259" s="177">
        <f>IF(N259="základní",J259,0)</f>
        <v>0</v>
      </c>
      <c r="BF259" s="177">
        <f>IF(N259="snížená",J259,0)</f>
        <v>0</v>
      </c>
      <c r="BG259" s="177">
        <f>IF(N259="zákl. přenesená",J259,0)</f>
        <v>0</v>
      </c>
      <c r="BH259" s="177">
        <f>IF(N259="sníž. přenesená",J259,0)</f>
        <v>0</v>
      </c>
      <c r="BI259" s="177">
        <f>IF(N259="nulová",J259,0)</f>
        <v>0</v>
      </c>
      <c r="BJ259" s="16" t="s">
        <v>81</v>
      </c>
      <c r="BK259" s="177">
        <f>ROUND(I259*H259,2)</f>
        <v>0</v>
      </c>
      <c r="BL259" s="16" t="s">
        <v>111</v>
      </c>
      <c r="BM259" s="176" t="s">
        <v>325</v>
      </c>
    </row>
    <row r="260" s="2" customFormat="1">
      <c r="A260" s="35"/>
      <c r="B260" s="36"/>
      <c r="C260" s="35"/>
      <c r="D260" s="178" t="s">
        <v>119</v>
      </c>
      <c r="E260" s="35"/>
      <c r="F260" s="179" t="s">
        <v>324</v>
      </c>
      <c r="G260" s="35"/>
      <c r="H260" s="35"/>
      <c r="I260" s="180"/>
      <c r="J260" s="35"/>
      <c r="K260" s="35"/>
      <c r="L260" s="36"/>
      <c r="M260" s="181"/>
      <c r="N260" s="182"/>
      <c r="O260" s="74"/>
      <c r="P260" s="74"/>
      <c r="Q260" s="74"/>
      <c r="R260" s="74"/>
      <c r="S260" s="74"/>
      <c r="T260" s="7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T260" s="16" t="s">
        <v>119</v>
      </c>
      <c r="AU260" s="16" t="s">
        <v>83</v>
      </c>
    </row>
    <row r="261" s="13" customFormat="1">
      <c r="A261" s="13"/>
      <c r="B261" s="194"/>
      <c r="C261" s="13"/>
      <c r="D261" s="178" t="s">
        <v>153</v>
      </c>
      <c r="E261" s="195" t="s">
        <v>1</v>
      </c>
      <c r="F261" s="196" t="s">
        <v>267</v>
      </c>
      <c r="G261" s="13"/>
      <c r="H261" s="197">
        <v>5</v>
      </c>
      <c r="I261" s="198"/>
      <c r="J261" s="13"/>
      <c r="K261" s="13"/>
      <c r="L261" s="194"/>
      <c r="M261" s="199"/>
      <c r="N261" s="200"/>
      <c r="O261" s="200"/>
      <c r="P261" s="200"/>
      <c r="Q261" s="200"/>
      <c r="R261" s="200"/>
      <c r="S261" s="200"/>
      <c r="T261" s="20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95" t="s">
        <v>153</v>
      </c>
      <c r="AU261" s="195" t="s">
        <v>83</v>
      </c>
      <c r="AV261" s="13" t="s">
        <v>83</v>
      </c>
      <c r="AW261" s="13" t="s">
        <v>30</v>
      </c>
      <c r="AX261" s="13" t="s">
        <v>81</v>
      </c>
      <c r="AY261" s="195" t="s">
        <v>112</v>
      </c>
    </row>
    <row r="262" s="11" customFormat="1" ht="25.92" customHeight="1">
      <c r="A262" s="11"/>
      <c r="B262" s="152"/>
      <c r="C262" s="11"/>
      <c r="D262" s="153" t="s">
        <v>72</v>
      </c>
      <c r="E262" s="154" t="s">
        <v>109</v>
      </c>
      <c r="F262" s="154" t="s">
        <v>110</v>
      </c>
      <c r="G262" s="11"/>
      <c r="H262" s="11"/>
      <c r="I262" s="155"/>
      <c r="J262" s="156">
        <f>BK262</f>
        <v>0</v>
      </c>
      <c r="K262" s="11"/>
      <c r="L262" s="152"/>
      <c r="M262" s="157"/>
      <c r="N262" s="158"/>
      <c r="O262" s="158"/>
      <c r="P262" s="159">
        <f>SUM(P263:P279)</f>
        <v>0</v>
      </c>
      <c r="Q262" s="158"/>
      <c r="R262" s="159">
        <f>SUM(R263:R279)</f>
        <v>0</v>
      </c>
      <c r="S262" s="158"/>
      <c r="T262" s="160">
        <f>SUM(T263:T279)</f>
        <v>0</v>
      </c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R262" s="153" t="s">
        <v>111</v>
      </c>
      <c r="AT262" s="161" t="s">
        <v>72</v>
      </c>
      <c r="AU262" s="161" t="s">
        <v>73</v>
      </c>
      <c r="AY262" s="153" t="s">
        <v>112</v>
      </c>
      <c r="BK262" s="162">
        <f>SUM(BK263:BK279)</f>
        <v>0</v>
      </c>
    </row>
    <row r="263" s="2" customFormat="1" ht="14.4" customHeight="1">
      <c r="A263" s="35"/>
      <c r="B263" s="163"/>
      <c r="C263" s="164" t="s">
        <v>326</v>
      </c>
      <c r="D263" s="164" t="s">
        <v>113</v>
      </c>
      <c r="E263" s="165" t="s">
        <v>327</v>
      </c>
      <c r="F263" s="166" t="s">
        <v>328</v>
      </c>
      <c r="G263" s="167" t="s">
        <v>329</v>
      </c>
      <c r="H263" s="168">
        <v>67.820999999999998</v>
      </c>
      <c r="I263" s="169"/>
      <c r="J263" s="170">
        <f>ROUND(I263*H263,2)</f>
        <v>0</v>
      </c>
      <c r="K263" s="171"/>
      <c r="L263" s="36"/>
      <c r="M263" s="172" t="s">
        <v>1</v>
      </c>
      <c r="N263" s="173" t="s">
        <v>38</v>
      </c>
      <c r="O263" s="74"/>
      <c r="P263" s="174">
        <f>O263*H263</f>
        <v>0</v>
      </c>
      <c r="Q263" s="174">
        <v>0</v>
      </c>
      <c r="R263" s="174">
        <f>Q263*H263</f>
        <v>0</v>
      </c>
      <c r="S263" s="174">
        <v>0</v>
      </c>
      <c r="T263" s="175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76" t="s">
        <v>117</v>
      </c>
      <c r="AT263" s="176" t="s">
        <v>113</v>
      </c>
      <c r="AU263" s="176" t="s">
        <v>81</v>
      </c>
      <c r="AY263" s="16" t="s">
        <v>112</v>
      </c>
      <c r="BE263" s="177">
        <f>IF(N263="základní",J263,0)</f>
        <v>0</v>
      </c>
      <c r="BF263" s="177">
        <f>IF(N263="snížená",J263,0)</f>
        <v>0</v>
      </c>
      <c r="BG263" s="177">
        <f>IF(N263="zákl. přenesená",J263,0)</f>
        <v>0</v>
      </c>
      <c r="BH263" s="177">
        <f>IF(N263="sníž. přenesená",J263,0)</f>
        <v>0</v>
      </c>
      <c r="BI263" s="177">
        <f>IF(N263="nulová",J263,0)</f>
        <v>0</v>
      </c>
      <c r="BJ263" s="16" t="s">
        <v>81</v>
      </c>
      <c r="BK263" s="177">
        <f>ROUND(I263*H263,2)</f>
        <v>0</v>
      </c>
      <c r="BL263" s="16" t="s">
        <v>117</v>
      </c>
      <c r="BM263" s="176" t="s">
        <v>330</v>
      </c>
    </row>
    <row r="264" s="2" customFormat="1">
      <c r="A264" s="35"/>
      <c r="B264" s="36"/>
      <c r="C264" s="35"/>
      <c r="D264" s="178" t="s">
        <v>119</v>
      </c>
      <c r="E264" s="35"/>
      <c r="F264" s="179" t="s">
        <v>328</v>
      </c>
      <c r="G264" s="35"/>
      <c r="H264" s="35"/>
      <c r="I264" s="180"/>
      <c r="J264" s="35"/>
      <c r="K264" s="35"/>
      <c r="L264" s="36"/>
      <c r="M264" s="181"/>
      <c r="N264" s="182"/>
      <c r="O264" s="74"/>
      <c r="P264" s="74"/>
      <c r="Q264" s="74"/>
      <c r="R264" s="74"/>
      <c r="S264" s="74"/>
      <c r="T264" s="7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T264" s="16" t="s">
        <v>119</v>
      </c>
      <c r="AU264" s="16" t="s">
        <v>81</v>
      </c>
    </row>
    <row r="265" s="2" customFormat="1">
      <c r="A265" s="35"/>
      <c r="B265" s="36"/>
      <c r="C265" s="35"/>
      <c r="D265" s="178" t="s">
        <v>120</v>
      </c>
      <c r="E265" s="35"/>
      <c r="F265" s="183" t="s">
        <v>331</v>
      </c>
      <c r="G265" s="35"/>
      <c r="H265" s="35"/>
      <c r="I265" s="180"/>
      <c r="J265" s="35"/>
      <c r="K265" s="35"/>
      <c r="L265" s="36"/>
      <c r="M265" s="181"/>
      <c r="N265" s="182"/>
      <c r="O265" s="74"/>
      <c r="P265" s="74"/>
      <c r="Q265" s="74"/>
      <c r="R265" s="74"/>
      <c r="S265" s="74"/>
      <c r="T265" s="7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6" t="s">
        <v>120</v>
      </c>
      <c r="AU265" s="16" t="s">
        <v>81</v>
      </c>
    </row>
    <row r="266" s="13" customFormat="1">
      <c r="A266" s="13"/>
      <c r="B266" s="194"/>
      <c r="C266" s="13"/>
      <c r="D266" s="178" t="s">
        <v>153</v>
      </c>
      <c r="E266" s="195" t="s">
        <v>1</v>
      </c>
      <c r="F266" s="196" t="s">
        <v>332</v>
      </c>
      <c r="G266" s="13"/>
      <c r="H266" s="197">
        <v>9.3940000000000001</v>
      </c>
      <c r="I266" s="198"/>
      <c r="J266" s="13"/>
      <c r="K266" s="13"/>
      <c r="L266" s="194"/>
      <c r="M266" s="199"/>
      <c r="N266" s="200"/>
      <c r="O266" s="200"/>
      <c r="P266" s="200"/>
      <c r="Q266" s="200"/>
      <c r="R266" s="200"/>
      <c r="S266" s="200"/>
      <c r="T266" s="20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95" t="s">
        <v>153</v>
      </c>
      <c r="AU266" s="195" t="s">
        <v>81</v>
      </c>
      <c r="AV266" s="13" t="s">
        <v>83</v>
      </c>
      <c r="AW266" s="13" t="s">
        <v>30</v>
      </c>
      <c r="AX266" s="13" t="s">
        <v>73</v>
      </c>
      <c r="AY266" s="195" t="s">
        <v>112</v>
      </c>
    </row>
    <row r="267" s="13" customFormat="1">
      <c r="A267" s="13"/>
      <c r="B267" s="194"/>
      <c r="C267" s="13"/>
      <c r="D267" s="178" t="s">
        <v>153</v>
      </c>
      <c r="E267" s="195" t="s">
        <v>1</v>
      </c>
      <c r="F267" s="196" t="s">
        <v>333</v>
      </c>
      <c r="G267" s="13"/>
      <c r="H267" s="197">
        <v>58.427</v>
      </c>
      <c r="I267" s="198"/>
      <c r="J267" s="13"/>
      <c r="K267" s="13"/>
      <c r="L267" s="194"/>
      <c r="M267" s="199"/>
      <c r="N267" s="200"/>
      <c r="O267" s="200"/>
      <c r="P267" s="200"/>
      <c r="Q267" s="200"/>
      <c r="R267" s="200"/>
      <c r="S267" s="200"/>
      <c r="T267" s="20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95" t="s">
        <v>153</v>
      </c>
      <c r="AU267" s="195" t="s">
        <v>81</v>
      </c>
      <c r="AV267" s="13" t="s">
        <v>83</v>
      </c>
      <c r="AW267" s="13" t="s">
        <v>30</v>
      </c>
      <c r="AX267" s="13" t="s">
        <v>73</v>
      </c>
      <c r="AY267" s="195" t="s">
        <v>112</v>
      </c>
    </row>
    <row r="268" s="2" customFormat="1" ht="24.15" customHeight="1">
      <c r="A268" s="35"/>
      <c r="B268" s="163"/>
      <c r="C268" s="164" t="s">
        <v>334</v>
      </c>
      <c r="D268" s="164" t="s">
        <v>113</v>
      </c>
      <c r="E268" s="165" t="s">
        <v>335</v>
      </c>
      <c r="F268" s="166" t="s">
        <v>336</v>
      </c>
      <c r="G268" s="167" t="s">
        <v>329</v>
      </c>
      <c r="H268" s="168">
        <v>1181.941</v>
      </c>
      <c r="I268" s="169"/>
      <c r="J268" s="170">
        <f>ROUND(I268*H268,2)</f>
        <v>0</v>
      </c>
      <c r="K268" s="171"/>
      <c r="L268" s="36"/>
      <c r="M268" s="172" t="s">
        <v>1</v>
      </c>
      <c r="N268" s="173" t="s">
        <v>38</v>
      </c>
      <c r="O268" s="74"/>
      <c r="P268" s="174">
        <f>O268*H268</f>
        <v>0</v>
      </c>
      <c r="Q268" s="174">
        <v>0</v>
      </c>
      <c r="R268" s="174">
        <f>Q268*H268</f>
        <v>0</v>
      </c>
      <c r="S268" s="174">
        <v>0</v>
      </c>
      <c r="T268" s="175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76" t="s">
        <v>117</v>
      </c>
      <c r="AT268" s="176" t="s">
        <v>113</v>
      </c>
      <c r="AU268" s="176" t="s">
        <v>81</v>
      </c>
      <c r="AY268" s="16" t="s">
        <v>112</v>
      </c>
      <c r="BE268" s="177">
        <f>IF(N268="základní",J268,0)</f>
        <v>0</v>
      </c>
      <c r="BF268" s="177">
        <f>IF(N268="snížená",J268,0)</f>
        <v>0</v>
      </c>
      <c r="BG268" s="177">
        <f>IF(N268="zákl. přenesená",J268,0)</f>
        <v>0</v>
      </c>
      <c r="BH268" s="177">
        <f>IF(N268="sníž. přenesená",J268,0)</f>
        <v>0</v>
      </c>
      <c r="BI268" s="177">
        <f>IF(N268="nulová",J268,0)</f>
        <v>0</v>
      </c>
      <c r="BJ268" s="16" t="s">
        <v>81</v>
      </c>
      <c r="BK268" s="177">
        <f>ROUND(I268*H268,2)</f>
        <v>0</v>
      </c>
      <c r="BL268" s="16" t="s">
        <v>117</v>
      </c>
      <c r="BM268" s="176" t="s">
        <v>337</v>
      </c>
    </row>
    <row r="269" s="2" customFormat="1">
      <c r="A269" s="35"/>
      <c r="B269" s="36"/>
      <c r="C269" s="35"/>
      <c r="D269" s="178" t="s">
        <v>119</v>
      </c>
      <c r="E269" s="35"/>
      <c r="F269" s="179" t="s">
        <v>336</v>
      </c>
      <c r="G269" s="35"/>
      <c r="H269" s="35"/>
      <c r="I269" s="180"/>
      <c r="J269" s="35"/>
      <c r="K269" s="35"/>
      <c r="L269" s="36"/>
      <c r="M269" s="181"/>
      <c r="N269" s="182"/>
      <c r="O269" s="74"/>
      <c r="P269" s="74"/>
      <c r="Q269" s="74"/>
      <c r="R269" s="74"/>
      <c r="S269" s="74"/>
      <c r="T269" s="7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T269" s="16" t="s">
        <v>119</v>
      </c>
      <c r="AU269" s="16" t="s">
        <v>81</v>
      </c>
    </row>
    <row r="270" s="2" customFormat="1">
      <c r="A270" s="35"/>
      <c r="B270" s="36"/>
      <c r="C270" s="35"/>
      <c r="D270" s="178" t="s">
        <v>120</v>
      </c>
      <c r="E270" s="35"/>
      <c r="F270" s="183" t="s">
        <v>331</v>
      </c>
      <c r="G270" s="35"/>
      <c r="H270" s="35"/>
      <c r="I270" s="180"/>
      <c r="J270" s="35"/>
      <c r="K270" s="35"/>
      <c r="L270" s="36"/>
      <c r="M270" s="181"/>
      <c r="N270" s="182"/>
      <c r="O270" s="74"/>
      <c r="P270" s="74"/>
      <c r="Q270" s="74"/>
      <c r="R270" s="74"/>
      <c r="S270" s="74"/>
      <c r="T270" s="7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T270" s="16" t="s">
        <v>120</v>
      </c>
      <c r="AU270" s="16" t="s">
        <v>81</v>
      </c>
    </row>
    <row r="271" s="13" customFormat="1">
      <c r="A271" s="13"/>
      <c r="B271" s="194"/>
      <c r="C271" s="13"/>
      <c r="D271" s="178" t="s">
        <v>153</v>
      </c>
      <c r="E271" s="195" t="s">
        <v>1</v>
      </c>
      <c r="F271" s="196" t="s">
        <v>338</v>
      </c>
      <c r="G271" s="13"/>
      <c r="H271" s="197">
        <v>1181.941</v>
      </c>
      <c r="I271" s="198"/>
      <c r="J271" s="13"/>
      <c r="K271" s="13"/>
      <c r="L271" s="194"/>
      <c r="M271" s="199"/>
      <c r="N271" s="200"/>
      <c r="O271" s="200"/>
      <c r="P271" s="200"/>
      <c r="Q271" s="200"/>
      <c r="R271" s="200"/>
      <c r="S271" s="200"/>
      <c r="T271" s="20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95" t="s">
        <v>153</v>
      </c>
      <c r="AU271" s="195" t="s">
        <v>81</v>
      </c>
      <c r="AV271" s="13" t="s">
        <v>83</v>
      </c>
      <c r="AW271" s="13" t="s">
        <v>30</v>
      </c>
      <c r="AX271" s="13" t="s">
        <v>81</v>
      </c>
      <c r="AY271" s="195" t="s">
        <v>112</v>
      </c>
    </row>
    <row r="272" s="2" customFormat="1" ht="24.15" customHeight="1">
      <c r="A272" s="35"/>
      <c r="B272" s="163"/>
      <c r="C272" s="164" t="s">
        <v>339</v>
      </c>
      <c r="D272" s="164" t="s">
        <v>113</v>
      </c>
      <c r="E272" s="165" t="s">
        <v>340</v>
      </c>
      <c r="F272" s="166" t="s">
        <v>336</v>
      </c>
      <c r="G272" s="167" t="s">
        <v>329</v>
      </c>
      <c r="H272" s="168">
        <v>774.36000000000001</v>
      </c>
      <c r="I272" s="169"/>
      <c r="J272" s="170">
        <f>ROUND(I272*H272,2)</f>
        <v>0</v>
      </c>
      <c r="K272" s="171"/>
      <c r="L272" s="36"/>
      <c r="M272" s="172" t="s">
        <v>1</v>
      </c>
      <c r="N272" s="173" t="s">
        <v>38</v>
      </c>
      <c r="O272" s="74"/>
      <c r="P272" s="174">
        <f>O272*H272</f>
        <v>0</v>
      </c>
      <c r="Q272" s="174">
        <v>0</v>
      </c>
      <c r="R272" s="174">
        <f>Q272*H272</f>
        <v>0</v>
      </c>
      <c r="S272" s="174">
        <v>0</v>
      </c>
      <c r="T272" s="175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76" t="s">
        <v>117</v>
      </c>
      <c r="AT272" s="176" t="s">
        <v>113</v>
      </c>
      <c r="AU272" s="176" t="s">
        <v>81</v>
      </c>
      <c r="AY272" s="16" t="s">
        <v>112</v>
      </c>
      <c r="BE272" s="177">
        <f>IF(N272="základní",J272,0)</f>
        <v>0</v>
      </c>
      <c r="BF272" s="177">
        <f>IF(N272="snížená",J272,0)</f>
        <v>0</v>
      </c>
      <c r="BG272" s="177">
        <f>IF(N272="zákl. přenesená",J272,0)</f>
        <v>0</v>
      </c>
      <c r="BH272" s="177">
        <f>IF(N272="sníž. přenesená",J272,0)</f>
        <v>0</v>
      </c>
      <c r="BI272" s="177">
        <f>IF(N272="nulová",J272,0)</f>
        <v>0</v>
      </c>
      <c r="BJ272" s="16" t="s">
        <v>81</v>
      </c>
      <c r="BK272" s="177">
        <f>ROUND(I272*H272,2)</f>
        <v>0</v>
      </c>
      <c r="BL272" s="16" t="s">
        <v>117</v>
      </c>
      <c r="BM272" s="176" t="s">
        <v>341</v>
      </c>
    </row>
    <row r="273" s="2" customFormat="1">
      <c r="A273" s="35"/>
      <c r="B273" s="36"/>
      <c r="C273" s="35"/>
      <c r="D273" s="178" t="s">
        <v>119</v>
      </c>
      <c r="E273" s="35"/>
      <c r="F273" s="179" t="s">
        <v>336</v>
      </c>
      <c r="G273" s="35"/>
      <c r="H273" s="35"/>
      <c r="I273" s="180"/>
      <c r="J273" s="35"/>
      <c r="K273" s="35"/>
      <c r="L273" s="36"/>
      <c r="M273" s="181"/>
      <c r="N273" s="182"/>
      <c r="O273" s="74"/>
      <c r="P273" s="74"/>
      <c r="Q273" s="74"/>
      <c r="R273" s="74"/>
      <c r="S273" s="74"/>
      <c r="T273" s="7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T273" s="16" t="s">
        <v>119</v>
      </c>
      <c r="AU273" s="16" t="s">
        <v>81</v>
      </c>
    </row>
    <row r="274" s="2" customFormat="1">
      <c r="A274" s="35"/>
      <c r="B274" s="36"/>
      <c r="C274" s="35"/>
      <c r="D274" s="178" t="s">
        <v>120</v>
      </c>
      <c r="E274" s="35"/>
      <c r="F274" s="183" t="s">
        <v>331</v>
      </c>
      <c r="G274" s="35"/>
      <c r="H274" s="35"/>
      <c r="I274" s="180"/>
      <c r="J274" s="35"/>
      <c r="K274" s="35"/>
      <c r="L274" s="36"/>
      <c r="M274" s="181"/>
      <c r="N274" s="182"/>
      <c r="O274" s="74"/>
      <c r="P274" s="74"/>
      <c r="Q274" s="74"/>
      <c r="R274" s="74"/>
      <c r="S274" s="74"/>
      <c r="T274" s="7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T274" s="16" t="s">
        <v>120</v>
      </c>
      <c r="AU274" s="16" t="s">
        <v>81</v>
      </c>
    </row>
    <row r="275" s="13" customFormat="1">
      <c r="A275" s="13"/>
      <c r="B275" s="194"/>
      <c r="C275" s="13"/>
      <c r="D275" s="178" t="s">
        <v>153</v>
      </c>
      <c r="E275" s="195" t="s">
        <v>1</v>
      </c>
      <c r="F275" s="196" t="s">
        <v>342</v>
      </c>
      <c r="G275" s="13"/>
      <c r="H275" s="197">
        <v>774.36000000000001</v>
      </c>
      <c r="I275" s="198"/>
      <c r="J275" s="13"/>
      <c r="K275" s="13"/>
      <c r="L275" s="194"/>
      <c r="M275" s="199"/>
      <c r="N275" s="200"/>
      <c r="O275" s="200"/>
      <c r="P275" s="200"/>
      <c r="Q275" s="200"/>
      <c r="R275" s="200"/>
      <c r="S275" s="200"/>
      <c r="T275" s="20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95" t="s">
        <v>153</v>
      </c>
      <c r="AU275" s="195" t="s">
        <v>81</v>
      </c>
      <c r="AV275" s="13" t="s">
        <v>83</v>
      </c>
      <c r="AW275" s="13" t="s">
        <v>30</v>
      </c>
      <c r="AX275" s="13" t="s">
        <v>81</v>
      </c>
      <c r="AY275" s="195" t="s">
        <v>112</v>
      </c>
    </row>
    <row r="276" s="2" customFormat="1" ht="24.15" customHeight="1">
      <c r="A276" s="35"/>
      <c r="B276" s="163"/>
      <c r="C276" s="164" t="s">
        <v>343</v>
      </c>
      <c r="D276" s="164" t="s">
        <v>113</v>
      </c>
      <c r="E276" s="165" t="s">
        <v>344</v>
      </c>
      <c r="F276" s="166" t="s">
        <v>345</v>
      </c>
      <c r="G276" s="167" t="s">
        <v>329</v>
      </c>
      <c r="H276" s="168">
        <v>797.78999999999996</v>
      </c>
      <c r="I276" s="169"/>
      <c r="J276" s="170">
        <f>ROUND(I276*H276,2)</f>
        <v>0</v>
      </c>
      <c r="K276" s="171"/>
      <c r="L276" s="36"/>
      <c r="M276" s="172" t="s">
        <v>1</v>
      </c>
      <c r="N276" s="173" t="s">
        <v>38</v>
      </c>
      <c r="O276" s="74"/>
      <c r="P276" s="174">
        <f>O276*H276</f>
        <v>0</v>
      </c>
      <c r="Q276" s="174">
        <v>0</v>
      </c>
      <c r="R276" s="174">
        <f>Q276*H276</f>
        <v>0</v>
      </c>
      <c r="S276" s="174">
        <v>0</v>
      </c>
      <c r="T276" s="175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76" t="s">
        <v>117</v>
      </c>
      <c r="AT276" s="176" t="s">
        <v>113</v>
      </c>
      <c r="AU276" s="176" t="s">
        <v>81</v>
      </c>
      <c r="AY276" s="16" t="s">
        <v>112</v>
      </c>
      <c r="BE276" s="177">
        <f>IF(N276="základní",J276,0)</f>
        <v>0</v>
      </c>
      <c r="BF276" s="177">
        <f>IF(N276="snížená",J276,0)</f>
        <v>0</v>
      </c>
      <c r="BG276" s="177">
        <f>IF(N276="zákl. přenesená",J276,0)</f>
        <v>0</v>
      </c>
      <c r="BH276" s="177">
        <f>IF(N276="sníž. přenesená",J276,0)</f>
        <v>0</v>
      </c>
      <c r="BI276" s="177">
        <f>IF(N276="nulová",J276,0)</f>
        <v>0</v>
      </c>
      <c r="BJ276" s="16" t="s">
        <v>81</v>
      </c>
      <c r="BK276" s="177">
        <f>ROUND(I276*H276,2)</f>
        <v>0</v>
      </c>
      <c r="BL276" s="16" t="s">
        <v>117</v>
      </c>
      <c r="BM276" s="176" t="s">
        <v>346</v>
      </c>
    </row>
    <row r="277" s="2" customFormat="1">
      <c r="A277" s="35"/>
      <c r="B277" s="36"/>
      <c r="C277" s="35"/>
      <c r="D277" s="178" t="s">
        <v>119</v>
      </c>
      <c r="E277" s="35"/>
      <c r="F277" s="179" t="s">
        <v>345</v>
      </c>
      <c r="G277" s="35"/>
      <c r="H277" s="35"/>
      <c r="I277" s="180"/>
      <c r="J277" s="35"/>
      <c r="K277" s="35"/>
      <c r="L277" s="36"/>
      <c r="M277" s="181"/>
      <c r="N277" s="182"/>
      <c r="O277" s="74"/>
      <c r="P277" s="74"/>
      <c r="Q277" s="74"/>
      <c r="R277" s="74"/>
      <c r="S277" s="74"/>
      <c r="T277" s="7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T277" s="16" t="s">
        <v>119</v>
      </c>
      <c r="AU277" s="16" t="s">
        <v>81</v>
      </c>
    </row>
    <row r="278" s="2" customFormat="1">
      <c r="A278" s="35"/>
      <c r="B278" s="36"/>
      <c r="C278" s="35"/>
      <c r="D278" s="178" t="s">
        <v>120</v>
      </c>
      <c r="E278" s="35"/>
      <c r="F278" s="183" t="s">
        <v>331</v>
      </c>
      <c r="G278" s="35"/>
      <c r="H278" s="35"/>
      <c r="I278" s="180"/>
      <c r="J278" s="35"/>
      <c r="K278" s="35"/>
      <c r="L278" s="36"/>
      <c r="M278" s="181"/>
      <c r="N278" s="182"/>
      <c r="O278" s="74"/>
      <c r="P278" s="74"/>
      <c r="Q278" s="74"/>
      <c r="R278" s="74"/>
      <c r="S278" s="74"/>
      <c r="T278" s="7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T278" s="16" t="s">
        <v>120</v>
      </c>
      <c r="AU278" s="16" t="s">
        <v>81</v>
      </c>
    </row>
    <row r="279" s="13" customFormat="1">
      <c r="A279" s="13"/>
      <c r="B279" s="194"/>
      <c r="C279" s="13"/>
      <c r="D279" s="178" t="s">
        <v>153</v>
      </c>
      <c r="E279" s="195" t="s">
        <v>1</v>
      </c>
      <c r="F279" s="196" t="s">
        <v>347</v>
      </c>
      <c r="G279" s="13"/>
      <c r="H279" s="197">
        <v>797.78999999999996</v>
      </c>
      <c r="I279" s="198"/>
      <c r="J279" s="13"/>
      <c r="K279" s="13"/>
      <c r="L279" s="194"/>
      <c r="M279" s="202"/>
      <c r="N279" s="203"/>
      <c r="O279" s="203"/>
      <c r="P279" s="203"/>
      <c r="Q279" s="203"/>
      <c r="R279" s="203"/>
      <c r="S279" s="203"/>
      <c r="T279" s="20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95" t="s">
        <v>153</v>
      </c>
      <c r="AU279" s="195" t="s">
        <v>81</v>
      </c>
      <c r="AV279" s="13" t="s">
        <v>83</v>
      </c>
      <c r="AW279" s="13" t="s">
        <v>30</v>
      </c>
      <c r="AX279" s="13" t="s">
        <v>81</v>
      </c>
      <c r="AY279" s="195" t="s">
        <v>112</v>
      </c>
    </row>
    <row r="280" s="2" customFormat="1" ht="6.96" customHeight="1">
      <c r="A280" s="35"/>
      <c r="B280" s="57"/>
      <c r="C280" s="58"/>
      <c r="D280" s="58"/>
      <c r="E280" s="58"/>
      <c r="F280" s="58"/>
      <c r="G280" s="58"/>
      <c r="H280" s="58"/>
      <c r="I280" s="58"/>
      <c r="J280" s="58"/>
      <c r="K280" s="58"/>
      <c r="L280" s="36"/>
      <c r="M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</row>
  </sheetData>
  <autoFilter ref="C121:K279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DELL1-PC\DELL1</dc:creator>
  <cp:lastModifiedBy>DELL1-PC\DELL1</cp:lastModifiedBy>
  <dcterms:created xsi:type="dcterms:W3CDTF">2020-12-09T18:12:30Z</dcterms:created>
  <dcterms:modified xsi:type="dcterms:W3CDTF">2020-12-09T18:12:33Z</dcterms:modified>
</cp:coreProperties>
</file>