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91 - Úprava odstavné p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'2491 - Úprava odstavné pl...'!$C$121:$K$209</definedName>
    <definedName name="_xlnm.Print_Area" localSheetId="1">'2491 - Úprava odstavné pl...'!$C$4:$J$76,'2491 - Úprava odstavné pl...'!$C$82:$J$105,'2491 - Úprava odstavné pl...'!$C$111:$J$209</definedName>
    <definedName name="_xlnm.Print_Titles" localSheetId="1">'2491 - Úprava odstavné pl...'!$121:$121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118"/>
  <c r="J18"/>
  <c r="J16"/>
  <c r="E16"/>
  <c r="F90"/>
  <c r="J15"/>
  <c r="J13"/>
  <c r="E13"/>
  <c r="F89"/>
  <c r="J12"/>
  <c r="J10"/>
  <c r="J116"/>
  <c i="1" r="L90"/>
  <c r="AM90"/>
  <c r="AM89"/>
  <c r="L89"/>
  <c r="AM87"/>
  <c r="L87"/>
  <c r="L85"/>
  <c r="L84"/>
  <c i="2" r="BK209"/>
  <c r="BK196"/>
  <c r="BK193"/>
  <c r="BK189"/>
  <c r="BK187"/>
  <c r="BK185"/>
  <c r="BK183"/>
  <c r="BK180"/>
  <c r="BK178"/>
  <c r="BK176"/>
  <c r="BK173"/>
  <c r="BK168"/>
  <c r="J161"/>
  <c r="J151"/>
  <c r="J146"/>
  <c r="J140"/>
  <c r="BK125"/>
  <c r="J208"/>
  <c r="J207"/>
  <c r="J205"/>
  <c r="J201"/>
  <c r="J199"/>
  <c r="J196"/>
  <c r="J193"/>
  <c r="BK154"/>
  <c r="J138"/>
  <c r="BK130"/>
  <c r="J171"/>
  <c r="BK161"/>
  <c r="J154"/>
  <c r="BK142"/>
  <c r="BK134"/>
  <c r="BK128"/>
  <c r="BK171"/>
  <c r="J166"/>
  <c r="J159"/>
  <c r="BK144"/>
  <c r="BK140"/>
  <c r="J136"/>
  <c r="J132"/>
  <c r="J125"/>
  <c r="BK197"/>
  <c r="J195"/>
  <c r="BK191"/>
  <c r="J191"/>
  <c r="J189"/>
  <c r="J187"/>
  <c r="J185"/>
  <c r="J183"/>
  <c r="J180"/>
  <c r="J178"/>
  <c r="J176"/>
  <c r="J173"/>
  <c r="BK163"/>
  <c r="BK157"/>
  <c r="BK148"/>
  <c r="J144"/>
  <c r="J126"/>
  <c r="BK208"/>
  <c r="BK207"/>
  <c r="BK205"/>
  <c r="BK201"/>
  <c r="BK199"/>
  <c r="J197"/>
  <c r="BK195"/>
  <c r="J157"/>
  <c r="BK151"/>
  <c r="BK132"/>
  <c r="J209"/>
  <c r="BK166"/>
  <c r="BK159"/>
  <c r="BK146"/>
  <c r="BK136"/>
  <c r="J130"/>
  <c r="BK126"/>
  <c i="1" r="AS94"/>
  <c i="2" r="J168"/>
  <c r="J163"/>
  <c r="J148"/>
  <c r="J142"/>
  <c r="BK138"/>
  <c r="J134"/>
  <c r="J128"/>
  <c l="1" r="P124"/>
  <c r="T124"/>
  <c r="T123"/>
  <c r="P150"/>
  <c r="T150"/>
  <c r="P156"/>
  <c r="T156"/>
  <c r="P177"/>
  <c r="BK124"/>
  <c r="J124"/>
  <c r="J96"/>
  <c r="R124"/>
  <c r="BK150"/>
  <c r="J150"/>
  <c r="J97"/>
  <c r="R150"/>
  <c r="BK156"/>
  <c r="J156"/>
  <c r="J98"/>
  <c r="R156"/>
  <c r="BK177"/>
  <c r="J177"/>
  <c r="J100"/>
  <c r="R177"/>
  <c r="T177"/>
  <c r="BK194"/>
  <c r="J194"/>
  <c r="J101"/>
  <c r="P194"/>
  <c r="R194"/>
  <c r="T194"/>
  <c r="BK206"/>
  <c r="J206"/>
  <c r="J104"/>
  <c r="P206"/>
  <c r="P203"/>
  <c r="R206"/>
  <c r="R203"/>
  <c r="T206"/>
  <c r="T203"/>
  <c r="BK175"/>
  <c r="J175"/>
  <c r="J99"/>
  <c r="BK204"/>
  <c r="J204"/>
  <c r="J103"/>
  <c r="F118"/>
  <c r="BE128"/>
  <c r="BE148"/>
  <c r="BE163"/>
  <c r="BE166"/>
  <c r="BE168"/>
  <c r="BE173"/>
  <c r="J90"/>
  <c r="F119"/>
  <c r="BE138"/>
  <c r="BE140"/>
  <c r="BE209"/>
  <c r="J89"/>
  <c r="BE125"/>
  <c r="BE126"/>
  <c r="BE134"/>
  <c r="BE142"/>
  <c r="BE146"/>
  <c r="BE151"/>
  <c r="BE154"/>
  <c r="BE157"/>
  <c r="BE159"/>
  <c r="BE197"/>
  <c r="BE199"/>
  <c r="BE201"/>
  <c r="BE205"/>
  <c r="BE207"/>
  <c r="BE208"/>
  <c r="J87"/>
  <c r="BE130"/>
  <c r="BE132"/>
  <c r="BE136"/>
  <c r="BE144"/>
  <c r="BE161"/>
  <c r="BE171"/>
  <c r="BE176"/>
  <c r="BE178"/>
  <c r="BE180"/>
  <c r="BE183"/>
  <c r="BE185"/>
  <c r="BE187"/>
  <c r="BE189"/>
  <c r="BE191"/>
  <c r="BE193"/>
  <c r="BE195"/>
  <c r="BE196"/>
  <c r="F32"/>
  <c i="1" r="BA95"/>
  <c r="BA94"/>
  <c r="W30"/>
  <c i="2" r="F33"/>
  <c i="1" r="BB95"/>
  <c r="BB94"/>
  <c r="W31"/>
  <c i="2" r="F34"/>
  <c i="1" r="BC95"/>
  <c r="BC94"/>
  <c r="W32"/>
  <c i="2" r="J32"/>
  <c i="1" r="AW95"/>
  <c i="2" r="F35"/>
  <c i="1" r="BD95"/>
  <c r="BD94"/>
  <c r="W33"/>
  <c i="2" l="1" r="T122"/>
  <c r="R123"/>
  <c r="R122"/>
  <c r="P123"/>
  <c r="P122"/>
  <c i="1" r="AU95"/>
  <c i="2" r="BK123"/>
  <c r="J123"/>
  <c r="J95"/>
  <c r="BK203"/>
  <c r="J203"/>
  <c r="J102"/>
  <c i="1" r="AU94"/>
  <c r="AW94"/>
  <c r="AK30"/>
  <c r="AY94"/>
  <c i="2" r="F31"/>
  <c i="1" r="AZ95"/>
  <c r="AZ94"/>
  <c r="W29"/>
  <c r="AX94"/>
  <c i="2" r="J31"/>
  <c i="1" r="AV95"/>
  <c r="AT95"/>
  <c i="2" l="1" r="BK122"/>
  <c r="J122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<sst xmlns="http://schemas.openxmlformats.org/spreadsheetml/2006/main">
  <si>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</si>
  <si>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</si>
  <si>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</si>
  <si>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</si>
  <si>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{c039387b-d671-4e83-8336-9aa644355122}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</si>
  <si>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</si>
  <si>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</si>
  <si>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</si>
  <si>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</si>
  <si>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</si>
  <si>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</si>
  <si>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</si>
  <si>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</si>
  <si>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</si>
  <si>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2491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</si>
  <si>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</si>
  <si>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</si>
  <si>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odstavné plochy na par. č. 3043/4, k.ú. Modřany v Praze 12</t>
  </si>
  <si>
    <t>KSO:</t>
  </si>
  <si>
    <t>CC-CZ:</t>
  </si>
  <si>
    <t>Místo:</t>
  </si>
  <si>
    <t xml:space="preserve"> </t>
  </si>
  <si>
    <t>Datum:</t>
  </si>
  <si>
    <t>3. 2. 2025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</si>
  <si>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</si>
  <si>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</si>
  <si>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</si>
  <si>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</si>
  <si>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</si>
  <si>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</si>
  <si>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</si>
  <si>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</si>
  <si>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</si>
  <si>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</si>
  <si>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</si>
  <si>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</si>
  <si>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</si>
  <si>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</si>
  <si>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</si>
  <si>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</si>
  <si>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</si>
  <si>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</si>
  <si>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</si>
  <si>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</si>
  <si>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</si>
  <si>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</si>
  <si>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</si>
  <si>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</si>
  <si>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</si>
  <si>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</si>
  <si>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</si>
  <si>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</si>
  <si>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</si>
  <si>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</si>
  <si>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</si>
  <si>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</si>
  <si>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</si>
  <si>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</si>
  <si>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</si>
  <si>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</si>
  <si>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</si>
  <si>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</si>
  <si>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</si>
  <si>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</si>
  <si>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</si>
  <si>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</si>
  <si>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</si>
  <si>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</si>
  <si>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</si>
  <si>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</si>
  <si>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</si>
  <si>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</si>
  <si>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</si>
  <si>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</si>
  <si>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</si>
  <si>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</si>
  <si>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</si>
  <si>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</si>
  <si>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</si>
  <si>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</si>
  <si>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</si>
  <si>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</si>
  <si>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</si>
  <si>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</si>
  <si>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</si>
  <si>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</si>
  <si>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</si>
  <si>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</si>
  <si>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</si>
  <si>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</si>
  <si>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</si>
  <si>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</si>
  <si>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</si>
  <si>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</si>
  <si>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</si>
  <si>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</si>
  <si>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</si>
  <si>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</si>
  <si>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</si>
  <si>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</si>
  <si>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</si>
  <si>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</si>
  <si>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</si>
  <si>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</si>
  <si>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</si>
  <si>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</si>
  <si>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</si>
  <si>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</si>
  <si>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</si>
  <si>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</si>
  <si>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</si>
  <si>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</si>
  <si>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</si>
  <si>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</si>
  <si>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</si>
  <si>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11220111x</t>
  </si>
  <si>
    <t>Odstranění pařezů v rovině a svahu do 1:5 s odklizením do 20 m a zasypáním jámy</t>
  </si>
  <si>
    <t>kus</t>
  </si>
  <si>
    <t>4</t>
  </si>
  <si>
    <t>-164882222</t>
  </si>
  <si>
    <t>113106121</t>
  </si>
  <si>
    <t>Rozebrání dlažeb z betonových nebo kamenných dlaždic komunikací pro pěší ručně</t>
  </si>
  <si>
    <t>m2</t>
  </si>
  <si>
    <t>-533655746</t>
  </si>
  <si>
    <t>VV</t>
  </si>
  <si>
    <t>20</t>
  </si>
  <si>
    <t>3</t>
  </si>
  <si>
    <t>113107022</t>
  </si>
  <si>
    <t>Odstranění podkladu z kameniva drceného tl přes 100 do 200 mm při překopech ručně</t>
  </si>
  <si>
    <t>1555114428</t>
  </si>
  <si>
    <t>550</t>
  </si>
  <si>
    <t>113107112</t>
  </si>
  <si>
    <t>Odstranění podkladu z kameniva těženého tl přes 100 do 200 mm ručně</t>
  </si>
  <si>
    <t>34158185</t>
  </si>
  <si>
    <t>650</t>
  </si>
  <si>
    <t>5</t>
  </si>
  <si>
    <t>113107130</t>
  </si>
  <si>
    <t>Odstranění podkladu z betonu prostého tl do 100 mm ručně</t>
  </si>
  <si>
    <t>-517127767</t>
  </si>
  <si>
    <t>200</t>
  </si>
  <si>
    <t>6</t>
  </si>
  <si>
    <t>113107141</t>
  </si>
  <si>
    <t>Odstranění podkladu živičného tl 50 mm ručně</t>
  </si>
  <si>
    <t>-397921864</t>
  </si>
  <si>
    <t>7</t>
  </si>
  <si>
    <t>181152302</t>
  </si>
  <si>
    <t>Úprava pláně pro silnice a dálnice v zářezech se zhutněním</t>
  </si>
  <si>
    <t>1232765874</t>
  </si>
  <si>
    <t>8</t>
  </si>
  <si>
    <t>181351003</t>
  </si>
  <si>
    <t>Rozprostření ornice tl vrstvy do 200 mm pl do 100 m2 v rovině nebo ve svahu do 1:5 strojně</t>
  </si>
  <si>
    <t>763790298</t>
  </si>
  <si>
    <t>100</t>
  </si>
  <si>
    <t>9</t>
  </si>
  <si>
    <t>181411131</t>
  </si>
  <si>
    <t xml:space="preserve">Založení parkového trávníku výsevem </t>
  </si>
  <si>
    <t>1848083444</t>
  </si>
  <si>
    <t>10</t>
  </si>
  <si>
    <t>M</t>
  </si>
  <si>
    <t>005724100</t>
  </si>
  <si>
    <t>osivo směs travní parková</t>
  </si>
  <si>
    <t>kg</t>
  </si>
  <si>
    <t>1995543404</t>
  </si>
  <si>
    <t>16,667*0,15 'Přepočtené koeficientem množství</t>
  </si>
  <si>
    <t>11</t>
  </si>
  <si>
    <t>184201112</t>
  </si>
  <si>
    <t>Výsadba stromu bez balu do jamky v kmene přes 1,8 do 2,5 m v rovině a svahu do 1:5</t>
  </si>
  <si>
    <t>-1971532617</t>
  </si>
  <si>
    <t>02650315x</t>
  </si>
  <si>
    <t xml:space="preserve">listnatý strom  javor Acer campestre ( javor babyka)</t>
  </si>
  <si>
    <t>1208387874</t>
  </si>
  <si>
    <t>13</t>
  </si>
  <si>
    <t>R 1001</t>
  </si>
  <si>
    <t>ochrana vedení IS (ODKOPÁNÍ, chránička-TK žlab, ZÁSYP, HUTNĚNÍ)</t>
  </si>
  <si>
    <t>m</t>
  </si>
  <si>
    <t>806482920</t>
  </si>
  <si>
    <t>Svislé a kompletní konstrukce</t>
  </si>
  <si>
    <t>14</t>
  </si>
  <si>
    <t>339921112</t>
  </si>
  <si>
    <t>Osazování betonových palisád do betonového základu jednotlivě výšky prvku přes 0,5 do 1 m</t>
  </si>
  <si>
    <t>-2141631150</t>
  </si>
  <si>
    <t>7*6,25 'Přepočtené koeficientem množství</t>
  </si>
  <si>
    <t>15</t>
  </si>
  <si>
    <t>59229006</t>
  </si>
  <si>
    <t>palisáda hranatá betonová 160x160mm v 1000mm barevná</t>
  </si>
  <si>
    <t>1043921281</t>
  </si>
  <si>
    <t>7*6,26 'Přepočtené koeficientem množství</t>
  </si>
  <si>
    <t>Komunikace pozemní</t>
  </si>
  <si>
    <t>16</t>
  </si>
  <si>
    <t>564841111</t>
  </si>
  <si>
    <t>Podklad ze štěrkodrtě ŠD plochy přes 100 m2 tl 120 mm</t>
  </si>
  <si>
    <t>589128244</t>
  </si>
  <si>
    <t>17</t>
  </si>
  <si>
    <t>564851114</t>
  </si>
  <si>
    <t>Podklad ze štěrkodrtě ŠD plochy přes 100 m2 tl 180 mm</t>
  </si>
  <si>
    <t>894507223</t>
  </si>
  <si>
    <t>18</t>
  </si>
  <si>
    <t>596212210</t>
  </si>
  <si>
    <t>Kladení zámkové dlažby pozemních komunikací ručně tl 80 mm skupiny A pl do 50 m2</t>
  </si>
  <si>
    <t>-1242205818</t>
  </si>
  <si>
    <t>50</t>
  </si>
  <si>
    <t>19</t>
  </si>
  <si>
    <t>59245020</t>
  </si>
  <si>
    <t>dlažba tvar obdélník betonová 200x100x80mm přírodní</t>
  </si>
  <si>
    <t>2063160384</t>
  </si>
  <si>
    <t>50*1,03 'Přepočtené koeficientem množství</t>
  </si>
  <si>
    <t>596412211</t>
  </si>
  <si>
    <t>Kladení dlažby z vegetačních tvárnic pozemních komunikací tl 80 mm pl přes 50 do 100 m2</t>
  </si>
  <si>
    <t>1691548885</t>
  </si>
  <si>
    <t>500</t>
  </si>
  <si>
    <t>5924601xx</t>
  </si>
  <si>
    <t>dlažba plošná betonová zasakovací 80mm</t>
  </si>
  <si>
    <t>-411417174</t>
  </si>
  <si>
    <t>485</t>
  </si>
  <si>
    <t>485*1,03 'Přepočtené koeficientem množství</t>
  </si>
  <si>
    <t>41</t>
  </si>
  <si>
    <t>5924601xy</t>
  </si>
  <si>
    <t>dlažba vsakovací betonová tl 80mm barevná</t>
  </si>
  <si>
    <t>1875707819</t>
  </si>
  <si>
    <t>22</t>
  </si>
  <si>
    <t>59944111x</t>
  </si>
  <si>
    <t>Vyplnění spár mezi silničními dílci drobným kamenivem těženým</t>
  </si>
  <si>
    <t>-682257991</t>
  </si>
  <si>
    <t>Trubní vedení</t>
  </si>
  <si>
    <t>23</t>
  </si>
  <si>
    <t>89933111x</t>
  </si>
  <si>
    <t xml:space="preserve">Výšková úprava uličního vstupu nebo vpusti </t>
  </si>
  <si>
    <t>-1477538886</t>
  </si>
  <si>
    <t>Ostatní konstrukce a práce-bourání</t>
  </si>
  <si>
    <t>24</t>
  </si>
  <si>
    <t>916131213</t>
  </si>
  <si>
    <t>Osazení silničního obrubníku betonového stojatého s boční opěrou do lože z betonu prostého</t>
  </si>
  <si>
    <t>1575486702</t>
  </si>
  <si>
    <t>180</t>
  </si>
  <si>
    <t>25</t>
  </si>
  <si>
    <t>5921703x</t>
  </si>
  <si>
    <t>obrubník betonový silniční</t>
  </si>
  <si>
    <t>-944119036</t>
  </si>
  <si>
    <t>100*1,02 'Přepočtené koeficientem množství</t>
  </si>
  <si>
    <t>26</t>
  </si>
  <si>
    <t>59218001</t>
  </si>
  <si>
    <t>krajník betonový silniční 500x250x80mm</t>
  </si>
  <si>
    <t>1713907445</t>
  </si>
  <si>
    <t>80</t>
  </si>
  <si>
    <t>27</t>
  </si>
  <si>
    <t>935113212</t>
  </si>
  <si>
    <t>Osazení odvodňovacího betonového žlabu s krycím roštem šířky přes 200 mm</t>
  </si>
  <si>
    <t>-414762174</t>
  </si>
  <si>
    <t>28</t>
  </si>
  <si>
    <t>592270xx</t>
  </si>
  <si>
    <t>žlab odvodňovací betonový s roštem 500x300 délka 1000mm pojezdový TNV</t>
  </si>
  <si>
    <t>311734902</t>
  </si>
  <si>
    <t>5,5</t>
  </si>
  <si>
    <t>29</t>
  </si>
  <si>
    <t>5922164xx</t>
  </si>
  <si>
    <t xml:space="preserve">vpusťový komplet betonový </t>
  </si>
  <si>
    <t>-646348829</t>
  </si>
  <si>
    <t>30</t>
  </si>
  <si>
    <t>R302</t>
  </si>
  <si>
    <t>Vsakovací jáma ze štěrku, vč. dodávky</t>
  </si>
  <si>
    <t>m3</t>
  </si>
  <si>
    <t>-1534033644</t>
  </si>
  <si>
    <t>5*2*2</t>
  </si>
  <si>
    <t>31</t>
  </si>
  <si>
    <t>S205</t>
  </si>
  <si>
    <t>Sadové práce</t>
  </si>
  <si>
    <t>kpl</t>
  </si>
  <si>
    <t>-181810422</t>
  </si>
  <si>
    <t>997</t>
  </si>
  <si>
    <t>Přesun sutě</t>
  </si>
  <si>
    <t>32</t>
  </si>
  <si>
    <t>997211521</t>
  </si>
  <si>
    <t>Vodorovná doprava vybouraných hmot po suchu na vzdálenost do 1 km</t>
  </si>
  <si>
    <t>t</t>
  </si>
  <si>
    <t>1132917708</t>
  </si>
  <si>
    <t>33</t>
  </si>
  <si>
    <t>997211529</t>
  </si>
  <si>
    <t>Příplatek ZKD 19 km u vodorovné dopravy vybouraných hmot</t>
  </si>
  <si>
    <t>1360939522</t>
  </si>
  <si>
    <t>34</t>
  </si>
  <si>
    <t>997221855</t>
  </si>
  <si>
    <t>Poplatek za uložení odpadu zeminy a kameniva na skládce (skládkovné)</t>
  </si>
  <si>
    <t>-1987939497</t>
  </si>
  <si>
    <t>471-48-64</t>
  </si>
  <si>
    <t>35</t>
  </si>
  <si>
    <t>997221861</t>
  </si>
  <si>
    <t>Poplatek za uložení na recyklační skládce (skládkovné) stavebního odpadu z prostého betonu pod kódem 17 01 01</t>
  </si>
  <si>
    <t>649492135</t>
  </si>
  <si>
    <t>48</t>
  </si>
  <si>
    <t>36</t>
  </si>
  <si>
    <t>997221875</t>
  </si>
  <si>
    <t>Poplatek za uložení na recyklační skládce (skládkovné) stavebního odpadu asfaltového bez obsahu dehtu zatříděného do Katalogu odpadů pod kódem 17 03 02</t>
  </si>
  <si>
    <t>1803668943</t>
  </si>
  <si>
    <t>64</t>
  </si>
  <si>
    <t>VRN</t>
  </si>
  <si>
    <t>Vedlejší rozpočtové náklady</t>
  </si>
  <si>
    <t>VRN3</t>
  </si>
  <si>
    <t>Zařízení staveniště</t>
  </si>
  <si>
    <t>37</t>
  </si>
  <si>
    <t>030001000</t>
  </si>
  <si>
    <t>…</t>
  </si>
  <si>
    <t>1024</t>
  </si>
  <si>
    <t>2079559743</t>
  </si>
  <si>
    <t>VRN9</t>
  </si>
  <si>
    <t>Ostatní náklady</t>
  </si>
  <si>
    <t>38</t>
  </si>
  <si>
    <t>090001000</t>
  </si>
  <si>
    <t>DIO, DIR</t>
  </si>
  <si>
    <t>-612473637</t>
  </si>
  <si>
    <t>39</t>
  </si>
  <si>
    <t>R-007</t>
  </si>
  <si>
    <t>Sondy</t>
  </si>
  <si>
    <t>-1335340556</t>
  </si>
  <si>
    <t>40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</si>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</sst>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2491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Úprava odstavné plochy na par. č. 3043/4, k.ú. Modřany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3. 2. 2025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72</v>
      </c>
      <c r="BT94" s="99" t="s">
        <v>73</v>
      </c>
      <c r="BV94" s="99" t="s">
        <v>74</v>
      </c>
      <c r="BW94" s="99" t="s">
        <v>4</v>
      </c>
      <c r="BX94" s="99" t="s">
        <v>75</v>
      </c>
      <c r="CL94" s="99" t="s">
        <v>1</v>
      </c>
    </row>
    <row r="95" s="7" customFormat="1" ht="24.75" customHeight="1">
      <c r="A95" s="100" t="s">
        <v>76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'2491 - Úprava odstavné pl...'!J28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77</v>
      </c>
      <c r="AR95" s="101"/>
      <c r="AS95" s="107">
        <v>0</v>
      </c>
      <c r="AT95" s="108">
        <f>ROUND(SUM(AV95:AW95),2)</f>
        <v>0</v>
      </c>
      <c r="AU95" s="109">
        <f>'2491 - Úprava odstavné pl...'!P122</f>
        <v>0</v>
      </c>
      <c r="AV95" s="108">
        <f>'2491 - Úprava odstavné pl...'!J31</f>
        <v>0</v>
      </c>
      <c r="AW95" s="108">
        <f>'2491 - Úprava odstavné pl...'!J32</f>
        <v>0</v>
      </c>
      <c r="AX95" s="108">
        <f>'2491 - Úprava odstavné pl...'!J33</f>
        <v>0</v>
      </c>
      <c r="AY95" s="108">
        <f>'2491 - Úprava odstavné pl...'!J34</f>
        <v>0</v>
      </c>
      <c r="AZ95" s="108">
        <f>'2491 - Úprava odstavné pl...'!F31</f>
        <v>0</v>
      </c>
      <c r="BA95" s="108">
        <f>'2491 - Úprava odstavné pl...'!F32</f>
        <v>0</v>
      </c>
      <c r="BB95" s="108">
        <f>'2491 - Úprava odstavné pl...'!F33</f>
        <v>0</v>
      </c>
      <c r="BC95" s="108">
        <f>'2491 - Úprava odstavné pl...'!F34</f>
        <v>0</v>
      </c>
      <c r="BD95" s="110">
        <f>'2491 - Úprava odstavné pl...'!F35</f>
        <v>0</v>
      </c>
      <c r="BE95" s="7"/>
      <c r="BT95" s="111" t="s">
        <v>78</v>
      </c>
      <c r="BU95" s="111" t="s">
        <v>79</v>
      </c>
      <c r="BV95" s="111" t="s">
        <v>74</v>
      </c>
      <c r="BW95" s="111" t="s">
        <v>4</v>
      </c>
      <c r="BX95" s="111" t="s">
        <v>75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91 - Úprava odstavné p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="1" customFormat="1" ht="24.96" customHeight="1">
      <c r="B4" s="19"/>
      <c r="D4" s="20" t="s">
        <v>81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3. 2. 2025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29" t="s">
        <v>26</v>
      </c>
      <c r="J13" s="24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27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26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29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26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31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26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32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33</v>
      </c>
      <c r="E28" s="35"/>
      <c r="F28" s="35"/>
      <c r="G28" s="35"/>
      <c r="H28" s="35"/>
      <c r="I28" s="35"/>
      <c r="J28" s="93">
        <f>ROUND(J122,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35</v>
      </c>
      <c r="G30" s="35"/>
      <c r="H30" s="35"/>
      <c r="I30" s="40" t="s">
        <v>34</v>
      </c>
      <c r="J30" s="40" t="s">
        <v>36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37</v>
      </c>
      <c r="E31" s="29" t="s">
        <v>38</v>
      </c>
      <c r="F31" s="118">
        <f>ROUND((SUM(BE122:BE209)),  2)</f>
        <v>0</v>
      </c>
      <c r="G31" s="35"/>
      <c r="H31" s="35"/>
      <c r="I31" s="119">
        <v>0.20999999999999999</v>
      </c>
      <c r="J31" s="118">
        <f>ROUND(((SUM(BE122:BE209))*I31),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39</v>
      </c>
      <c r="F32" s="118">
        <f>ROUND((SUM(BF122:BF209)),  2)</f>
        <v>0</v>
      </c>
      <c r="G32" s="35"/>
      <c r="H32" s="35"/>
      <c r="I32" s="119">
        <v>0.12</v>
      </c>
      <c r="J32" s="118">
        <f>ROUND(((SUM(BF122:BF209))*I32),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40</v>
      </c>
      <c r="F33" s="118">
        <f>ROUND((SUM(BG122:BG209)),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41</v>
      </c>
      <c r="F34" s="118">
        <f>ROUND((SUM(BH122:BH209)),  2)</f>
        <v>0</v>
      </c>
      <c r="G34" s="35"/>
      <c r="H34" s="35"/>
      <c r="I34" s="119">
        <v>0.12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42</v>
      </c>
      <c r="F35" s="118">
        <f>ROUND((SUM(BI122:BI209)),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43</v>
      </c>
      <c r="E37" s="78"/>
      <c r="F37" s="78"/>
      <c r="G37" s="122" t="s">
        <v>44</v>
      </c>
      <c r="H37" s="123" t="s">
        <v>45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26" t="s">
        <v>49</v>
      </c>
      <c r="G61" s="55" t="s">
        <v>48</v>
      </c>
      <c r="H61" s="38"/>
      <c r="I61" s="38"/>
      <c r="J61" s="127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26" t="s">
        <v>49</v>
      </c>
      <c r="G76" s="55" t="s">
        <v>48</v>
      </c>
      <c r="H76" s="38"/>
      <c r="I76" s="38"/>
      <c r="J76" s="127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5"/>
      <c r="D85" s="35"/>
      <c r="E85" s="64" t="str">
        <f>E7</f>
        <v>Úprava odstavné plochy na par. č. 3043/4, k.ú. Modřany v Praze 12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 xml:space="preserve"> </v>
      </c>
      <c r="G87" s="35"/>
      <c r="H87" s="35"/>
      <c r="I87" s="29" t="s">
        <v>22</v>
      </c>
      <c r="J87" s="66" t="str">
        <f>IF(J10="","",J10)</f>
        <v>3. 2. 2025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 xml:space="preserve"> </v>
      </c>
      <c r="G89" s="35"/>
      <c r="H89" s="35"/>
      <c r="I89" s="29" t="s">
        <v>29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5"/>
      <c r="E90" s="35"/>
      <c r="F90" s="24" t="str">
        <f>IF(E16="","",E16)</f>
        <v>Vyplň údaj</v>
      </c>
      <c r="G90" s="35"/>
      <c r="H90" s="35"/>
      <c r="I90" s="29" t="s">
        <v>31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83</v>
      </c>
      <c r="D92" s="120"/>
      <c r="E92" s="120"/>
      <c r="F92" s="120"/>
      <c r="G92" s="120"/>
      <c r="H92" s="120"/>
      <c r="I92" s="120"/>
      <c r="J92" s="129" t="s">
        <v>84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85</v>
      </c>
      <c r="D94" s="35"/>
      <c r="E94" s="35"/>
      <c r="F94" s="35"/>
      <c r="G94" s="35"/>
      <c r="H94" s="35"/>
      <c r="I94" s="35"/>
      <c r="J94" s="93">
        <f>J122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86</v>
      </c>
    </row>
    <row r="95" s="9" customFormat="1" ht="24.96" customHeight="1">
      <c r="A95" s="9"/>
      <c r="B95" s="131"/>
      <c r="C95" s="9"/>
      <c r="D95" s="132" t="s">
        <v>87</v>
      </c>
      <c r="E95" s="133"/>
      <c r="F95" s="133"/>
      <c r="G95" s="133"/>
      <c r="H95" s="133"/>
      <c r="I95" s="133"/>
      <c r="J95" s="134">
        <f>J123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88</v>
      </c>
      <c r="E96" s="137"/>
      <c r="F96" s="137"/>
      <c r="G96" s="137"/>
      <c r="H96" s="137"/>
      <c r="I96" s="137"/>
      <c r="J96" s="138">
        <f>J124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89</v>
      </c>
      <c r="E97" s="137"/>
      <c r="F97" s="137"/>
      <c r="G97" s="137"/>
      <c r="H97" s="137"/>
      <c r="I97" s="137"/>
      <c r="J97" s="138">
        <f>J150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90</v>
      </c>
      <c r="E98" s="137"/>
      <c r="F98" s="137"/>
      <c r="G98" s="137"/>
      <c r="H98" s="137"/>
      <c r="I98" s="137"/>
      <c r="J98" s="138">
        <f>J156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91</v>
      </c>
      <c r="E99" s="137"/>
      <c r="F99" s="137"/>
      <c r="G99" s="137"/>
      <c r="H99" s="137"/>
      <c r="I99" s="137"/>
      <c r="J99" s="138">
        <f>J175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92</v>
      </c>
      <c r="E100" s="137"/>
      <c r="F100" s="137"/>
      <c r="G100" s="137"/>
      <c r="H100" s="137"/>
      <c r="I100" s="137"/>
      <c r="J100" s="138">
        <f>J177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5"/>
      <c r="C101" s="10"/>
      <c r="D101" s="136" t="s">
        <v>93</v>
      </c>
      <c r="E101" s="137"/>
      <c r="F101" s="137"/>
      <c r="G101" s="137"/>
      <c r="H101" s="137"/>
      <c r="I101" s="137"/>
      <c r="J101" s="138">
        <f>J194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1"/>
      <c r="C102" s="9"/>
      <c r="D102" s="132" t="s">
        <v>94</v>
      </c>
      <c r="E102" s="133"/>
      <c r="F102" s="133"/>
      <c r="G102" s="133"/>
      <c r="H102" s="133"/>
      <c r="I102" s="133"/>
      <c r="J102" s="134">
        <f>J203</f>
        <v>0</v>
      </c>
      <c r="K102" s="9"/>
      <c r="L102" s="13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5"/>
      <c r="C103" s="10"/>
      <c r="D103" s="136" t="s">
        <v>95</v>
      </c>
      <c r="E103" s="137"/>
      <c r="F103" s="137"/>
      <c r="G103" s="137"/>
      <c r="H103" s="137"/>
      <c r="I103" s="137"/>
      <c r="J103" s="138">
        <f>J204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5"/>
      <c r="C104" s="10"/>
      <c r="D104" s="136" t="s">
        <v>96</v>
      </c>
      <c r="E104" s="137"/>
      <c r="F104" s="137"/>
      <c r="G104" s="137"/>
      <c r="H104" s="137"/>
      <c r="I104" s="137"/>
      <c r="J104" s="138">
        <f>J206</f>
        <v>0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97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30" customHeight="1">
      <c r="A114" s="35"/>
      <c r="B114" s="36"/>
      <c r="C114" s="35"/>
      <c r="D114" s="35"/>
      <c r="E114" s="64" t="str">
        <f>E7</f>
        <v>Úprava odstavné plochy na par. č. 3043/4, k.ú. Modřany v Praze 12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F10</f>
        <v xml:space="preserve"> </v>
      </c>
      <c r="G116" s="35"/>
      <c r="H116" s="35"/>
      <c r="I116" s="29" t="s">
        <v>22</v>
      </c>
      <c r="J116" s="66" t="str">
        <f>IF(J10="","",J10)</f>
        <v>3. 2. 2025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E13</f>
        <v xml:space="preserve"> </v>
      </c>
      <c r="G118" s="35"/>
      <c r="H118" s="35"/>
      <c r="I118" s="29" t="s">
        <v>29</v>
      </c>
      <c r="J118" s="33" t="str">
        <f>E19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IF(E16="","",E16)</f>
        <v>Vyplň údaj</v>
      </c>
      <c r="G119" s="35"/>
      <c r="H119" s="35"/>
      <c r="I119" s="29" t="s">
        <v>31</v>
      </c>
      <c r="J119" s="33" t="str">
        <f>E22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39"/>
      <c r="B121" s="140"/>
      <c r="C121" s="141" t="s">
        <v>98</v>
      </c>
      <c r="D121" s="142" t="s">
        <v>58</v>
      </c>
      <c r="E121" s="142" t="s">
        <v>54</v>
      </c>
      <c r="F121" s="142" t="s">
        <v>55</v>
      </c>
      <c r="G121" s="142" t="s">
        <v>99</v>
      </c>
      <c r="H121" s="142" t="s">
        <v>100</v>
      </c>
      <c r="I121" s="142" t="s">
        <v>101</v>
      </c>
      <c r="J121" s="143" t="s">
        <v>84</v>
      </c>
      <c r="K121" s="144" t="s">
        <v>102</v>
      </c>
      <c r="L121" s="145"/>
      <c r="M121" s="83" t="s">
        <v>1</v>
      </c>
      <c r="N121" s="84" t="s">
        <v>37</v>
      </c>
      <c r="O121" s="84" t="s">
        <v>103</v>
      </c>
      <c r="P121" s="84" t="s">
        <v>104</v>
      </c>
      <c r="Q121" s="84" t="s">
        <v>105</v>
      </c>
      <c r="R121" s="84" t="s">
        <v>106</v>
      </c>
      <c r="S121" s="84" t="s">
        <v>107</v>
      </c>
      <c r="T121" s="85" t="s">
        <v>108</v>
      </c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</row>
    <row r="122" s="2" customFormat="1" ht="22.8" customHeight="1">
      <c r="A122" s="35"/>
      <c r="B122" s="36"/>
      <c r="C122" s="90" t="s">
        <v>109</v>
      </c>
      <c r="D122" s="35"/>
      <c r="E122" s="35"/>
      <c r="F122" s="35"/>
      <c r="G122" s="35"/>
      <c r="H122" s="35"/>
      <c r="I122" s="35"/>
      <c r="J122" s="146">
        <f>BK122</f>
        <v>0</v>
      </c>
      <c r="K122" s="35"/>
      <c r="L122" s="36"/>
      <c r="M122" s="86"/>
      <c r="N122" s="70"/>
      <c r="O122" s="87"/>
      <c r="P122" s="147">
        <f>P123+P203</f>
        <v>0</v>
      </c>
      <c r="Q122" s="87"/>
      <c r="R122" s="147">
        <f>R123+R203</f>
        <v>132.86115999999998</v>
      </c>
      <c r="S122" s="87"/>
      <c r="T122" s="148">
        <f>T123+T203</f>
        <v>471.30000000000001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86</v>
      </c>
      <c r="BK122" s="149">
        <f>BK123+BK203</f>
        <v>0</v>
      </c>
    </row>
    <row r="123" s="12" customFormat="1" ht="25.92" customHeight="1">
      <c r="A123" s="12"/>
      <c r="B123" s="150"/>
      <c r="C123" s="12"/>
      <c r="D123" s="151" t="s">
        <v>72</v>
      </c>
      <c r="E123" s="152" t="s">
        <v>110</v>
      </c>
      <c r="F123" s="152" t="s">
        <v>111</v>
      </c>
      <c r="G123" s="12"/>
      <c r="H123" s="12"/>
      <c r="I123" s="153"/>
      <c r="J123" s="154">
        <f>BK123</f>
        <v>0</v>
      </c>
      <c r="K123" s="12"/>
      <c r="L123" s="150"/>
      <c r="M123" s="155"/>
      <c r="N123" s="156"/>
      <c r="O123" s="156"/>
      <c r="P123" s="157">
        <f>P124+P150+P156+P175+P177+P194</f>
        <v>0</v>
      </c>
      <c r="Q123" s="156"/>
      <c r="R123" s="157">
        <f>R124+R150+R156+R175+R177+R194</f>
        <v>132.83344</v>
      </c>
      <c r="S123" s="156"/>
      <c r="T123" s="158">
        <f>T124+T150+T156+T175+T177+T194</f>
        <v>471.30000000000001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1" t="s">
        <v>78</v>
      </c>
      <c r="AT123" s="159" t="s">
        <v>72</v>
      </c>
      <c r="AU123" s="159" t="s">
        <v>73</v>
      </c>
      <c r="AY123" s="151" t="s">
        <v>112</v>
      </c>
      <c r="BK123" s="160">
        <f>BK124+BK150+BK156+BK175+BK177+BK194</f>
        <v>0</v>
      </c>
    </row>
    <row r="124" s="12" customFormat="1" ht="22.8" customHeight="1">
      <c r="A124" s="12"/>
      <c r="B124" s="150"/>
      <c r="C124" s="12"/>
      <c r="D124" s="151" t="s">
        <v>72</v>
      </c>
      <c r="E124" s="161" t="s">
        <v>78</v>
      </c>
      <c r="F124" s="161" t="s">
        <v>113</v>
      </c>
      <c r="G124" s="12"/>
      <c r="H124" s="12"/>
      <c r="I124" s="153"/>
      <c r="J124" s="162">
        <f>BK124</f>
        <v>0</v>
      </c>
      <c r="K124" s="12"/>
      <c r="L124" s="150"/>
      <c r="M124" s="155"/>
      <c r="N124" s="156"/>
      <c r="O124" s="156"/>
      <c r="P124" s="157">
        <f>SUM(P125:P149)</f>
        <v>0</v>
      </c>
      <c r="Q124" s="156"/>
      <c r="R124" s="157">
        <f>SUM(R125:R149)</f>
        <v>0.056500000000000002</v>
      </c>
      <c r="S124" s="156"/>
      <c r="T124" s="158">
        <f>SUM(T125:T149)</f>
        <v>471.30000000000001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1" t="s">
        <v>78</v>
      </c>
      <c r="AT124" s="159" t="s">
        <v>72</v>
      </c>
      <c r="AU124" s="159" t="s">
        <v>78</v>
      </c>
      <c r="AY124" s="151" t="s">
        <v>112</v>
      </c>
      <c r="BK124" s="160">
        <f>SUM(BK125:BK149)</f>
        <v>0</v>
      </c>
    </row>
    <row r="125" s="2" customFormat="1" ht="24.15" customHeight="1">
      <c r="A125" s="35"/>
      <c r="B125" s="163"/>
      <c r="C125" s="164" t="s">
        <v>78</v>
      </c>
      <c r="D125" s="164" t="s">
        <v>114</v>
      </c>
      <c r="E125" s="165" t="s">
        <v>115</v>
      </c>
      <c r="F125" s="166" t="s">
        <v>116</v>
      </c>
      <c r="G125" s="167" t="s">
        <v>117</v>
      </c>
      <c r="H125" s="168">
        <v>8</v>
      </c>
      <c r="I125" s="169"/>
      <c r="J125" s="170">
        <f>ROUND(I125*H125,2)</f>
        <v>0</v>
      </c>
      <c r="K125" s="171"/>
      <c r="L125" s="36"/>
      <c r="M125" s="172" t="s">
        <v>1</v>
      </c>
      <c r="N125" s="173" t="s">
        <v>38</v>
      </c>
      <c r="O125" s="74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6" t="s">
        <v>118</v>
      </c>
      <c r="AT125" s="176" t="s">
        <v>114</v>
      </c>
      <c r="AU125" s="176" t="s">
        <v>80</v>
      </c>
      <c r="AY125" s="16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6" t="s">
        <v>78</v>
      </c>
      <c r="BK125" s="177">
        <f>ROUND(I125*H125,2)</f>
        <v>0</v>
      </c>
      <c r="BL125" s="16" t="s">
        <v>118</v>
      </c>
      <c r="BM125" s="176" t="s">
        <v>119</v>
      </c>
    </row>
    <row r="126" s="2" customFormat="1" ht="24.15" customHeight="1">
      <c r="A126" s="35"/>
      <c r="B126" s="163"/>
      <c r="C126" s="164" t="s">
        <v>80</v>
      </c>
      <c r="D126" s="164" t="s">
        <v>114</v>
      </c>
      <c r="E126" s="165" t="s">
        <v>120</v>
      </c>
      <c r="F126" s="166" t="s">
        <v>121</v>
      </c>
      <c r="G126" s="167" t="s">
        <v>122</v>
      </c>
      <c r="H126" s="168">
        <v>20</v>
      </c>
      <c r="I126" s="169"/>
      <c r="J126" s="170">
        <f>ROUND(I126*H126,2)</f>
        <v>0</v>
      </c>
      <c r="K126" s="171"/>
      <c r="L126" s="36"/>
      <c r="M126" s="172" t="s">
        <v>1</v>
      </c>
      <c r="N126" s="173" t="s">
        <v>38</v>
      </c>
      <c r="O126" s="74"/>
      <c r="P126" s="174">
        <f>O126*H126</f>
        <v>0</v>
      </c>
      <c r="Q126" s="174">
        <v>0</v>
      </c>
      <c r="R126" s="174">
        <f>Q126*H126</f>
        <v>0</v>
      </c>
      <c r="S126" s="174">
        <v>0.255</v>
      </c>
      <c r="T126" s="175">
        <f>S126*H126</f>
        <v>5.0999999999999996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6" t="s">
        <v>118</v>
      </c>
      <c r="AT126" s="176" t="s">
        <v>114</v>
      </c>
      <c r="AU126" s="176" t="s">
        <v>80</v>
      </c>
      <c r="AY126" s="16" t="s">
        <v>112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6" t="s">
        <v>78</v>
      </c>
      <c r="BK126" s="177">
        <f>ROUND(I126*H126,2)</f>
        <v>0</v>
      </c>
      <c r="BL126" s="16" t="s">
        <v>118</v>
      </c>
      <c r="BM126" s="176" t="s">
        <v>123</v>
      </c>
    </row>
    <row r="127" s="13" customFormat="1">
      <c r="A127" s="13"/>
      <c r="B127" s="178"/>
      <c r="C127" s="13"/>
      <c r="D127" s="179" t="s">
        <v>124</v>
      </c>
      <c r="E127" s="180" t="s">
        <v>1</v>
      </c>
      <c r="F127" s="181" t="s">
        <v>125</v>
      </c>
      <c r="G127" s="13"/>
      <c r="H127" s="182">
        <v>20</v>
      </c>
      <c r="I127" s="183"/>
      <c r="J127" s="13"/>
      <c r="K127" s="13"/>
      <c r="L127" s="178"/>
      <c r="M127" s="184"/>
      <c r="N127" s="185"/>
      <c r="O127" s="185"/>
      <c r="P127" s="185"/>
      <c r="Q127" s="185"/>
      <c r="R127" s="185"/>
      <c r="S127" s="185"/>
      <c r="T127" s="18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0" t="s">
        <v>124</v>
      </c>
      <c r="AU127" s="180" t="s">
        <v>80</v>
      </c>
      <c r="AV127" s="13" t="s">
        <v>80</v>
      </c>
      <c r="AW127" s="13" t="s">
        <v>30</v>
      </c>
      <c r="AX127" s="13" t="s">
        <v>78</v>
      </c>
      <c r="AY127" s="180" t="s">
        <v>112</v>
      </c>
    </row>
    <row r="128" s="2" customFormat="1" ht="24.15" customHeight="1">
      <c r="A128" s="35"/>
      <c r="B128" s="163"/>
      <c r="C128" s="164" t="s">
        <v>126</v>
      </c>
      <c r="D128" s="164" t="s">
        <v>114</v>
      </c>
      <c r="E128" s="165" t="s">
        <v>127</v>
      </c>
      <c r="F128" s="166" t="s">
        <v>128</v>
      </c>
      <c r="G128" s="167" t="s">
        <v>122</v>
      </c>
      <c r="H128" s="168">
        <v>550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0.28999999999999998</v>
      </c>
      <c r="T128" s="175">
        <f>S128*H128</f>
        <v>159.5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118</v>
      </c>
      <c r="AT128" s="176" t="s">
        <v>114</v>
      </c>
      <c r="AU128" s="176" t="s">
        <v>80</v>
      </c>
      <c r="AY128" s="16" t="s">
        <v>112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78</v>
      </c>
      <c r="BK128" s="177">
        <f>ROUND(I128*H128,2)</f>
        <v>0</v>
      </c>
      <c r="BL128" s="16" t="s">
        <v>118</v>
      </c>
      <c r="BM128" s="176" t="s">
        <v>129</v>
      </c>
    </row>
    <row r="129" s="13" customFormat="1">
      <c r="A129" s="13"/>
      <c r="B129" s="178"/>
      <c r="C129" s="13"/>
      <c r="D129" s="179" t="s">
        <v>124</v>
      </c>
      <c r="E129" s="180" t="s">
        <v>1</v>
      </c>
      <c r="F129" s="181" t="s">
        <v>130</v>
      </c>
      <c r="G129" s="13"/>
      <c r="H129" s="182">
        <v>550</v>
      </c>
      <c r="I129" s="183"/>
      <c r="J129" s="13"/>
      <c r="K129" s="13"/>
      <c r="L129" s="178"/>
      <c r="M129" s="184"/>
      <c r="N129" s="185"/>
      <c r="O129" s="185"/>
      <c r="P129" s="185"/>
      <c r="Q129" s="185"/>
      <c r="R129" s="185"/>
      <c r="S129" s="185"/>
      <c r="T129" s="18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0" t="s">
        <v>124</v>
      </c>
      <c r="AU129" s="180" t="s">
        <v>80</v>
      </c>
      <c r="AV129" s="13" t="s">
        <v>80</v>
      </c>
      <c r="AW129" s="13" t="s">
        <v>30</v>
      </c>
      <c r="AX129" s="13" t="s">
        <v>78</v>
      </c>
      <c r="AY129" s="180" t="s">
        <v>112</v>
      </c>
    </row>
    <row r="130" s="2" customFormat="1" ht="24.15" customHeight="1">
      <c r="A130" s="35"/>
      <c r="B130" s="163"/>
      <c r="C130" s="164" t="s">
        <v>118</v>
      </c>
      <c r="D130" s="164" t="s">
        <v>114</v>
      </c>
      <c r="E130" s="165" t="s">
        <v>131</v>
      </c>
      <c r="F130" s="166" t="s">
        <v>132</v>
      </c>
      <c r="G130" s="167" t="s">
        <v>122</v>
      </c>
      <c r="H130" s="168">
        <v>650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38</v>
      </c>
      <c r="O130" s="74"/>
      <c r="P130" s="174">
        <f>O130*H130</f>
        <v>0</v>
      </c>
      <c r="Q130" s="174">
        <v>0</v>
      </c>
      <c r="R130" s="174">
        <f>Q130*H130</f>
        <v>0</v>
      </c>
      <c r="S130" s="174">
        <v>0.29999999999999999</v>
      </c>
      <c r="T130" s="175">
        <f>S130*H130</f>
        <v>195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118</v>
      </c>
      <c r="AT130" s="176" t="s">
        <v>114</v>
      </c>
      <c r="AU130" s="176" t="s">
        <v>80</v>
      </c>
      <c r="AY130" s="16" t="s">
        <v>112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78</v>
      </c>
      <c r="BK130" s="177">
        <f>ROUND(I130*H130,2)</f>
        <v>0</v>
      </c>
      <c r="BL130" s="16" t="s">
        <v>118</v>
      </c>
      <c r="BM130" s="176" t="s">
        <v>133</v>
      </c>
    </row>
    <row r="131" s="13" customFormat="1">
      <c r="A131" s="13"/>
      <c r="B131" s="178"/>
      <c r="C131" s="13"/>
      <c r="D131" s="179" t="s">
        <v>124</v>
      </c>
      <c r="E131" s="180" t="s">
        <v>1</v>
      </c>
      <c r="F131" s="181" t="s">
        <v>134</v>
      </c>
      <c r="G131" s="13"/>
      <c r="H131" s="182">
        <v>650</v>
      </c>
      <c r="I131" s="183"/>
      <c r="J131" s="13"/>
      <c r="K131" s="13"/>
      <c r="L131" s="178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124</v>
      </c>
      <c r="AU131" s="180" t="s">
        <v>80</v>
      </c>
      <c r="AV131" s="13" t="s">
        <v>80</v>
      </c>
      <c r="AW131" s="13" t="s">
        <v>30</v>
      </c>
      <c r="AX131" s="13" t="s">
        <v>78</v>
      </c>
      <c r="AY131" s="180" t="s">
        <v>112</v>
      </c>
    </row>
    <row r="132" s="2" customFormat="1" ht="24.15" customHeight="1">
      <c r="A132" s="35"/>
      <c r="B132" s="163"/>
      <c r="C132" s="164" t="s">
        <v>135</v>
      </c>
      <c r="D132" s="164" t="s">
        <v>114</v>
      </c>
      <c r="E132" s="165" t="s">
        <v>136</v>
      </c>
      <c r="F132" s="166" t="s">
        <v>137</v>
      </c>
      <c r="G132" s="167" t="s">
        <v>122</v>
      </c>
      <c r="H132" s="168">
        <v>200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0.23999999999999999</v>
      </c>
      <c r="T132" s="175">
        <f>S132*H132</f>
        <v>48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118</v>
      </c>
      <c r="AT132" s="176" t="s">
        <v>114</v>
      </c>
      <c r="AU132" s="176" t="s">
        <v>80</v>
      </c>
      <c r="AY132" s="16" t="s">
        <v>112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78</v>
      </c>
      <c r="BK132" s="177">
        <f>ROUND(I132*H132,2)</f>
        <v>0</v>
      </c>
      <c r="BL132" s="16" t="s">
        <v>118</v>
      </c>
      <c r="BM132" s="176" t="s">
        <v>138</v>
      </c>
    </row>
    <row r="133" s="13" customFormat="1">
      <c r="A133" s="13"/>
      <c r="B133" s="178"/>
      <c r="C133" s="13"/>
      <c r="D133" s="179" t="s">
        <v>124</v>
      </c>
      <c r="E133" s="180" t="s">
        <v>1</v>
      </c>
      <c r="F133" s="181" t="s">
        <v>139</v>
      </c>
      <c r="G133" s="13"/>
      <c r="H133" s="182">
        <v>200</v>
      </c>
      <c r="I133" s="183"/>
      <c r="J133" s="13"/>
      <c r="K133" s="13"/>
      <c r="L133" s="178"/>
      <c r="M133" s="184"/>
      <c r="N133" s="185"/>
      <c r="O133" s="185"/>
      <c r="P133" s="185"/>
      <c r="Q133" s="185"/>
      <c r="R133" s="185"/>
      <c r="S133" s="185"/>
      <c r="T133" s="18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0" t="s">
        <v>124</v>
      </c>
      <c r="AU133" s="180" t="s">
        <v>80</v>
      </c>
      <c r="AV133" s="13" t="s">
        <v>80</v>
      </c>
      <c r="AW133" s="13" t="s">
        <v>30</v>
      </c>
      <c r="AX133" s="13" t="s">
        <v>78</v>
      </c>
      <c r="AY133" s="180" t="s">
        <v>112</v>
      </c>
    </row>
    <row r="134" s="2" customFormat="1" ht="16.5" customHeight="1">
      <c r="A134" s="35"/>
      <c r="B134" s="163"/>
      <c r="C134" s="164" t="s">
        <v>140</v>
      </c>
      <c r="D134" s="164" t="s">
        <v>114</v>
      </c>
      <c r="E134" s="165" t="s">
        <v>141</v>
      </c>
      <c r="F134" s="166" t="s">
        <v>142</v>
      </c>
      <c r="G134" s="167" t="s">
        <v>122</v>
      </c>
      <c r="H134" s="168">
        <v>650</v>
      </c>
      <c r="I134" s="169"/>
      <c r="J134" s="170">
        <f>ROUND(I134*H134,2)</f>
        <v>0</v>
      </c>
      <c r="K134" s="171"/>
      <c r="L134" s="36"/>
      <c r="M134" s="172" t="s">
        <v>1</v>
      </c>
      <c r="N134" s="173" t="s">
        <v>38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0.098000000000000004</v>
      </c>
      <c r="T134" s="175">
        <f>S134*H134</f>
        <v>63.700000000000003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118</v>
      </c>
      <c r="AT134" s="176" t="s">
        <v>114</v>
      </c>
      <c r="AU134" s="176" t="s">
        <v>80</v>
      </c>
      <c r="AY134" s="16" t="s">
        <v>112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78</v>
      </c>
      <c r="BK134" s="177">
        <f>ROUND(I134*H134,2)</f>
        <v>0</v>
      </c>
      <c r="BL134" s="16" t="s">
        <v>118</v>
      </c>
      <c r="BM134" s="176" t="s">
        <v>143</v>
      </c>
    </row>
    <row r="135" s="13" customFormat="1">
      <c r="A135" s="13"/>
      <c r="B135" s="178"/>
      <c r="C135" s="13"/>
      <c r="D135" s="179" t="s">
        <v>124</v>
      </c>
      <c r="E135" s="180" t="s">
        <v>1</v>
      </c>
      <c r="F135" s="181" t="s">
        <v>134</v>
      </c>
      <c r="G135" s="13"/>
      <c r="H135" s="182">
        <v>650</v>
      </c>
      <c r="I135" s="183"/>
      <c r="J135" s="13"/>
      <c r="K135" s="13"/>
      <c r="L135" s="178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124</v>
      </c>
      <c r="AU135" s="180" t="s">
        <v>80</v>
      </c>
      <c r="AV135" s="13" t="s">
        <v>80</v>
      </c>
      <c r="AW135" s="13" t="s">
        <v>30</v>
      </c>
      <c r="AX135" s="13" t="s">
        <v>78</v>
      </c>
      <c r="AY135" s="180" t="s">
        <v>112</v>
      </c>
    </row>
    <row r="136" s="2" customFormat="1" ht="24.15" customHeight="1">
      <c r="A136" s="35"/>
      <c r="B136" s="163"/>
      <c r="C136" s="164" t="s">
        <v>144</v>
      </c>
      <c r="D136" s="164" t="s">
        <v>114</v>
      </c>
      <c r="E136" s="165" t="s">
        <v>145</v>
      </c>
      <c r="F136" s="166" t="s">
        <v>146</v>
      </c>
      <c r="G136" s="167" t="s">
        <v>122</v>
      </c>
      <c r="H136" s="168">
        <v>550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38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118</v>
      </c>
      <c r="AT136" s="176" t="s">
        <v>114</v>
      </c>
      <c r="AU136" s="176" t="s">
        <v>80</v>
      </c>
      <c r="AY136" s="16" t="s">
        <v>112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78</v>
      </c>
      <c r="BK136" s="177">
        <f>ROUND(I136*H136,2)</f>
        <v>0</v>
      </c>
      <c r="BL136" s="16" t="s">
        <v>118</v>
      </c>
      <c r="BM136" s="176" t="s">
        <v>147</v>
      </c>
    </row>
    <row r="137" s="13" customFormat="1">
      <c r="A137" s="13"/>
      <c r="B137" s="178"/>
      <c r="C137" s="13"/>
      <c r="D137" s="179" t="s">
        <v>124</v>
      </c>
      <c r="E137" s="180" t="s">
        <v>1</v>
      </c>
      <c r="F137" s="181" t="s">
        <v>130</v>
      </c>
      <c r="G137" s="13"/>
      <c r="H137" s="182">
        <v>550</v>
      </c>
      <c r="I137" s="183"/>
      <c r="J137" s="13"/>
      <c r="K137" s="13"/>
      <c r="L137" s="178"/>
      <c r="M137" s="184"/>
      <c r="N137" s="185"/>
      <c r="O137" s="185"/>
      <c r="P137" s="185"/>
      <c r="Q137" s="185"/>
      <c r="R137" s="185"/>
      <c r="S137" s="185"/>
      <c r="T137" s="1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0" t="s">
        <v>124</v>
      </c>
      <c r="AU137" s="180" t="s">
        <v>80</v>
      </c>
      <c r="AV137" s="13" t="s">
        <v>80</v>
      </c>
      <c r="AW137" s="13" t="s">
        <v>30</v>
      </c>
      <c r="AX137" s="13" t="s">
        <v>78</v>
      </c>
      <c r="AY137" s="180" t="s">
        <v>112</v>
      </c>
    </row>
    <row r="138" s="2" customFormat="1" ht="24.15" customHeight="1">
      <c r="A138" s="35"/>
      <c r="B138" s="163"/>
      <c r="C138" s="164" t="s">
        <v>148</v>
      </c>
      <c r="D138" s="164" t="s">
        <v>114</v>
      </c>
      <c r="E138" s="165" t="s">
        <v>149</v>
      </c>
      <c r="F138" s="166" t="s">
        <v>150</v>
      </c>
      <c r="G138" s="167" t="s">
        <v>122</v>
      </c>
      <c r="H138" s="168">
        <v>100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38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118</v>
      </c>
      <c r="AT138" s="176" t="s">
        <v>114</v>
      </c>
      <c r="AU138" s="176" t="s">
        <v>80</v>
      </c>
      <c r="AY138" s="16" t="s">
        <v>112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78</v>
      </c>
      <c r="BK138" s="177">
        <f>ROUND(I138*H138,2)</f>
        <v>0</v>
      </c>
      <c r="BL138" s="16" t="s">
        <v>118</v>
      </c>
      <c r="BM138" s="176" t="s">
        <v>151</v>
      </c>
    </row>
    <row r="139" s="13" customFormat="1">
      <c r="A139" s="13"/>
      <c r="B139" s="178"/>
      <c r="C139" s="13"/>
      <c r="D139" s="179" t="s">
        <v>124</v>
      </c>
      <c r="E139" s="180" t="s">
        <v>1</v>
      </c>
      <c r="F139" s="181" t="s">
        <v>152</v>
      </c>
      <c r="G139" s="13"/>
      <c r="H139" s="182">
        <v>100</v>
      </c>
      <c r="I139" s="183"/>
      <c r="J139" s="13"/>
      <c r="K139" s="13"/>
      <c r="L139" s="178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124</v>
      </c>
      <c r="AU139" s="180" t="s">
        <v>80</v>
      </c>
      <c r="AV139" s="13" t="s">
        <v>80</v>
      </c>
      <c r="AW139" s="13" t="s">
        <v>30</v>
      </c>
      <c r="AX139" s="13" t="s">
        <v>78</v>
      </c>
      <c r="AY139" s="180" t="s">
        <v>112</v>
      </c>
    </row>
    <row r="140" s="2" customFormat="1" ht="16.5" customHeight="1">
      <c r="A140" s="35"/>
      <c r="B140" s="163"/>
      <c r="C140" s="164" t="s">
        <v>153</v>
      </c>
      <c r="D140" s="164" t="s">
        <v>114</v>
      </c>
      <c r="E140" s="165" t="s">
        <v>154</v>
      </c>
      <c r="F140" s="166" t="s">
        <v>155</v>
      </c>
      <c r="G140" s="167" t="s">
        <v>122</v>
      </c>
      <c r="H140" s="168">
        <v>100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118</v>
      </c>
      <c r="AT140" s="176" t="s">
        <v>114</v>
      </c>
      <c r="AU140" s="176" t="s">
        <v>80</v>
      </c>
      <c r="AY140" s="16" t="s">
        <v>112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78</v>
      </c>
      <c r="BK140" s="177">
        <f>ROUND(I140*H140,2)</f>
        <v>0</v>
      </c>
      <c r="BL140" s="16" t="s">
        <v>118</v>
      </c>
      <c r="BM140" s="176" t="s">
        <v>156</v>
      </c>
    </row>
    <row r="141" s="13" customFormat="1">
      <c r="A141" s="13"/>
      <c r="B141" s="178"/>
      <c r="C141" s="13"/>
      <c r="D141" s="179" t="s">
        <v>124</v>
      </c>
      <c r="E141" s="180" t="s">
        <v>1</v>
      </c>
      <c r="F141" s="181" t="s">
        <v>152</v>
      </c>
      <c r="G141" s="13"/>
      <c r="H141" s="182">
        <v>100</v>
      </c>
      <c r="I141" s="183"/>
      <c r="J141" s="13"/>
      <c r="K141" s="13"/>
      <c r="L141" s="178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124</v>
      </c>
      <c r="AU141" s="180" t="s">
        <v>80</v>
      </c>
      <c r="AV141" s="13" t="s">
        <v>80</v>
      </c>
      <c r="AW141" s="13" t="s">
        <v>30</v>
      </c>
      <c r="AX141" s="13" t="s">
        <v>78</v>
      </c>
      <c r="AY141" s="180" t="s">
        <v>112</v>
      </c>
    </row>
    <row r="142" s="2" customFormat="1" ht="16.5" customHeight="1">
      <c r="A142" s="35"/>
      <c r="B142" s="163"/>
      <c r="C142" s="187" t="s">
        <v>157</v>
      </c>
      <c r="D142" s="187" t="s">
        <v>158</v>
      </c>
      <c r="E142" s="188" t="s">
        <v>159</v>
      </c>
      <c r="F142" s="189" t="s">
        <v>160</v>
      </c>
      <c r="G142" s="190" t="s">
        <v>161</v>
      </c>
      <c r="H142" s="191">
        <v>2.5</v>
      </c>
      <c r="I142" s="192"/>
      <c r="J142" s="193">
        <f>ROUND(I142*H142,2)</f>
        <v>0</v>
      </c>
      <c r="K142" s="194"/>
      <c r="L142" s="195"/>
      <c r="M142" s="196" t="s">
        <v>1</v>
      </c>
      <c r="N142" s="197" t="s">
        <v>38</v>
      </c>
      <c r="O142" s="74"/>
      <c r="P142" s="174">
        <f>O142*H142</f>
        <v>0</v>
      </c>
      <c r="Q142" s="174">
        <v>0.001</v>
      </c>
      <c r="R142" s="174">
        <f>Q142*H142</f>
        <v>0.0025000000000000001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148</v>
      </c>
      <c r="AT142" s="176" t="s">
        <v>158</v>
      </c>
      <c r="AU142" s="176" t="s">
        <v>80</v>
      </c>
      <c r="AY142" s="16" t="s">
        <v>112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78</v>
      </c>
      <c r="BK142" s="177">
        <f>ROUND(I142*H142,2)</f>
        <v>0</v>
      </c>
      <c r="BL142" s="16" t="s">
        <v>118</v>
      </c>
      <c r="BM142" s="176" t="s">
        <v>162</v>
      </c>
    </row>
    <row r="143" s="13" customFormat="1">
      <c r="A143" s="13"/>
      <c r="B143" s="178"/>
      <c r="C143" s="13"/>
      <c r="D143" s="179" t="s">
        <v>124</v>
      </c>
      <c r="E143" s="13"/>
      <c r="F143" s="181" t="s">
        <v>163</v>
      </c>
      <c r="G143" s="13"/>
      <c r="H143" s="182">
        <v>2.5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124</v>
      </c>
      <c r="AU143" s="180" t="s">
        <v>80</v>
      </c>
      <c r="AV143" s="13" t="s">
        <v>80</v>
      </c>
      <c r="AW143" s="13" t="s">
        <v>3</v>
      </c>
      <c r="AX143" s="13" t="s">
        <v>78</v>
      </c>
      <c r="AY143" s="180" t="s">
        <v>112</v>
      </c>
    </row>
    <row r="144" s="2" customFormat="1" ht="24.15" customHeight="1">
      <c r="A144" s="35"/>
      <c r="B144" s="163"/>
      <c r="C144" s="164" t="s">
        <v>164</v>
      </c>
      <c r="D144" s="164" t="s">
        <v>114</v>
      </c>
      <c r="E144" s="165" t="s">
        <v>165</v>
      </c>
      <c r="F144" s="166" t="s">
        <v>166</v>
      </c>
      <c r="G144" s="167" t="s">
        <v>117</v>
      </c>
      <c r="H144" s="168">
        <v>2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118</v>
      </c>
      <c r="AT144" s="176" t="s">
        <v>114</v>
      </c>
      <c r="AU144" s="176" t="s">
        <v>80</v>
      </c>
      <c r="AY144" s="16" t="s">
        <v>112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78</v>
      </c>
      <c r="BK144" s="177">
        <f>ROUND(I144*H144,2)</f>
        <v>0</v>
      </c>
      <c r="BL144" s="16" t="s">
        <v>118</v>
      </c>
      <c r="BM144" s="176" t="s">
        <v>167</v>
      </c>
    </row>
    <row r="145" s="13" customFormat="1">
      <c r="A145" s="13"/>
      <c r="B145" s="178"/>
      <c r="C145" s="13"/>
      <c r="D145" s="179" t="s">
        <v>124</v>
      </c>
      <c r="E145" s="180" t="s">
        <v>1</v>
      </c>
      <c r="F145" s="181" t="s">
        <v>80</v>
      </c>
      <c r="G145" s="13"/>
      <c r="H145" s="182">
        <v>2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124</v>
      </c>
      <c r="AU145" s="180" t="s">
        <v>80</v>
      </c>
      <c r="AV145" s="13" t="s">
        <v>80</v>
      </c>
      <c r="AW145" s="13" t="s">
        <v>30</v>
      </c>
      <c r="AX145" s="13" t="s">
        <v>78</v>
      </c>
      <c r="AY145" s="180" t="s">
        <v>112</v>
      </c>
    </row>
    <row r="146" s="2" customFormat="1" ht="21.75" customHeight="1">
      <c r="A146" s="35"/>
      <c r="B146" s="163"/>
      <c r="C146" s="187" t="s">
        <v>8</v>
      </c>
      <c r="D146" s="187" t="s">
        <v>158</v>
      </c>
      <c r="E146" s="188" t="s">
        <v>168</v>
      </c>
      <c r="F146" s="189" t="s">
        <v>169</v>
      </c>
      <c r="G146" s="190" t="s">
        <v>117</v>
      </c>
      <c r="H146" s="191">
        <v>2</v>
      </c>
      <c r="I146" s="192"/>
      <c r="J146" s="193">
        <f>ROUND(I146*H146,2)</f>
        <v>0</v>
      </c>
      <c r="K146" s="194"/>
      <c r="L146" s="195"/>
      <c r="M146" s="196" t="s">
        <v>1</v>
      </c>
      <c r="N146" s="197" t="s">
        <v>38</v>
      </c>
      <c r="O146" s="74"/>
      <c r="P146" s="174">
        <f>O146*H146</f>
        <v>0</v>
      </c>
      <c r="Q146" s="174">
        <v>0.027</v>
      </c>
      <c r="R146" s="174">
        <f>Q146*H146</f>
        <v>0.053999999999999999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148</v>
      </c>
      <c r="AT146" s="176" t="s">
        <v>158</v>
      </c>
      <c r="AU146" s="176" t="s">
        <v>80</v>
      </c>
      <c r="AY146" s="16" t="s">
        <v>112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78</v>
      </c>
      <c r="BK146" s="177">
        <f>ROUND(I146*H146,2)</f>
        <v>0</v>
      </c>
      <c r="BL146" s="16" t="s">
        <v>118</v>
      </c>
      <c r="BM146" s="176" t="s">
        <v>170</v>
      </c>
    </row>
    <row r="147" s="13" customFormat="1">
      <c r="A147" s="13"/>
      <c r="B147" s="178"/>
      <c r="C147" s="13"/>
      <c r="D147" s="179" t="s">
        <v>124</v>
      </c>
      <c r="E147" s="180" t="s">
        <v>1</v>
      </c>
      <c r="F147" s="181" t="s">
        <v>80</v>
      </c>
      <c r="G147" s="13"/>
      <c r="H147" s="182">
        <v>2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124</v>
      </c>
      <c r="AU147" s="180" t="s">
        <v>80</v>
      </c>
      <c r="AV147" s="13" t="s">
        <v>80</v>
      </c>
      <c r="AW147" s="13" t="s">
        <v>30</v>
      </c>
      <c r="AX147" s="13" t="s">
        <v>78</v>
      </c>
      <c r="AY147" s="180" t="s">
        <v>112</v>
      </c>
    </row>
    <row r="148" s="2" customFormat="1" ht="24.15" customHeight="1">
      <c r="A148" s="35"/>
      <c r="B148" s="163"/>
      <c r="C148" s="164" t="s">
        <v>171</v>
      </c>
      <c r="D148" s="164" t="s">
        <v>114</v>
      </c>
      <c r="E148" s="165" t="s">
        <v>172</v>
      </c>
      <c r="F148" s="166" t="s">
        <v>173</v>
      </c>
      <c r="G148" s="167" t="s">
        <v>174</v>
      </c>
      <c r="H148" s="168">
        <v>10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38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118</v>
      </c>
      <c r="AT148" s="176" t="s">
        <v>114</v>
      </c>
      <c r="AU148" s="176" t="s">
        <v>80</v>
      </c>
      <c r="AY148" s="16" t="s">
        <v>112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78</v>
      </c>
      <c r="BK148" s="177">
        <f>ROUND(I148*H148,2)</f>
        <v>0</v>
      </c>
      <c r="BL148" s="16" t="s">
        <v>118</v>
      </c>
      <c r="BM148" s="176" t="s">
        <v>175</v>
      </c>
    </row>
    <row r="149" s="13" customFormat="1">
      <c r="A149" s="13"/>
      <c r="B149" s="178"/>
      <c r="C149" s="13"/>
      <c r="D149" s="179" t="s">
        <v>124</v>
      </c>
      <c r="E149" s="180" t="s">
        <v>1</v>
      </c>
      <c r="F149" s="181" t="s">
        <v>157</v>
      </c>
      <c r="G149" s="13"/>
      <c r="H149" s="182">
        <v>10</v>
      </c>
      <c r="I149" s="183"/>
      <c r="J149" s="13"/>
      <c r="K149" s="13"/>
      <c r="L149" s="178"/>
      <c r="M149" s="184"/>
      <c r="N149" s="185"/>
      <c r="O149" s="185"/>
      <c r="P149" s="185"/>
      <c r="Q149" s="185"/>
      <c r="R149" s="185"/>
      <c r="S149" s="185"/>
      <c r="T149" s="1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124</v>
      </c>
      <c r="AU149" s="180" t="s">
        <v>80</v>
      </c>
      <c r="AV149" s="13" t="s">
        <v>80</v>
      </c>
      <c r="AW149" s="13" t="s">
        <v>30</v>
      </c>
      <c r="AX149" s="13" t="s">
        <v>78</v>
      </c>
      <c r="AY149" s="180" t="s">
        <v>112</v>
      </c>
    </row>
    <row r="150" s="12" customFormat="1" ht="22.8" customHeight="1">
      <c r="A150" s="12"/>
      <c r="B150" s="150"/>
      <c r="C150" s="12"/>
      <c r="D150" s="151" t="s">
        <v>72</v>
      </c>
      <c r="E150" s="161" t="s">
        <v>126</v>
      </c>
      <c r="F150" s="161" t="s">
        <v>176</v>
      </c>
      <c r="G150" s="12"/>
      <c r="H150" s="12"/>
      <c r="I150" s="153"/>
      <c r="J150" s="162">
        <f>BK150</f>
        <v>0</v>
      </c>
      <c r="K150" s="12"/>
      <c r="L150" s="150"/>
      <c r="M150" s="155"/>
      <c r="N150" s="156"/>
      <c r="O150" s="156"/>
      <c r="P150" s="157">
        <f>SUM(P151:P155)</f>
        <v>0</v>
      </c>
      <c r="Q150" s="156"/>
      <c r="R150" s="157">
        <f>SUM(R151:R155)</f>
        <v>5.1231249999999999</v>
      </c>
      <c r="S150" s="156"/>
      <c r="T150" s="158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1" t="s">
        <v>78</v>
      </c>
      <c r="AT150" s="159" t="s">
        <v>72</v>
      </c>
      <c r="AU150" s="159" t="s">
        <v>78</v>
      </c>
      <c r="AY150" s="151" t="s">
        <v>112</v>
      </c>
      <c r="BK150" s="160">
        <f>SUM(BK151:BK155)</f>
        <v>0</v>
      </c>
    </row>
    <row r="151" s="2" customFormat="1" ht="24.15" customHeight="1">
      <c r="A151" s="35"/>
      <c r="B151" s="163"/>
      <c r="C151" s="164" t="s">
        <v>177</v>
      </c>
      <c r="D151" s="164" t="s">
        <v>114</v>
      </c>
      <c r="E151" s="165" t="s">
        <v>178</v>
      </c>
      <c r="F151" s="166" t="s">
        <v>179</v>
      </c>
      <c r="G151" s="167" t="s">
        <v>117</v>
      </c>
      <c r="H151" s="168">
        <v>43.75</v>
      </c>
      <c r="I151" s="169"/>
      <c r="J151" s="170">
        <f>ROUND(I151*H151,2)</f>
        <v>0</v>
      </c>
      <c r="K151" s="171"/>
      <c r="L151" s="36"/>
      <c r="M151" s="172" t="s">
        <v>1</v>
      </c>
      <c r="N151" s="173" t="s">
        <v>38</v>
      </c>
      <c r="O151" s="74"/>
      <c r="P151" s="174">
        <f>O151*H151</f>
        <v>0</v>
      </c>
      <c r="Q151" s="174">
        <v>0.067019999999999996</v>
      </c>
      <c r="R151" s="174">
        <f>Q151*H151</f>
        <v>2.9321249999999996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118</v>
      </c>
      <c r="AT151" s="176" t="s">
        <v>114</v>
      </c>
      <c r="AU151" s="176" t="s">
        <v>80</v>
      </c>
      <c r="AY151" s="16" t="s">
        <v>112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78</v>
      </c>
      <c r="BK151" s="177">
        <f>ROUND(I151*H151,2)</f>
        <v>0</v>
      </c>
      <c r="BL151" s="16" t="s">
        <v>118</v>
      </c>
      <c r="BM151" s="176" t="s">
        <v>180</v>
      </c>
    </row>
    <row r="152" s="13" customFormat="1">
      <c r="A152" s="13"/>
      <c r="B152" s="178"/>
      <c r="C152" s="13"/>
      <c r="D152" s="179" t="s">
        <v>124</v>
      </c>
      <c r="E152" s="180" t="s">
        <v>1</v>
      </c>
      <c r="F152" s="181" t="s">
        <v>144</v>
      </c>
      <c r="G152" s="13"/>
      <c r="H152" s="182">
        <v>7</v>
      </c>
      <c r="I152" s="183"/>
      <c r="J152" s="13"/>
      <c r="K152" s="13"/>
      <c r="L152" s="178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124</v>
      </c>
      <c r="AU152" s="180" t="s">
        <v>80</v>
      </c>
      <c r="AV152" s="13" t="s">
        <v>80</v>
      </c>
      <c r="AW152" s="13" t="s">
        <v>30</v>
      </c>
      <c r="AX152" s="13" t="s">
        <v>78</v>
      </c>
      <c r="AY152" s="180" t="s">
        <v>112</v>
      </c>
    </row>
    <row r="153" s="13" customFormat="1">
      <c r="A153" s="13"/>
      <c r="B153" s="178"/>
      <c r="C153" s="13"/>
      <c r="D153" s="179" t="s">
        <v>124</v>
      </c>
      <c r="E153" s="13"/>
      <c r="F153" s="181" t="s">
        <v>181</v>
      </c>
      <c r="G153" s="13"/>
      <c r="H153" s="182">
        <v>43.75</v>
      </c>
      <c r="I153" s="183"/>
      <c r="J153" s="13"/>
      <c r="K153" s="13"/>
      <c r="L153" s="178"/>
      <c r="M153" s="184"/>
      <c r="N153" s="185"/>
      <c r="O153" s="185"/>
      <c r="P153" s="185"/>
      <c r="Q153" s="185"/>
      <c r="R153" s="185"/>
      <c r="S153" s="185"/>
      <c r="T153" s="18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0" t="s">
        <v>124</v>
      </c>
      <c r="AU153" s="180" t="s">
        <v>80</v>
      </c>
      <c r="AV153" s="13" t="s">
        <v>80</v>
      </c>
      <c r="AW153" s="13" t="s">
        <v>3</v>
      </c>
      <c r="AX153" s="13" t="s">
        <v>78</v>
      </c>
      <c r="AY153" s="180" t="s">
        <v>112</v>
      </c>
    </row>
    <row r="154" s="2" customFormat="1" ht="24.15" customHeight="1">
      <c r="A154" s="35"/>
      <c r="B154" s="163"/>
      <c r="C154" s="187" t="s">
        <v>182</v>
      </c>
      <c r="D154" s="187" t="s">
        <v>158</v>
      </c>
      <c r="E154" s="188" t="s">
        <v>183</v>
      </c>
      <c r="F154" s="189" t="s">
        <v>184</v>
      </c>
      <c r="G154" s="190" t="s">
        <v>117</v>
      </c>
      <c r="H154" s="191">
        <v>43.82</v>
      </c>
      <c r="I154" s="192"/>
      <c r="J154" s="193">
        <f>ROUND(I154*H154,2)</f>
        <v>0</v>
      </c>
      <c r="K154" s="194"/>
      <c r="L154" s="195"/>
      <c r="M154" s="196" t="s">
        <v>1</v>
      </c>
      <c r="N154" s="197" t="s">
        <v>38</v>
      </c>
      <c r="O154" s="74"/>
      <c r="P154" s="174">
        <f>O154*H154</f>
        <v>0</v>
      </c>
      <c r="Q154" s="174">
        <v>0.050000000000000003</v>
      </c>
      <c r="R154" s="174">
        <f>Q154*H154</f>
        <v>2.1910000000000003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148</v>
      </c>
      <c r="AT154" s="176" t="s">
        <v>158</v>
      </c>
      <c r="AU154" s="176" t="s">
        <v>80</v>
      </c>
      <c r="AY154" s="16" t="s">
        <v>112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78</v>
      </c>
      <c r="BK154" s="177">
        <f>ROUND(I154*H154,2)</f>
        <v>0</v>
      </c>
      <c r="BL154" s="16" t="s">
        <v>118</v>
      </c>
      <c r="BM154" s="176" t="s">
        <v>185</v>
      </c>
    </row>
    <row r="155" s="13" customFormat="1">
      <c r="A155" s="13"/>
      <c r="B155" s="178"/>
      <c r="C155" s="13"/>
      <c r="D155" s="179" t="s">
        <v>124</v>
      </c>
      <c r="E155" s="13"/>
      <c r="F155" s="181" t="s">
        <v>186</v>
      </c>
      <c r="G155" s="13"/>
      <c r="H155" s="182">
        <v>43.82</v>
      </c>
      <c r="I155" s="183"/>
      <c r="J155" s="13"/>
      <c r="K155" s="13"/>
      <c r="L155" s="178"/>
      <c r="M155" s="184"/>
      <c r="N155" s="185"/>
      <c r="O155" s="185"/>
      <c r="P155" s="185"/>
      <c r="Q155" s="185"/>
      <c r="R155" s="185"/>
      <c r="S155" s="185"/>
      <c r="T155" s="18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0" t="s">
        <v>124</v>
      </c>
      <c r="AU155" s="180" t="s">
        <v>80</v>
      </c>
      <c r="AV155" s="13" t="s">
        <v>80</v>
      </c>
      <c r="AW155" s="13" t="s">
        <v>3</v>
      </c>
      <c r="AX155" s="13" t="s">
        <v>78</v>
      </c>
      <c r="AY155" s="180" t="s">
        <v>112</v>
      </c>
    </row>
    <row r="156" s="12" customFormat="1" ht="22.8" customHeight="1">
      <c r="A156" s="12"/>
      <c r="B156" s="150"/>
      <c r="C156" s="12"/>
      <c r="D156" s="151" t="s">
        <v>72</v>
      </c>
      <c r="E156" s="161" t="s">
        <v>135</v>
      </c>
      <c r="F156" s="161" t="s">
        <v>187</v>
      </c>
      <c r="G156" s="12"/>
      <c r="H156" s="12"/>
      <c r="I156" s="153"/>
      <c r="J156" s="162">
        <f>BK156</f>
        <v>0</v>
      </c>
      <c r="K156" s="12"/>
      <c r="L156" s="150"/>
      <c r="M156" s="155"/>
      <c r="N156" s="156"/>
      <c r="O156" s="156"/>
      <c r="P156" s="157">
        <f>SUM(P157:P174)</f>
        <v>0</v>
      </c>
      <c r="Q156" s="156"/>
      <c r="R156" s="157">
        <f>SUM(R157:R174)</f>
        <v>82.357849999999985</v>
      </c>
      <c r="S156" s="156"/>
      <c r="T156" s="158">
        <f>SUM(T157:T174)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1" t="s">
        <v>78</v>
      </c>
      <c r="AT156" s="159" t="s">
        <v>72</v>
      </c>
      <c r="AU156" s="159" t="s">
        <v>78</v>
      </c>
      <c r="AY156" s="151" t="s">
        <v>112</v>
      </c>
      <c r="BK156" s="160">
        <f>SUM(BK157:BK174)</f>
        <v>0</v>
      </c>
    </row>
    <row r="157" s="2" customFormat="1" ht="24.15" customHeight="1">
      <c r="A157" s="35"/>
      <c r="B157" s="163"/>
      <c r="C157" s="164" t="s">
        <v>188</v>
      </c>
      <c r="D157" s="164" t="s">
        <v>114</v>
      </c>
      <c r="E157" s="165" t="s">
        <v>189</v>
      </c>
      <c r="F157" s="166" t="s">
        <v>190</v>
      </c>
      <c r="G157" s="167" t="s">
        <v>122</v>
      </c>
      <c r="H157" s="168">
        <v>550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118</v>
      </c>
      <c r="AT157" s="176" t="s">
        <v>114</v>
      </c>
      <c r="AU157" s="176" t="s">
        <v>80</v>
      </c>
      <c r="AY157" s="16" t="s">
        <v>112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78</v>
      </c>
      <c r="BK157" s="177">
        <f>ROUND(I157*H157,2)</f>
        <v>0</v>
      </c>
      <c r="BL157" s="16" t="s">
        <v>118</v>
      </c>
      <c r="BM157" s="176" t="s">
        <v>191</v>
      </c>
    </row>
    <row r="158" s="13" customFormat="1">
      <c r="A158" s="13"/>
      <c r="B158" s="178"/>
      <c r="C158" s="13"/>
      <c r="D158" s="179" t="s">
        <v>124</v>
      </c>
      <c r="E158" s="180" t="s">
        <v>1</v>
      </c>
      <c r="F158" s="181" t="s">
        <v>130</v>
      </c>
      <c r="G158" s="13"/>
      <c r="H158" s="182">
        <v>550</v>
      </c>
      <c r="I158" s="183"/>
      <c r="J158" s="13"/>
      <c r="K158" s="13"/>
      <c r="L158" s="178"/>
      <c r="M158" s="184"/>
      <c r="N158" s="185"/>
      <c r="O158" s="185"/>
      <c r="P158" s="185"/>
      <c r="Q158" s="185"/>
      <c r="R158" s="185"/>
      <c r="S158" s="185"/>
      <c r="T158" s="1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0" t="s">
        <v>124</v>
      </c>
      <c r="AU158" s="180" t="s">
        <v>80</v>
      </c>
      <c r="AV158" s="13" t="s">
        <v>80</v>
      </c>
      <c r="AW158" s="13" t="s">
        <v>30</v>
      </c>
      <c r="AX158" s="13" t="s">
        <v>78</v>
      </c>
      <c r="AY158" s="180" t="s">
        <v>112</v>
      </c>
    </row>
    <row r="159" s="2" customFormat="1" ht="24.15" customHeight="1">
      <c r="A159" s="35"/>
      <c r="B159" s="163"/>
      <c r="C159" s="164" t="s">
        <v>192</v>
      </c>
      <c r="D159" s="164" t="s">
        <v>114</v>
      </c>
      <c r="E159" s="165" t="s">
        <v>193</v>
      </c>
      <c r="F159" s="166" t="s">
        <v>194</v>
      </c>
      <c r="G159" s="167" t="s">
        <v>122</v>
      </c>
      <c r="H159" s="168">
        <v>550</v>
      </c>
      <c r="I159" s="169"/>
      <c r="J159" s="170">
        <f>ROUND(I159*H159,2)</f>
        <v>0</v>
      </c>
      <c r="K159" s="171"/>
      <c r="L159" s="36"/>
      <c r="M159" s="172" t="s">
        <v>1</v>
      </c>
      <c r="N159" s="173" t="s">
        <v>38</v>
      </c>
      <c r="O159" s="74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6" t="s">
        <v>118</v>
      </c>
      <c r="AT159" s="176" t="s">
        <v>114</v>
      </c>
      <c r="AU159" s="176" t="s">
        <v>80</v>
      </c>
      <c r="AY159" s="16" t="s">
        <v>112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6" t="s">
        <v>78</v>
      </c>
      <c r="BK159" s="177">
        <f>ROUND(I159*H159,2)</f>
        <v>0</v>
      </c>
      <c r="BL159" s="16" t="s">
        <v>118</v>
      </c>
      <c r="BM159" s="176" t="s">
        <v>195</v>
      </c>
    </row>
    <row r="160" s="13" customFormat="1">
      <c r="A160" s="13"/>
      <c r="B160" s="178"/>
      <c r="C160" s="13"/>
      <c r="D160" s="179" t="s">
        <v>124</v>
      </c>
      <c r="E160" s="180" t="s">
        <v>1</v>
      </c>
      <c r="F160" s="181" t="s">
        <v>130</v>
      </c>
      <c r="G160" s="13"/>
      <c r="H160" s="182">
        <v>550</v>
      </c>
      <c r="I160" s="183"/>
      <c r="J160" s="13"/>
      <c r="K160" s="13"/>
      <c r="L160" s="178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124</v>
      </c>
      <c r="AU160" s="180" t="s">
        <v>80</v>
      </c>
      <c r="AV160" s="13" t="s">
        <v>80</v>
      </c>
      <c r="AW160" s="13" t="s">
        <v>30</v>
      </c>
      <c r="AX160" s="13" t="s">
        <v>78</v>
      </c>
      <c r="AY160" s="180" t="s">
        <v>112</v>
      </c>
    </row>
    <row r="161" s="2" customFormat="1" ht="24.15" customHeight="1">
      <c r="A161" s="35"/>
      <c r="B161" s="163"/>
      <c r="C161" s="164" t="s">
        <v>196</v>
      </c>
      <c r="D161" s="164" t="s">
        <v>114</v>
      </c>
      <c r="E161" s="165" t="s">
        <v>197</v>
      </c>
      <c r="F161" s="166" t="s">
        <v>198</v>
      </c>
      <c r="G161" s="167" t="s">
        <v>122</v>
      </c>
      <c r="H161" s="168">
        <v>50</v>
      </c>
      <c r="I161" s="169"/>
      <c r="J161" s="170">
        <f>ROUND(I161*H161,2)</f>
        <v>0</v>
      </c>
      <c r="K161" s="171"/>
      <c r="L161" s="36"/>
      <c r="M161" s="172" t="s">
        <v>1</v>
      </c>
      <c r="N161" s="173" t="s">
        <v>38</v>
      </c>
      <c r="O161" s="74"/>
      <c r="P161" s="174">
        <f>O161*H161</f>
        <v>0</v>
      </c>
      <c r="Q161" s="174">
        <v>0.11162</v>
      </c>
      <c r="R161" s="174">
        <f>Q161*H161</f>
        <v>5.5809999999999995</v>
      </c>
      <c r="S161" s="174">
        <v>0</v>
      </c>
      <c r="T161" s="17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118</v>
      </c>
      <c r="AT161" s="176" t="s">
        <v>114</v>
      </c>
      <c r="AU161" s="176" t="s">
        <v>80</v>
      </c>
      <c r="AY161" s="16" t="s">
        <v>112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78</v>
      </c>
      <c r="BK161" s="177">
        <f>ROUND(I161*H161,2)</f>
        <v>0</v>
      </c>
      <c r="BL161" s="16" t="s">
        <v>118</v>
      </c>
      <c r="BM161" s="176" t="s">
        <v>199</v>
      </c>
    </row>
    <row r="162" s="13" customFormat="1">
      <c r="A162" s="13"/>
      <c r="B162" s="178"/>
      <c r="C162" s="13"/>
      <c r="D162" s="179" t="s">
        <v>124</v>
      </c>
      <c r="E162" s="180" t="s">
        <v>1</v>
      </c>
      <c r="F162" s="181" t="s">
        <v>200</v>
      </c>
      <c r="G162" s="13"/>
      <c r="H162" s="182">
        <v>50</v>
      </c>
      <c r="I162" s="183"/>
      <c r="J162" s="13"/>
      <c r="K162" s="13"/>
      <c r="L162" s="178"/>
      <c r="M162" s="184"/>
      <c r="N162" s="185"/>
      <c r="O162" s="185"/>
      <c r="P162" s="185"/>
      <c r="Q162" s="185"/>
      <c r="R162" s="185"/>
      <c r="S162" s="185"/>
      <c r="T162" s="18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0" t="s">
        <v>124</v>
      </c>
      <c r="AU162" s="180" t="s">
        <v>80</v>
      </c>
      <c r="AV162" s="13" t="s">
        <v>80</v>
      </c>
      <c r="AW162" s="13" t="s">
        <v>30</v>
      </c>
      <c r="AX162" s="13" t="s">
        <v>78</v>
      </c>
      <c r="AY162" s="180" t="s">
        <v>112</v>
      </c>
    </row>
    <row r="163" s="2" customFormat="1" ht="21.75" customHeight="1">
      <c r="A163" s="35"/>
      <c r="B163" s="163"/>
      <c r="C163" s="187" t="s">
        <v>201</v>
      </c>
      <c r="D163" s="187" t="s">
        <v>158</v>
      </c>
      <c r="E163" s="188" t="s">
        <v>202</v>
      </c>
      <c r="F163" s="189" t="s">
        <v>203</v>
      </c>
      <c r="G163" s="190" t="s">
        <v>122</v>
      </c>
      <c r="H163" s="191">
        <v>51.5</v>
      </c>
      <c r="I163" s="192"/>
      <c r="J163" s="193">
        <f>ROUND(I163*H163,2)</f>
        <v>0</v>
      </c>
      <c r="K163" s="194"/>
      <c r="L163" s="195"/>
      <c r="M163" s="196" t="s">
        <v>1</v>
      </c>
      <c r="N163" s="197" t="s">
        <v>38</v>
      </c>
      <c r="O163" s="74"/>
      <c r="P163" s="174">
        <f>O163*H163</f>
        <v>0</v>
      </c>
      <c r="Q163" s="174">
        <v>0.17599999999999999</v>
      </c>
      <c r="R163" s="174">
        <f>Q163*H163</f>
        <v>9.0640000000000001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148</v>
      </c>
      <c r="AT163" s="176" t="s">
        <v>158</v>
      </c>
      <c r="AU163" s="176" t="s">
        <v>80</v>
      </c>
      <c r="AY163" s="16" t="s">
        <v>112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78</v>
      </c>
      <c r="BK163" s="177">
        <f>ROUND(I163*H163,2)</f>
        <v>0</v>
      </c>
      <c r="BL163" s="16" t="s">
        <v>118</v>
      </c>
      <c r="BM163" s="176" t="s">
        <v>204</v>
      </c>
    </row>
    <row r="164" s="13" customFormat="1">
      <c r="A164" s="13"/>
      <c r="B164" s="178"/>
      <c r="C164" s="13"/>
      <c r="D164" s="179" t="s">
        <v>124</v>
      </c>
      <c r="E164" s="180" t="s">
        <v>1</v>
      </c>
      <c r="F164" s="181" t="s">
        <v>200</v>
      </c>
      <c r="G164" s="13"/>
      <c r="H164" s="182">
        <v>50</v>
      </c>
      <c r="I164" s="183"/>
      <c r="J164" s="13"/>
      <c r="K164" s="13"/>
      <c r="L164" s="178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0" t="s">
        <v>124</v>
      </c>
      <c r="AU164" s="180" t="s">
        <v>80</v>
      </c>
      <c r="AV164" s="13" t="s">
        <v>80</v>
      </c>
      <c r="AW164" s="13" t="s">
        <v>30</v>
      </c>
      <c r="AX164" s="13" t="s">
        <v>78</v>
      </c>
      <c r="AY164" s="180" t="s">
        <v>112</v>
      </c>
    </row>
    <row r="165" s="13" customFormat="1">
      <c r="A165" s="13"/>
      <c r="B165" s="178"/>
      <c r="C165" s="13"/>
      <c r="D165" s="179" t="s">
        <v>124</v>
      </c>
      <c r="E165" s="13"/>
      <c r="F165" s="181" t="s">
        <v>205</v>
      </c>
      <c r="G165" s="13"/>
      <c r="H165" s="182">
        <v>51.5</v>
      </c>
      <c r="I165" s="183"/>
      <c r="J165" s="13"/>
      <c r="K165" s="13"/>
      <c r="L165" s="178"/>
      <c r="M165" s="184"/>
      <c r="N165" s="185"/>
      <c r="O165" s="185"/>
      <c r="P165" s="185"/>
      <c r="Q165" s="185"/>
      <c r="R165" s="185"/>
      <c r="S165" s="185"/>
      <c r="T165" s="1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124</v>
      </c>
      <c r="AU165" s="180" t="s">
        <v>80</v>
      </c>
      <c r="AV165" s="13" t="s">
        <v>80</v>
      </c>
      <c r="AW165" s="13" t="s">
        <v>3</v>
      </c>
      <c r="AX165" s="13" t="s">
        <v>78</v>
      </c>
      <c r="AY165" s="180" t="s">
        <v>112</v>
      </c>
    </row>
    <row r="166" s="2" customFormat="1" ht="24.15" customHeight="1">
      <c r="A166" s="35"/>
      <c r="B166" s="163"/>
      <c r="C166" s="164" t="s">
        <v>125</v>
      </c>
      <c r="D166" s="164" t="s">
        <v>114</v>
      </c>
      <c r="E166" s="165" t="s">
        <v>206</v>
      </c>
      <c r="F166" s="166" t="s">
        <v>207</v>
      </c>
      <c r="G166" s="167" t="s">
        <v>122</v>
      </c>
      <c r="H166" s="168">
        <v>500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38</v>
      </c>
      <c r="O166" s="74"/>
      <c r="P166" s="174">
        <f>O166*H166</f>
        <v>0</v>
      </c>
      <c r="Q166" s="174">
        <v>0.098000000000000004</v>
      </c>
      <c r="R166" s="174">
        <f>Q166*H166</f>
        <v>49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118</v>
      </c>
      <c r="AT166" s="176" t="s">
        <v>114</v>
      </c>
      <c r="AU166" s="176" t="s">
        <v>80</v>
      </c>
      <c r="AY166" s="16" t="s">
        <v>112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78</v>
      </c>
      <c r="BK166" s="177">
        <f>ROUND(I166*H166,2)</f>
        <v>0</v>
      </c>
      <c r="BL166" s="16" t="s">
        <v>118</v>
      </c>
      <c r="BM166" s="176" t="s">
        <v>208</v>
      </c>
    </row>
    <row r="167" s="13" customFormat="1">
      <c r="A167" s="13"/>
      <c r="B167" s="178"/>
      <c r="C167" s="13"/>
      <c r="D167" s="179" t="s">
        <v>124</v>
      </c>
      <c r="E167" s="180" t="s">
        <v>1</v>
      </c>
      <c r="F167" s="181" t="s">
        <v>209</v>
      </c>
      <c r="G167" s="13"/>
      <c r="H167" s="182">
        <v>500</v>
      </c>
      <c r="I167" s="183"/>
      <c r="J167" s="13"/>
      <c r="K167" s="13"/>
      <c r="L167" s="178"/>
      <c r="M167" s="184"/>
      <c r="N167" s="185"/>
      <c r="O167" s="185"/>
      <c r="P167" s="185"/>
      <c r="Q167" s="185"/>
      <c r="R167" s="185"/>
      <c r="S167" s="185"/>
      <c r="T167" s="1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0" t="s">
        <v>124</v>
      </c>
      <c r="AU167" s="180" t="s">
        <v>80</v>
      </c>
      <c r="AV167" s="13" t="s">
        <v>80</v>
      </c>
      <c r="AW167" s="13" t="s">
        <v>30</v>
      </c>
      <c r="AX167" s="13" t="s">
        <v>78</v>
      </c>
      <c r="AY167" s="180" t="s">
        <v>112</v>
      </c>
    </row>
    <row r="168" s="2" customFormat="1" ht="16.5" customHeight="1">
      <c r="A168" s="35"/>
      <c r="B168" s="163"/>
      <c r="C168" s="187" t="s">
        <v>7</v>
      </c>
      <c r="D168" s="187" t="s">
        <v>158</v>
      </c>
      <c r="E168" s="188" t="s">
        <v>210</v>
      </c>
      <c r="F168" s="189" t="s">
        <v>211</v>
      </c>
      <c r="G168" s="190" t="s">
        <v>122</v>
      </c>
      <c r="H168" s="191">
        <v>499.55000000000001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38</v>
      </c>
      <c r="O168" s="74"/>
      <c r="P168" s="174">
        <f>O168*H168</f>
        <v>0</v>
      </c>
      <c r="Q168" s="174">
        <v>0.027</v>
      </c>
      <c r="R168" s="174">
        <f>Q168*H168</f>
        <v>13.48785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148</v>
      </c>
      <c r="AT168" s="176" t="s">
        <v>158</v>
      </c>
      <c r="AU168" s="176" t="s">
        <v>80</v>
      </c>
      <c r="AY168" s="16" t="s">
        <v>112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78</v>
      </c>
      <c r="BK168" s="177">
        <f>ROUND(I168*H168,2)</f>
        <v>0</v>
      </c>
      <c r="BL168" s="16" t="s">
        <v>118</v>
      </c>
      <c r="BM168" s="176" t="s">
        <v>212</v>
      </c>
    </row>
    <row r="169" s="13" customFormat="1">
      <c r="A169" s="13"/>
      <c r="B169" s="178"/>
      <c r="C169" s="13"/>
      <c r="D169" s="179" t="s">
        <v>124</v>
      </c>
      <c r="E169" s="180" t="s">
        <v>1</v>
      </c>
      <c r="F169" s="181" t="s">
        <v>213</v>
      </c>
      <c r="G169" s="13"/>
      <c r="H169" s="182">
        <v>485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124</v>
      </c>
      <c r="AU169" s="180" t="s">
        <v>80</v>
      </c>
      <c r="AV169" s="13" t="s">
        <v>80</v>
      </c>
      <c r="AW169" s="13" t="s">
        <v>30</v>
      </c>
      <c r="AX169" s="13" t="s">
        <v>78</v>
      </c>
      <c r="AY169" s="180" t="s">
        <v>112</v>
      </c>
    </row>
    <row r="170" s="13" customFormat="1">
      <c r="A170" s="13"/>
      <c r="B170" s="178"/>
      <c r="C170" s="13"/>
      <c r="D170" s="179" t="s">
        <v>124</v>
      </c>
      <c r="E170" s="13"/>
      <c r="F170" s="181" t="s">
        <v>214</v>
      </c>
      <c r="G170" s="13"/>
      <c r="H170" s="182">
        <v>499.55000000000001</v>
      </c>
      <c r="I170" s="183"/>
      <c r="J170" s="13"/>
      <c r="K170" s="13"/>
      <c r="L170" s="178"/>
      <c r="M170" s="184"/>
      <c r="N170" s="185"/>
      <c r="O170" s="185"/>
      <c r="P170" s="185"/>
      <c r="Q170" s="185"/>
      <c r="R170" s="185"/>
      <c r="S170" s="185"/>
      <c r="T170" s="1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0" t="s">
        <v>124</v>
      </c>
      <c r="AU170" s="180" t="s">
        <v>80</v>
      </c>
      <c r="AV170" s="13" t="s">
        <v>80</v>
      </c>
      <c r="AW170" s="13" t="s">
        <v>3</v>
      </c>
      <c r="AX170" s="13" t="s">
        <v>78</v>
      </c>
      <c r="AY170" s="180" t="s">
        <v>112</v>
      </c>
    </row>
    <row r="171" s="2" customFormat="1" ht="16.5" customHeight="1">
      <c r="A171" s="35"/>
      <c r="B171" s="163"/>
      <c r="C171" s="187" t="s">
        <v>215</v>
      </c>
      <c r="D171" s="187" t="s">
        <v>158</v>
      </c>
      <c r="E171" s="188" t="s">
        <v>216</v>
      </c>
      <c r="F171" s="189" t="s">
        <v>217</v>
      </c>
      <c r="G171" s="190" t="s">
        <v>122</v>
      </c>
      <c r="H171" s="191">
        <v>16</v>
      </c>
      <c r="I171" s="192"/>
      <c r="J171" s="193">
        <f>ROUND(I171*H171,2)</f>
        <v>0</v>
      </c>
      <c r="K171" s="194"/>
      <c r="L171" s="195"/>
      <c r="M171" s="196" t="s">
        <v>1</v>
      </c>
      <c r="N171" s="197" t="s">
        <v>38</v>
      </c>
      <c r="O171" s="74"/>
      <c r="P171" s="174">
        <f>O171*H171</f>
        <v>0</v>
      </c>
      <c r="Q171" s="174">
        <v>0.17000000000000001</v>
      </c>
      <c r="R171" s="174">
        <f>Q171*H171</f>
        <v>2.7200000000000002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148</v>
      </c>
      <c r="AT171" s="176" t="s">
        <v>158</v>
      </c>
      <c r="AU171" s="176" t="s">
        <v>80</v>
      </c>
      <c r="AY171" s="16" t="s">
        <v>112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78</v>
      </c>
      <c r="BK171" s="177">
        <f>ROUND(I171*H171,2)</f>
        <v>0</v>
      </c>
      <c r="BL171" s="16" t="s">
        <v>118</v>
      </c>
      <c r="BM171" s="176" t="s">
        <v>218</v>
      </c>
    </row>
    <row r="172" s="13" customFormat="1">
      <c r="A172" s="13"/>
      <c r="B172" s="178"/>
      <c r="C172" s="13"/>
      <c r="D172" s="179" t="s">
        <v>124</v>
      </c>
      <c r="E172" s="180" t="s">
        <v>1</v>
      </c>
      <c r="F172" s="181" t="s">
        <v>188</v>
      </c>
      <c r="G172" s="13"/>
      <c r="H172" s="182">
        <v>16</v>
      </c>
      <c r="I172" s="183"/>
      <c r="J172" s="13"/>
      <c r="K172" s="13"/>
      <c r="L172" s="178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124</v>
      </c>
      <c r="AU172" s="180" t="s">
        <v>80</v>
      </c>
      <c r="AV172" s="13" t="s">
        <v>80</v>
      </c>
      <c r="AW172" s="13" t="s">
        <v>30</v>
      </c>
      <c r="AX172" s="13" t="s">
        <v>78</v>
      </c>
      <c r="AY172" s="180" t="s">
        <v>112</v>
      </c>
    </row>
    <row r="173" s="2" customFormat="1" ht="24.15" customHeight="1">
      <c r="A173" s="35"/>
      <c r="B173" s="163"/>
      <c r="C173" s="164" t="s">
        <v>219</v>
      </c>
      <c r="D173" s="164" t="s">
        <v>114</v>
      </c>
      <c r="E173" s="165" t="s">
        <v>220</v>
      </c>
      <c r="F173" s="166" t="s">
        <v>221</v>
      </c>
      <c r="G173" s="167" t="s">
        <v>122</v>
      </c>
      <c r="H173" s="168">
        <v>500</v>
      </c>
      <c r="I173" s="169"/>
      <c r="J173" s="170">
        <f>ROUND(I173*H173,2)</f>
        <v>0</v>
      </c>
      <c r="K173" s="171"/>
      <c r="L173" s="36"/>
      <c r="M173" s="172" t="s">
        <v>1</v>
      </c>
      <c r="N173" s="173" t="s">
        <v>38</v>
      </c>
      <c r="O173" s="74"/>
      <c r="P173" s="174">
        <f>O173*H173</f>
        <v>0</v>
      </c>
      <c r="Q173" s="174">
        <v>0.0050099999999999997</v>
      </c>
      <c r="R173" s="174">
        <f>Q173*H173</f>
        <v>2.5049999999999999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118</v>
      </c>
      <c r="AT173" s="176" t="s">
        <v>114</v>
      </c>
      <c r="AU173" s="176" t="s">
        <v>80</v>
      </c>
      <c r="AY173" s="16" t="s">
        <v>112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78</v>
      </c>
      <c r="BK173" s="177">
        <f>ROUND(I173*H173,2)</f>
        <v>0</v>
      </c>
      <c r="BL173" s="16" t="s">
        <v>118</v>
      </c>
      <c r="BM173" s="176" t="s">
        <v>222</v>
      </c>
    </row>
    <row r="174" s="13" customFormat="1">
      <c r="A174" s="13"/>
      <c r="B174" s="178"/>
      <c r="C174" s="13"/>
      <c r="D174" s="179" t="s">
        <v>124</v>
      </c>
      <c r="E174" s="180" t="s">
        <v>1</v>
      </c>
      <c r="F174" s="181" t="s">
        <v>209</v>
      </c>
      <c r="G174" s="13"/>
      <c r="H174" s="182">
        <v>500</v>
      </c>
      <c r="I174" s="183"/>
      <c r="J174" s="13"/>
      <c r="K174" s="13"/>
      <c r="L174" s="178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124</v>
      </c>
      <c r="AU174" s="180" t="s">
        <v>80</v>
      </c>
      <c r="AV174" s="13" t="s">
        <v>80</v>
      </c>
      <c r="AW174" s="13" t="s">
        <v>30</v>
      </c>
      <c r="AX174" s="13" t="s">
        <v>78</v>
      </c>
      <c r="AY174" s="180" t="s">
        <v>112</v>
      </c>
    </row>
    <row r="175" s="12" customFormat="1" ht="22.8" customHeight="1">
      <c r="A175" s="12"/>
      <c r="B175" s="150"/>
      <c r="C175" s="12"/>
      <c r="D175" s="151" t="s">
        <v>72</v>
      </c>
      <c r="E175" s="161" t="s">
        <v>148</v>
      </c>
      <c r="F175" s="161" t="s">
        <v>223</v>
      </c>
      <c r="G175" s="12"/>
      <c r="H175" s="12"/>
      <c r="I175" s="153"/>
      <c r="J175" s="162">
        <f>BK175</f>
        <v>0</v>
      </c>
      <c r="K175" s="12"/>
      <c r="L175" s="150"/>
      <c r="M175" s="155"/>
      <c r="N175" s="156"/>
      <c r="O175" s="156"/>
      <c r="P175" s="157">
        <f>P176</f>
        <v>0</v>
      </c>
      <c r="Q175" s="156"/>
      <c r="R175" s="157">
        <f>R176</f>
        <v>0.84160000000000001</v>
      </c>
      <c r="S175" s="156"/>
      <c r="T175" s="15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1" t="s">
        <v>78</v>
      </c>
      <c r="AT175" s="159" t="s">
        <v>72</v>
      </c>
      <c r="AU175" s="159" t="s">
        <v>78</v>
      </c>
      <c r="AY175" s="151" t="s">
        <v>112</v>
      </c>
      <c r="BK175" s="160">
        <f>BK176</f>
        <v>0</v>
      </c>
    </row>
    <row r="176" s="2" customFormat="1" ht="16.5" customHeight="1">
      <c r="A176" s="35"/>
      <c r="B176" s="163"/>
      <c r="C176" s="164" t="s">
        <v>224</v>
      </c>
      <c r="D176" s="164" t="s">
        <v>114</v>
      </c>
      <c r="E176" s="165" t="s">
        <v>225</v>
      </c>
      <c r="F176" s="166" t="s">
        <v>226</v>
      </c>
      <c r="G176" s="167" t="s">
        <v>117</v>
      </c>
      <c r="H176" s="168">
        <v>2</v>
      </c>
      <c r="I176" s="169"/>
      <c r="J176" s="170">
        <f>ROUND(I176*H176,2)</f>
        <v>0</v>
      </c>
      <c r="K176" s="171"/>
      <c r="L176" s="36"/>
      <c r="M176" s="172" t="s">
        <v>1</v>
      </c>
      <c r="N176" s="173" t="s">
        <v>38</v>
      </c>
      <c r="O176" s="74"/>
      <c r="P176" s="174">
        <f>O176*H176</f>
        <v>0</v>
      </c>
      <c r="Q176" s="174">
        <v>0.42080000000000001</v>
      </c>
      <c r="R176" s="174">
        <f>Q176*H176</f>
        <v>0.84160000000000001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118</v>
      </c>
      <c r="AT176" s="176" t="s">
        <v>114</v>
      </c>
      <c r="AU176" s="176" t="s">
        <v>80</v>
      </c>
      <c r="AY176" s="16" t="s">
        <v>112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78</v>
      </c>
      <c r="BK176" s="177">
        <f>ROUND(I176*H176,2)</f>
        <v>0</v>
      </c>
      <c r="BL176" s="16" t="s">
        <v>118</v>
      </c>
      <c r="BM176" s="176" t="s">
        <v>227</v>
      </c>
    </row>
    <row r="177" s="12" customFormat="1" ht="22.8" customHeight="1">
      <c r="A177" s="12"/>
      <c r="B177" s="150"/>
      <c r="C177" s="12"/>
      <c r="D177" s="151" t="s">
        <v>72</v>
      </c>
      <c r="E177" s="161" t="s">
        <v>153</v>
      </c>
      <c r="F177" s="161" t="s">
        <v>228</v>
      </c>
      <c r="G177" s="12"/>
      <c r="H177" s="12"/>
      <c r="I177" s="153"/>
      <c r="J177" s="162">
        <f>BK177</f>
        <v>0</v>
      </c>
      <c r="K177" s="12"/>
      <c r="L177" s="150"/>
      <c r="M177" s="155"/>
      <c r="N177" s="156"/>
      <c r="O177" s="156"/>
      <c r="P177" s="157">
        <f>SUM(P178:P193)</f>
        <v>0</v>
      </c>
      <c r="Q177" s="156"/>
      <c r="R177" s="157">
        <f>SUM(R178:R193)</f>
        <v>44.454365000000003</v>
      </c>
      <c r="S177" s="156"/>
      <c r="T177" s="158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1" t="s">
        <v>78</v>
      </c>
      <c r="AT177" s="159" t="s">
        <v>72</v>
      </c>
      <c r="AU177" s="159" t="s">
        <v>78</v>
      </c>
      <c r="AY177" s="151" t="s">
        <v>112</v>
      </c>
      <c r="BK177" s="160">
        <f>SUM(BK178:BK193)</f>
        <v>0</v>
      </c>
    </row>
    <row r="178" s="2" customFormat="1" ht="33" customHeight="1">
      <c r="A178" s="35"/>
      <c r="B178" s="163"/>
      <c r="C178" s="164" t="s">
        <v>229</v>
      </c>
      <c r="D178" s="164" t="s">
        <v>114</v>
      </c>
      <c r="E178" s="165" t="s">
        <v>230</v>
      </c>
      <c r="F178" s="166" t="s">
        <v>231</v>
      </c>
      <c r="G178" s="167" t="s">
        <v>174</v>
      </c>
      <c r="H178" s="168">
        <v>180</v>
      </c>
      <c r="I178" s="169"/>
      <c r="J178" s="170">
        <f>ROUND(I178*H178,2)</f>
        <v>0</v>
      </c>
      <c r="K178" s="171"/>
      <c r="L178" s="36"/>
      <c r="M178" s="172" t="s">
        <v>1</v>
      </c>
      <c r="N178" s="173" t="s">
        <v>38</v>
      </c>
      <c r="O178" s="74"/>
      <c r="P178" s="174">
        <f>O178*H178</f>
        <v>0</v>
      </c>
      <c r="Q178" s="174">
        <v>0.15540000000000001</v>
      </c>
      <c r="R178" s="174">
        <f>Q178*H178</f>
        <v>27.972000000000001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118</v>
      </c>
      <c r="AT178" s="176" t="s">
        <v>114</v>
      </c>
      <c r="AU178" s="176" t="s">
        <v>80</v>
      </c>
      <c r="AY178" s="16" t="s">
        <v>112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78</v>
      </c>
      <c r="BK178" s="177">
        <f>ROUND(I178*H178,2)</f>
        <v>0</v>
      </c>
      <c r="BL178" s="16" t="s">
        <v>118</v>
      </c>
      <c r="BM178" s="176" t="s">
        <v>232</v>
      </c>
    </row>
    <row r="179" s="13" customFormat="1">
      <c r="A179" s="13"/>
      <c r="B179" s="178"/>
      <c r="C179" s="13"/>
      <c r="D179" s="179" t="s">
        <v>124</v>
      </c>
      <c r="E179" s="180" t="s">
        <v>1</v>
      </c>
      <c r="F179" s="181" t="s">
        <v>233</v>
      </c>
      <c r="G179" s="13"/>
      <c r="H179" s="182">
        <v>180</v>
      </c>
      <c r="I179" s="183"/>
      <c r="J179" s="13"/>
      <c r="K179" s="13"/>
      <c r="L179" s="178"/>
      <c r="M179" s="184"/>
      <c r="N179" s="185"/>
      <c r="O179" s="185"/>
      <c r="P179" s="185"/>
      <c r="Q179" s="185"/>
      <c r="R179" s="185"/>
      <c r="S179" s="185"/>
      <c r="T179" s="18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0" t="s">
        <v>124</v>
      </c>
      <c r="AU179" s="180" t="s">
        <v>80</v>
      </c>
      <c r="AV179" s="13" t="s">
        <v>80</v>
      </c>
      <c r="AW179" s="13" t="s">
        <v>30</v>
      </c>
      <c r="AX179" s="13" t="s">
        <v>78</v>
      </c>
      <c r="AY179" s="180" t="s">
        <v>112</v>
      </c>
    </row>
    <row r="180" s="2" customFormat="1" ht="16.5" customHeight="1">
      <c r="A180" s="35"/>
      <c r="B180" s="163"/>
      <c r="C180" s="187" t="s">
        <v>234</v>
      </c>
      <c r="D180" s="187" t="s">
        <v>158</v>
      </c>
      <c r="E180" s="188" t="s">
        <v>235</v>
      </c>
      <c r="F180" s="189" t="s">
        <v>236</v>
      </c>
      <c r="G180" s="190" t="s">
        <v>174</v>
      </c>
      <c r="H180" s="191">
        <v>102</v>
      </c>
      <c r="I180" s="192"/>
      <c r="J180" s="193">
        <f>ROUND(I180*H180,2)</f>
        <v>0</v>
      </c>
      <c r="K180" s="194"/>
      <c r="L180" s="195"/>
      <c r="M180" s="196" t="s">
        <v>1</v>
      </c>
      <c r="N180" s="197" t="s">
        <v>38</v>
      </c>
      <c r="O180" s="74"/>
      <c r="P180" s="174">
        <f>O180*H180</f>
        <v>0</v>
      </c>
      <c r="Q180" s="174">
        <v>0.080000000000000002</v>
      </c>
      <c r="R180" s="174">
        <f>Q180*H180</f>
        <v>8.1600000000000001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148</v>
      </c>
      <c r="AT180" s="176" t="s">
        <v>158</v>
      </c>
      <c r="AU180" s="176" t="s">
        <v>80</v>
      </c>
      <c r="AY180" s="16" t="s">
        <v>112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78</v>
      </c>
      <c r="BK180" s="177">
        <f>ROUND(I180*H180,2)</f>
        <v>0</v>
      </c>
      <c r="BL180" s="16" t="s">
        <v>118</v>
      </c>
      <c r="BM180" s="176" t="s">
        <v>237</v>
      </c>
    </row>
    <row r="181" s="13" customFormat="1">
      <c r="A181" s="13"/>
      <c r="B181" s="178"/>
      <c r="C181" s="13"/>
      <c r="D181" s="179" t="s">
        <v>124</v>
      </c>
      <c r="E181" s="180" t="s">
        <v>1</v>
      </c>
      <c r="F181" s="181" t="s">
        <v>152</v>
      </c>
      <c r="G181" s="13"/>
      <c r="H181" s="182">
        <v>100</v>
      </c>
      <c r="I181" s="183"/>
      <c r="J181" s="13"/>
      <c r="K181" s="13"/>
      <c r="L181" s="178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124</v>
      </c>
      <c r="AU181" s="180" t="s">
        <v>80</v>
      </c>
      <c r="AV181" s="13" t="s">
        <v>80</v>
      </c>
      <c r="AW181" s="13" t="s">
        <v>30</v>
      </c>
      <c r="AX181" s="13" t="s">
        <v>78</v>
      </c>
      <c r="AY181" s="180" t="s">
        <v>112</v>
      </c>
    </row>
    <row r="182" s="13" customFormat="1">
      <c r="A182" s="13"/>
      <c r="B182" s="178"/>
      <c r="C182" s="13"/>
      <c r="D182" s="179" t="s">
        <v>124</v>
      </c>
      <c r="E182" s="13"/>
      <c r="F182" s="181" t="s">
        <v>238</v>
      </c>
      <c r="G182" s="13"/>
      <c r="H182" s="182">
        <v>102</v>
      </c>
      <c r="I182" s="183"/>
      <c r="J182" s="13"/>
      <c r="K182" s="13"/>
      <c r="L182" s="178"/>
      <c r="M182" s="184"/>
      <c r="N182" s="185"/>
      <c r="O182" s="185"/>
      <c r="P182" s="185"/>
      <c r="Q182" s="185"/>
      <c r="R182" s="185"/>
      <c r="S182" s="185"/>
      <c r="T182" s="18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0" t="s">
        <v>124</v>
      </c>
      <c r="AU182" s="180" t="s">
        <v>80</v>
      </c>
      <c r="AV182" s="13" t="s">
        <v>80</v>
      </c>
      <c r="AW182" s="13" t="s">
        <v>3</v>
      </c>
      <c r="AX182" s="13" t="s">
        <v>78</v>
      </c>
      <c r="AY182" s="180" t="s">
        <v>112</v>
      </c>
    </row>
    <row r="183" s="2" customFormat="1" ht="16.5" customHeight="1">
      <c r="A183" s="35"/>
      <c r="B183" s="163"/>
      <c r="C183" s="187" t="s">
        <v>239</v>
      </c>
      <c r="D183" s="187" t="s">
        <v>158</v>
      </c>
      <c r="E183" s="188" t="s">
        <v>240</v>
      </c>
      <c r="F183" s="189" t="s">
        <v>241</v>
      </c>
      <c r="G183" s="190" t="s">
        <v>174</v>
      </c>
      <c r="H183" s="191">
        <v>80</v>
      </c>
      <c r="I183" s="192"/>
      <c r="J183" s="193">
        <f>ROUND(I183*H183,2)</f>
        <v>0</v>
      </c>
      <c r="K183" s="194"/>
      <c r="L183" s="195"/>
      <c r="M183" s="196" t="s">
        <v>1</v>
      </c>
      <c r="N183" s="197" t="s">
        <v>38</v>
      </c>
      <c r="O183" s="74"/>
      <c r="P183" s="174">
        <f>O183*H183</f>
        <v>0</v>
      </c>
      <c r="Q183" s="174">
        <v>0.045999999999999999</v>
      </c>
      <c r="R183" s="174">
        <f>Q183*H183</f>
        <v>3.6799999999999997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148</v>
      </c>
      <c r="AT183" s="176" t="s">
        <v>158</v>
      </c>
      <c r="AU183" s="176" t="s">
        <v>80</v>
      </c>
      <c r="AY183" s="16" t="s">
        <v>112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78</v>
      </c>
      <c r="BK183" s="177">
        <f>ROUND(I183*H183,2)</f>
        <v>0</v>
      </c>
      <c r="BL183" s="16" t="s">
        <v>118</v>
      </c>
      <c r="BM183" s="176" t="s">
        <v>242</v>
      </c>
    </row>
    <row r="184" s="13" customFormat="1">
      <c r="A184" s="13"/>
      <c r="B184" s="178"/>
      <c r="C184" s="13"/>
      <c r="D184" s="179" t="s">
        <v>124</v>
      </c>
      <c r="E184" s="180" t="s">
        <v>1</v>
      </c>
      <c r="F184" s="181" t="s">
        <v>243</v>
      </c>
      <c r="G184" s="13"/>
      <c r="H184" s="182">
        <v>80</v>
      </c>
      <c r="I184" s="183"/>
      <c r="J184" s="13"/>
      <c r="K184" s="13"/>
      <c r="L184" s="178"/>
      <c r="M184" s="184"/>
      <c r="N184" s="185"/>
      <c r="O184" s="185"/>
      <c r="P184" s="185"/>
      <c r="Q184" s="185"/>
      <c r="R184" s="185"/>
      <c r="S184" s="185"/>
      <c r="T184" s="18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0" t="s">
        <v>124</v>
      </c>
      <c r="AU184" s="180" t="s">
        <v>80</v>
      </c>
      <c r="AV184" s="13" t="s">
        <v>80</v>
      </c>
      <c r="AW184" s="13" t="s">
        <v>30</v>
      </c>
      <c r="AX184" s="13" t="s">
        <v>78</v>
      </c>
      <c r="AY184" s="180" t="s">
        <v>112</v>
      </c>
    </row>
    <row r="185" s="2" customFormat="1" ht="24.15" customHeight="1">
      <c r="A185" s="35"/>
      <c r="B185" s="163"/>
      <c r="C185" s="164" t="s">
        <v>244</v>
      </c>
      <c r="D185" s="164" t="s">
        <v>114</v>
      </c>
      <c r="E185" s="165" t="s">
        <v>245</v>
      </c>
      <c r="F185" s="166" t="s">
        <v>246</v>
      </c>
      <c r="G185" s="167" t="s">
        <v>174</v>
      </c>
      <c r="H185" s="168">
        <v>6</v>
      </c>
      <c r="I185" s="169"/>
      <c r="J185" s="170">
        <f>ROUND(I185*H185,2)</f>
        <v>0</v>
      </c>
      <c r="K185" s="171"/>
      <c r="L185" s="36"/>
      <c r="M185" s="172" t="s">
        <v>1</v>
      </c>
      <c r="N185" s="173" t="s">
        <v>38</v>
      </c>
      <c r="O185" s="74"/>
      <c r="P185" s="174">
        <f>O185*H185</f>
        <v>0</v>
      </c>
      <c r="Q185" s="174">
        <v>0.43819000000000002</v>
      </c>
      <c r="R185" s="174">
        <f>Q185*H185</f>
        <v>2.62914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118</v>
      </c>
      <c r="AT185" s="176" t="s">
        <v>114</v>
      </c>
      <c r="AU185" s="176" t="s">
        <v>80</v>
      </c>
      <c r="AY185" s="16" t="s">
        <v>112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78</v>
      </c>
      <c r="BK185" s="177">
        <f>ROUND(I185*H185,2)</f>
        <v>0</v>
      </c>
      <c r="BL185" s="16" t="s">
        <v>118</v>
      </c>
      <c r="BM185" s="176" t="s">
        <v>247</v>
      </c>
    </row>
    <row r="186" s="13" customFormat="1">
      <c r="A186" s="13"/>
      <c r="B186" s="178"/>
      <c r="C186" s="13"/>
      <c r="D186" s="179" t="s">
        <v>124</v>
      </c>
      <c r="E186" s="180" t="s">
        <v>1</v>
      </c>
      <c r="F186" s="181" t="s">
        <v>140</v>
      </c>
      <c r="G186" s="13"/>
      <c r="H186" s="182">
        <v>6</v>
      </c>
      <c r="I186" s="183"/>
      <c r="J186" s="13"/>
      <c r="K186" s="13"/>
      <c r="L186" s="178"/>
      <c r="M186" s="184"/>
      <c r="N186" s="185"/>
      <c r="O186" s="185"/>
      <c r="P186" s="185"/>
      <c r="Q186" s="185"/>
      <c r="R186" s="185"/>
      <c r="S186" s="185"/>
      <c r="T186" s="1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0" t="s">
        <v>124</v>
      </c>
      <c r="AU186" s="180" t="s">
        <v>80</v>
      </c>
      <c r="AV186" s="13" t="s">
        <v>80</v>
      </c>
      <c r="AW186" s="13" t="s">
        <v>30</v>
      </c>
      <c r="AX186" s="13" t="s">
        <v>78</v>
      </c>
      <c r="AY186" s="180" t="s">
        <v>112</v>
      </c>
    </row>
    <row r="187" s="2" customFormat="1" ht="24.15" customHeight="1">
      <c r="A187" s="35"/>
      <c r="B187" s="163"/>
      <c r="C187" s="187" t="s">
        <v>248</v>
      </c>
      <c r="D187" s="187" t="s">
        <v>158</v>
      </c>
      <c r="E187" s="188" t="s">
        <v>249</v>
      </c>
      <c r="F187" s="189" t="s">
        <v>250</v>
      </c>
      <c r="G187" s="190" t="s">
        <v>174</v>
      </c>
      <c r="H187" s="191">
        <v>5.5</v>
      </c>
      <c r="I187" s="192"/>
      <c r="J187" s="193">
        <f>ROUND(I187*H187,2)</f>
        <v>0</v>
      </c>
      <c r="K187" s="194"/>
      <c r="L187" s="195"/>
      <c r="M187" s="196" t="s">
        <v>1</v>
      </c>
      <c r="N187" s="197" t="s">
        <v>38</v>
      </c>
      <c r="O187" s="74"/>
      <c r="P187" s="174">
        <f>O187*H187</f>
        <v>0</v>
      </c>
      <c r="Q187" s="174">
        <v>0.30295</v>
      </c>
      <c r="R187" s="174">
        <f>Q187*H187</f>
        <v>1.6662250000000001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148</v>
      </c>
      <c r="AT187" s="176" t="s">
        <v>158</v>
      </c>
      <c r="AU187" s="176" t="s">
        <v>80</v>
      </c>
      <c r="AY187" s="16" t="s">
        <v>112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78</v>
      </c>
      <c r="BK187" s="177">
        <f>ROUND(I187*H187,2)</f>
        <v>0</v>
      </c>
      <c r="BL187" s="16" t="s">
        <v>118</v>
      </c>
      <c r="BM187" s="176" t="s">
        <v>251</v>
      </c>
    </row>
    <row r="188" s="13" customFormat="1">
      <c r="A188" s="13"/>
      <c r="B188" s="178"/>
      <c r="C188" s="13"/>
      <c r="D188" s="179" t="s">
        <v>124</v>
      </c>
      <c r="E188" s="180" t="s">
        <v>1</v>
      </c>
      <c r="F188" s="181" t="s">
        <v>252</v>
      </c>
      <c r="G188" s="13"/>
      <c r="H188" s="182">
        <v>5.5</v>
      </c>
      <c r="I188" s="183"/>
      <c r="J188" s="13"/>
      <c r="K188" s="13"/>
      <c r="L188" s="178"/>
      <c r="M188" s="184"/>
      <c r="N188" s="185"/>
      <c r="O188" s="185"/>
      <c r="P188" s="185"/>
      <c r="Q188" s="185"/>
      <c r="R188" s="185"/>
      <c r="S188" s="185"/>
      <c r="T188" s="1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124</v>
      </c>
      <c r="AU188" s="180" t="s">
        <v>80</v>
      </c>
      <c r="AV188" s="13" t="s">
        <v>80</v>
      </c>
      <c r="AW188" s="13" t="s">
        <v>30</v>
      </c>
      <c r="AX188" s="13" t="s">
        <v>78</v>
      </c>
      <c r="AY188" s="180" t="s">
        <v>112</v>
      </c>
    </row>
    <row r="189" s="2" customFormat="1" ht="16.5" customHeight="1">
      <c r="A189" s="35"/>
      <c r="B189" s="163"/>
      <c r="C189" s="187" t="s">
        <v>253</v>
      </c>
      <c r="D189" s="187" t="s">
        <v>158</v>
      </c>
      <c r="E189" s="188" t="s">
        <v>254</v>
      </c>
      <c r="F189" s="189" t="s">
        <v>255</v>
      </c>
      <c r="G189" s="190" t="s">
        <v>117</v>
      </c>
      <c r="H189" s="191">
        <v>1</v>
      </c>
      <c r="I189" s="192"/>
      <c r="J189" s="193">
        <f>ROUND(I189*H189,2)</f>
        <v>0</v>
      </c>
      <c r="K189" s="194"/>
      <c r="L189" s="195"/>
      <c r="M189" s="196" t="s">
        <v>1</v>
      </c>
      <c r="N189" s="197" t="s">
        <v>38</v>
      </c>
      <c r="O189" s="74"/>
      <c r="P189" s="174">
        <f>O189*H189</f>
        <v>0</v>
      </c>
      <c r="Q189" s="174">
        <v>0.34699999999999998</v>
      </c>
      <c r="R189" s="174">
        <f>Q189*H189</f>
        <v>0.34699999999999998</v>
      </c>
      <c r="S189" s="174">
        <v>0</v>
      </c>
      <c r="T189" s="17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6" t="s">
        <v>148</v>
      </c>
      <c r="AT189" s="176" t="s">
        <v>158</v>
      </c>
      <c r="AU189" s="176" t="s">
        <v>80</v>
      </c>
      <c r="AY189" s="16" t="s">
        <v>112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78</v>
      </c>
      <c r="BK189" s="177">
        <f>ROUND(I189*H189,2)</f>
        <v>0</v>
      </c>
      <c r="BL189" s="16" t="s">
        <v>118</v>
      </c>
      <c r="BM189" s="176" t="s">
        <v>256</v>
      </c>
    </row>
    <row r="190" s="13" customFormat="1">
      <c r="A190" s="13"/>
      <c r="B190" s="178"/>
      <c r="C190" s="13"/>
      <c r="D190" s="179" t="s">
        <v>124</v>
      </c>
      <c r="E190" s="180" t="s">
        <v>1</v>
      </c>
      <c r="F190" s="181" t="s">
        <v>78</v>
      </c>
      <c r="G190" s="13"/>
      <c r="H190" s="182">
        <v>1</v>
      </c>
      <c r="I190" s="183"/>
      <c r="J190" s="13"/>
      <c r="K190" s="13"/>
      <c r="L190" s="178"/>
      <c r="M190" s="184"/>
      <c r="N190" s="185"/>
      <c r="O190" s="185"/>
      <c r="P190" s="185"/>
      <c r="Q190" s="185"/>
      <c r="R190" s="185"/>
      <c r="S190" s="185"/>
      <c r="T190" s="1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0" t="s">
        <v>124</v>
      </c>
      <c r="AU190" s="180" t="s">
        <v>80</v>
      </c>
      <c r="AV190" s="13" t="s">
        <v>80</v>
      </c>
      <c r="AW190" s="13" t="s">
        <v>30</v>
      </c>
      <c r="AX190" s="13" t="s">
        <v>78</v>
      </c>
      <c r="AY190" s="180" t="s">
        <v>112</v>
      </c>
    </row>
    <row r="191" s="2" customFormat="1" ht="16.5" customHeight="1">
      <c r="A191" s="35"/>
      <c r="B191" s="163"/>
      <c r="C191" s="164" t="s">
        <v>257</v>
      </c>
      <c r="D191" s="164" t="s">
        <v>114</v>
      </c>
      <c r="E191" s="165" t="s">
        <v>258</v>
      </c>
      <c r="F191" s="166" t="s">
        <v>259</v>
      </c>
      <c r="G191" s="167" t="s">
        <v>260</v>
      </c>
      <c r="H191" s="168">
        <v>20</v>
      </c>
      <c r="I191" s="169"/>
      <c r="J191" s="170">
        <f>ROUND(I191*H191,2)</f>
        <v>0</v>
      </c>
      <c r="K191" s="171"/>
      <c r="L191" s="36"/>
      <c r="M191" s="172" t="s">
        <v>1</v>
      </c>
      <c r="N191" s="173" t="s">
        <v>38</v>
      </c>
      <c r="O191" s="74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6" t="s">
        <v>118</v>
      </c>
      <c r="AT191" s="176" t="s">
        <v>114</v>
      </c>
      <c r="AU191" s="176" t="s">
        <v>80</v>
      </c>
      <c r="AY191" s="16" t="s">
        <v>112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78</v>
      </c>
      <c r="BK191" s="177">
        <f>ROUND(I191*H191,2)</f>
        <v>0</v>
      </c>
      <c r="BL191" s="16" t="s">
        <v>118</v>
      </c>
      <c r="BM191" s="176" t="s">
        <v>261</v>
      </c>
    </row>
    <row r="192" s="13" customFormat="1">
      <c r="A192" s="13"/>
      <c r="B192" s="178"/>
      <c r="C192" s="13"/>
      <c r="D192" s="179" t="s">
        <v>124</v>
      </c>
      <c r="E192" s="180" t="s">
        <v>1</v>
      </c>
      <c r="F192" s="181" t="s">
        <v>262</v>
      </c>
      <c r="G192" s="13"/>
      <c r="H192" s="182">
        <v>20</v>
      </c>
      <c r="I192" s="183"/>
      <c r="J192" s="13"/>
      <c r="K192" s="13"/>
      <c r="L192" s="178"/>
      <c r="M192" s="184"/>
      <c r="N192" s="185"/>
      <c r="O192" s="185"/>
      <c r="P192" s="185"/>
      <c r="Q192" s="185"/>
      <c r="R192" s="185"/>
      <c r="S192" s="185"/>
      <c r="T192" s="1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124</v>
      </c>
      <c r="AU192" s="180" t="s">
        <v>80</v>
      </c>
      <c r="AV192" s="13" t="s">
        <v>80</v>
      </c>
      <c r="AW192" s="13" t="s">
        <v>30</v>
      </c>
      <c r="AX192" s="13" t="s">
        <v>78</v>
      </c>
      <c r="AY192" s="180" t="s">
        <v>112</v>
      </c>
    </row>
    <row r="193" s="2" customFormat="1" ht="16.5" customHeight="1">
      <c r="A193" s="35"/>
      <c r="B193" s="163"/>
      <c r="C193" s="164" t="s">
        <v>263</v>
      </c>
      <c r="D193" s="164" t="s">
        <v>114</v>
      </c>
      <c r="E193" s="165" t="s">
        <v>264</v>
      </c>
      <c r="F193" s="166" t="s">
        <v>265</v>
      </c>
      <c r="G193" s="167" t="s">
        <v>266</v>
      </c>
      <c r="H193" s="168">
        <v>1</v>
      </c>
      <c r="I193" s="169"/>
      <c r="J193" s="170">
        <f>ROUND(I193*H193,2)</f>
        <v>0</v>
      </c>
      <c r="K193" s="171"/>
      <c r="L193" s="36"/>
      <c r="M193" s="172" t="s">
        <v>1</v>
      </c>
      <c r="N193" s="173" t="s">
        <v>38</v>
      </c>
      <c r="O193" s="74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6" t="s">
        <v>118</v>
      </c>
      <c r="AT193" s="176" t="s">
        <v>114</v>
      </c>
      <c r="AU193" s="176" t="s">
        <v>80</v>
      </c>
      <c r="AY193" s="16" t="s">
        <v>112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78</v>
      </c>
      <c r="BK193" s="177">
        <f>ROUND(I193*H193,2)</f>
        <v>0</v>
      </c>
      <c r="BL193" s="16" t="s">
        <v>118</v>
      </c>
      <c r="BM193" s="176" t="s">
        <v>267</v>
      </c>
    </row>
    <row r="194" s="12" customFormat="1" ht="22.8" customHeight="1">
      <c r="A194" s="12"/>
      <c r="B194" s="150"/>
      <c r="C194" s="12"/>
      <c r="D194" s="151" t="s">
        <v>72</v>
      </c>
      <c r="E194" s="161" t="s">
        <v>268</v>
      </c>
      <c r="F194" s="161" t="s">
        <v>269</v>
      </c>
      <c r="G194" s="12"/>
      <c r="H194" s="12"/>
      <c r="I194" s="153"/>
      <c r="J194" s="162">
        <f>BK194</f>
        <v>0</v>
      </c>
      <c r="K194" s="12"/>
      <c r="L194" s="150"/>
      <c r="M194" s="155"/>
      <c r="N194" s="156"/>
      <c r="O194" s="156"/>
      <c r="P194" s="157">
        <f>SUM(P195:P202)</f>
        <v>0</v>
      </c>
      <c r="Q194" s="156"/>
      <c r="R194" s="157">
        <f>SUM(R195:R202)</f>
        <v>0</v>
      </c>
      <c r="S194" s="156"/>
      <c r="T194" s="158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1" t="s">
        <v>78</v>
      </c>
      <c r="AT194" s="159" t="s">
        <v>72</v>
      </c>
      <c r="AU194" s="159" t="s">
        <v>78</v>
      </c>
      <c r="AY194" s="151" t="s">
        <v>112</v>
      </c>
      <c r="BK194" s="160">
        <f>SUM(BK195:BK202)</f>
        <v>0</v>
      </c>
    </row>
    <row r="195" s="2" customFormat="1" ht="24.15" customHeight="1">
      <c r="A195" s="35"/>
      <c r="B195" s="163"/>
      <c r="C195" s="164" t="s">
        <v>270</v>
      </c>
      <c r="D195" s="164" t="s">
        <v>114</v>
      </c>
      <c r="E195" s="165" t="s">
        <v>271</v>
      </c>
      <c r="F195" s="166" t="s">
        <v>272</v>
      </c>
      <c r="G195" s="167" t="s">
        <v>273</v>
      </c>
      <c r="H195" s="168">
        <v>471.30000000000001</v>
      </c>
      <c r="I195" s="169"/>
      <c r="J195" s="170">
        <f>ROUND(I195*H195,2)</f>
        <v>0</v>
      </c>
      <c r="K195" s="171"/>
      <c r="L195" s="36"/>
      <c r="M195" s="172" t="s">
        <v>1</v>
      </c>
      <c r="N195" s="173" t="s">
        <v>38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118</v>
      </c>
      <c r="AT195" s="176" t="s">
        <v>114</v>
      </c>
      <c r="AU195" s="176" t="s">
        <v>80</v>
      </c>
      <c r="AY195" s="16" t="s">
        <v>112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78</v>
      </c>
      <c r="BK195" s="177">
        <f>ROUND(I195*H195,2)</f>
        <v>0</v>
      </c>
      <c r="BL195" s="16" t="s">
        <v>118</v>
      </c>
      <c r="BM195" s="176" t="s">
        <v>274</v>
      </c>
    </row>
    <row r="196" s="2" customFormat="1" ht="24.15" customHeight="1">
      <c r="A196" s="35"/>
      <c r="B196" s="163"/>
      <c r="C196" s="164" t="s">
        <v>275</v>
      </c>
      <c r="D196" s="164" t="s">
        <v>114</v>
      </c>
      <c r="E196" s="165" t="s">
        <v>276</v>
      </c>
      <c r="F196" s="166" t="s">
        <v>277</v>
      </c>
      <c r="G196" s="167" t="s">
        <v>273</v>
      </c>
      <c r="H196" s="168">
        <v>471.30000000000001</v>
      </c>
      <c r="I196" s="169"/>
      <c r="J196" s="170">
        <f>ROUND(I196*H196,2)</f>
        <v>0</v>
      </c>
      <c r="K196" s="171"/>
      <c r="L196" s="36"/>
      <c r="M196" s="172" t="s">
        <v>1</v>
      </c>
      <c r="N196" s="173" t="s">
        <v>38</v>
      </c>
      <c r="O196" s="74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6" t="s">
        <v>118</v>
      </c>
      <c r="AT196" s="176" t="s">
        <v>114</v>
      </c>
      <c r="AU196" s="176" t="s">
        <v>80</v>
      </c>
      <c r="AY196" s="16" t="s">
        <v>112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6" t="s">
        <v>78</v>
      </c>
      <c r="BK196" s="177">
        <f>ROUND(I196*H196,2)</f>
        <v>0</v>
      </c>
      <c r="BL196" s="16" t="s">
        <v>118</v>
      </c>
      <c r="BM196" s="176" t="s">
        <v>278</v>
      </c>
    </row>
    <row r="197" s="2" customFormat="1" ht="24.15" customHeight="1">
      <c r="A197" s="35"/>
      <c r="B197" s="163"/>
      <c r="C197" s="164" t="s">
        <v>279</v>
      </c>
      <c r="D197" s="164" t="s">
        <v>114</v>
      </c>
      <c r="E197" s="165" t="s">
        <v>280</v>
      </c>
      <c r="F197" s="166" t="s">
        <v>281</v>
      </c>
      <c r="G197" s="167" t="s">
        <v>273</v>
      </c>
      <c r="H197" s="168">
        <v>359</v>
      </c>
      <c r="I197" s="169"/>
      <c r="J197" s="170">
        <f>ROUND(I197*H197,2)</f>
        <v>0</v>
      </c>
      <c r="K197" s="171"/>
      <c r="L197" s="36"/>
      <c r="M197" s="172" t="s">
        <v>1</v>
      </c>
      <c r="N197" s="173" t="s">
        <v>38</v>
      </c>
      <c r="O197" s="74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76" t="s">
        <v>118</v>
      </c>
      <c r="AT197" s="176" t="s">
        <v>114</v>
      </c>
      <c r="AU197" s="176" t="s">
        <v>80</v>
      </c>
      <c r="AY197" s="16" t="s">
        <v>112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6" t="s">
        <v>78</v>
      </c>
      <c r="BK197" s="177">
        <f>ROUND(I197*H197,2)</f>
        <v>0</v>
      </c>
      <c r="BL197" s="16" t="s">
        <v>118</v>
      </c>
      <c r="BM197" s="176" t="s">
        <v>282</v>
      </c>
    </row>
    <row r="198" s="13" customFormat="1">
      <c r="A198" s="13"/>
      <c r="B198" s="178"/>
      <c r="C198" s="13"/>
      <c r="D198" s="179" t="s">
        <v>124</v>
      </c>
      <c r="E198" s="180" t="s">
        <v>1</v>
      </c>
      <c r="F198" s="181" t="s">
        <v>283</v>
      </c>
      <c r="G198" s="13"/>
      <c r="H198" s="182">
        <v>359</v>
      </c>
      <c r="I198" s="183"/>
      <c r="J198" s="13"/>
      <c r="K198" s="13"/>
      <c r="L198" s="178"/>
      <c r="M198" s="184"/>
      <c r="N198" s="185"/>
      <c r="O198" s="185"/>
      <c r="P198" s="185"/>
      <c r="Q198" s="185"/>
      <c r="R198" s="185"/>
      <c r="S198" s="185"/>
      <c r="T198" s="18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0" t="s">
        <v>124</v>
      </c>
      <c r="AU198" s="180" t="s">
        <v>80</v>
      </c>
      <c r="AV198" s="13" t="s">
        <v>80</v>
      </c>
      <c r="AW198" s="13" t="s">
        <v>30</v>
      </c>
      <c r="AX198" s="13" t="s">
        <v>78</v>
      </c>
      <c r="AY198" s="180" t="s">
        <v>112</v>
      </c>
    </row>
    <row r="199" s="2" customFormat="1" ht="37.8" customHeight="1">
      <c r="A199" s="35"/>
      <c r="B199" s="163"/>
      <c r="C199" s="164" t="s">
        <v>284</v>
      </c>
      <c r="D199" s="164" t="s">
        <v>114</v>
      </c>
      <c r="E199" s="165" t="s">
        <v>285</v>
      </c>
      <c r="F199" s="166" t="s">
        <v>286</v>
      </c>
      <c r="G199" s="167" t="s">
        <v>273</v>
      </c>
      <c r="H199" s="168">
        <v>48</v>
      </c>
      <c r="I199" s="169"/>
      <c r="J199" s="170">
        <f>ROUND(I199*H199,2)</f>
        <v>0</v>
      </c>
      <c r="K199" s="171"/>
      <c r="L199" s="36"/>
      <c r="M199" s="172" t="s">
        <v>1</v>
      </c>
      <c r="N199" s="173" t="s">
        <v>38</v>
      </c>
      <c r="O199" s="74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76" t="s">
        <v>118</v>
      </c>
      <c r="AT199" s="176" t="s">
        <v>114</v>
      </c>
      <c r="AU199" s="176" t="s">
        <v>80</v>
      </c>
      <c r="AY199" s="16" t="s">
        <v>112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78</v>
      </c>
      <c r="BK199" s="177">
        <f>ROUND(I199*H199,2)</f>
        <v>0</v>
      </c>
      <c r="BL199" s="16" t="s">
        <v>118</v>
      </c>
      <c r="BM199" s="176" t="s">
        <v>287</v>
      </c>
    </row>
    <row r="200" s="13" customFormat="1">
      <c r="A200" s="13"/>
      <c r="B200" s="178"/>
      <c r="C200" s="13"/>
      <c r="D200" s="179" t="s">
        <v>124</v>
      </c>
      <c r="E200" s="180" t="s">
        <v>1</v>
      </c>
      <c r="F200" s="181" t="s">
        <v>288</v>
      </c>
      <c r="G200" s="13"/>
      <c r="H200" s="182">
        <v>48</v>
      </c>
      <c r="I200" s="183"/>
      <c r="J200" s="13"/>
      <c r="K200" s="13"/>
      <c r="L200" s="178"/>
      <c r="M200" s="184"/>
      <c r="N200" s="185"/>
      <c r="O200" s="185"/>
      <c r="P200" s="185"/>
      <c r="Q200" s="185"/>
      <c r="R200" s="185"/>
      <c r="S200" s="185"/>
      <c r="T200" s="18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0" t="s">
        <v>124</v>
      </c>
      <c r="AU200" s="180" t="s">
        <v>80</v>
      </c>
      <c r="AV200" s="13" t="s">
        <v>80</v>
      </c>
      <c r="AW200" s="13" t="s">
        <v>30</v>
      </c>
      <c r="AX200" s="13" t="s">
        <v>78</v>
      </c>
      <c r="AY200" s="180" t="s">
        <v>112</v>
      </c>
    </row>
    <row r="201" s="2" customFormat="1" ht="44.25" customHeight="1">
      <c r="A201" s="35"/>
      <c r="B201" s="163"/>
      <c r="C201" s="164" t="s">
        <v>289</v>
      </c>
      <c r="D201" s="164" t="s">
        <v>114</v>
      </c>
      <c r="E201" s="165" t="s">
        <v>290</v>
      </c>
      <c r="F201" s="166" t="s">
        <v>291</v>
      </c>
      <c r="G201" s="167" t="s">
        <v>273</v>
      </c>
      <c r="H201" s="168">
        <v>64</v>
      </c>
      <c r="I201" s="169"/>
      <c r="J201" s="170">
        <f>ROUND(I201*H201,2)</f>
        <v>0</v>
      </c>
      <c r="K201" s="171"/>
      <c r="L201" s="36"/>
      <c r="M201" s="172" t="s">
        <v>1</v>
      </c>
      <c r="N201" s="173" t="s">
        <v>38</v>
      </c>
      <c r="O201" s="74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76" t="s">
        <v>118</v>
      </c>
      <c r="AT201" s="176" t="s">
        <v>114</v>
      </c>
      <c r="AU201" s="176" t="s">
        <v>80</v>
      </c>
      <c r="AY201" s="16" t="s">
        <v>112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78</v>
      </c>
      <c r="BK201" s="177">
        <f>ROUND(I201*H201,2)</f>
        <v>0</v>
      </c>
      <c r="BL201" s="16" t="s">
        <v>118</v>
      </c>
      <c r="BM201" s="176" t="s">
        <v>292</v>
      </c>
    </row>
    <row r="202" s="13" customFormat="1">
      <c r="A202" s="13"/>
      <c r="B202" s="178"/>
      <c r="C202" s="13"/>
      <c r="D202" s="179" t="s">
        <v>124</v>
      </c>
      <c r="E202" s="180" t="s">
        <v>1</v>
      </c>
      <c r="F202" s="181" t="s">
        <v>293</v>
      </c>
      <c r="G202" s="13"/>
      <c r="H202" s="182">
        <v>64</v>
      </c>
      <c r="I202" s="183"/>
      <c r="J202" s="13"/>
      <c r="K202" s="13"/>
      <c r="L202" s="178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0" t="s">
        <v>124</v>
      </c>
      <c r="AU202" s="180" t="s">
        <v>80</v>
      </c>
      <c r="AV202" s="13" t="s">
        <v>80</v>
      </c>
      <c r="AW202" s="13" t="s">
        <v>30</v>
      </c>
      <c r="AX202" s="13" t="s">
        <v>78</v>
      </c>
      <c r="AY202" s="180" t="s">
        <v>112</v>
      </c>
    </row>
    <row r="203" s="12" customFormat="1" ht="25.92" customHeight="1">
      <c r="A203" s="12"/>
      <c r="B203" s="150"/>
      <c r="C203" s="12"/>
      <c r="D203" s="151" t="s">
        <v>72</v>
      </c>
      <c r="E203" s="152" t="s">
        <v>294</v>
      </c>
      <c r="F203" s="152" t="s">
        <v>295</v>
      </c>
      <c r="G203" s="12"/>
      <c r="H203" s="12"/>
      <c r="I203" s="153"/>
      <c r="J203" s="154">
        <f>BK203</f>
        <v>0</v>
      </c>
      <c r="K203" s="12"/>
      <c r="L203" s="150"/>
      <c r="M203" s="155"/>
      <c r="N203" s="156"/>
      <c r="O203" s="156"/>
      <c r="P203" s="157">
        <f>P204+P206</f>
        <v>0</v>
      </c>
      <c r="Q203" s="156"/>
      <c r="R203" s="157">
        <f>R204+R206</f>
        <v>0.027720000000000002</v>
      </c>
      <c r="S203" s="156"/>
      <c r="T203" s="158">
        <f>T204+T206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1" t="s">
        <v>135</v>
      </c>
      <c r="AT203" s="159" t="s">
        <v>72</v>
      </c>
      <c r="AU203" s="159" t="s">
        <v>73</v>
      </c>
      <c r="AY203" s="151" t="s">
        <v>112</v>
      </c>
      <c r="BK203" s="160">
        <f>BK204+BK206</f>
        <v>0</v>
      </c>
    </row>
    <row r="204" s="12" customFormat="1" ht="22.8" customHeight="1">
      <c r="A204" s="12"/>
      <c r="B204" s="150"/>
      <c r="C204" s="12"/>
      <c r="D204" s="151" t="s">
        <v>72</v>
      </c>
      <c r="E204" s="161" t="s">
        <v>296</v>
      </c>
      <c r="F204" s="161" t="s">
        <v>297</v>
      </c>
      <c r="G204" s="12"/>
      <c r="H204" s="12"/>
      <c r="I204" s="153"/>
      <c r="J204" s="162">
        <f>BK204</f>
        <v>0</v>
      </c>
      <c r="K204" s="12"/>
      <c r="L204" s="150"/>
      <c r="M204" s="155"/>
      <c r="N204" s="156"/>
      <c r="O204" s="156"/>
      <c r="P204" s="157">
        <f>P205</f>
        <v>0</v>
      </c>
      <c r="Q204" s="156"/>
      <c r="R204" s="157">
        <f>R205</f>
        <v>0</v>
      </c>
      <c r="S204" s="156"/>
      <c r="T204" s="158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1" t="s">
        <v>135</v>
      </c>
      <c r="AT204" s="159" t="s">
        <v>72</v>
      </c>
      <c r="AU204" s="159" t="s">
        <v>78</v>
      </c>
      <c r="AY204" s="151" t="s">
        <v>112</v>
      </c>
      <c r="BK204" s="160">
        <f>BK205</f>
        <v>0</v>
      </c>
    </row>
    <row r="205" s="2" customFormat="1" ht="16.5" customHeight="1">
      <c r="A205" s="35"/>
      <c r="B205" s="163"/>
      <c r="C205" s="164" t="s">
        <v>298</v>
      </c>
      <c r="D205" s="164" t="s">
        <v>114</v>
      </c>
      <c r="E205" s="165" t="s">
        <v>299</v>
      </c>
      <c r="F205" s="166" t="s">
        <v>297</v>
      </c>
      <c r="G205" s="167" t="s">
        <v>300</v>
      </c>
      <c r="H205" s="168">
        <v>1</v>
      </c>
      <c r="I205" s="169"/>
      <c r="J205" s="170">
        <f>ROUND(I205*H205,2)</f>
        <v>0</v>
      </c>
      <c r="K205" s="171"/>
      <c r="L205" s="36"/>
      <c r="M205" s="172" t="s">
        <v>1</v>
      </c>
      <c r="N205" s="173" t="s">
        <v>38</v>
      </c>
      <c r="O205" s="74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6" t="s">
        <v>301</v>
      </c>
      <c r="AT205" s="176" t="s">
        <v>114</v>
      </c>
      <c r="AU205" s="176" t="s">
        <v>80</v>
      </c>
      <c r="AY205" s="16" t="s">
        <v>112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6" t="s">
        <v>78</v>
      </c>
      <c r="BK205" s="177">
        <f>ROUND(I205*H205,2)</f>
        <v>0</v>
      </c>
      <c r="BL205" s="16" t="s">
        <v>301</v>
      </c>
      <c r="BM205" s="176" t="s">
        <v>302</v>
      </c>
    </row>
    <row r="206" s="12" customFormat="1" ht="22.8" customHeight="1">
      <c r="A206" s="12"/>
      <c r="B206" s="150"/>
      <c r="C206" s="12"/>
      <c r="D206" s="151" t="s">
        <v>72</v>
      </c>
      <c r="E206" s="161" t="s">
        <v>303</v>
      </c>
      <c r="F206" s="161" t="s">
        <v>304</v>
      </c>
      <c r="G206" s="12"/>
      <c r="H206" s="12"/>
      <c r="I206" s="153"/>
      <c r="J206" s="162">
        <f>BK206</f>
        <v>0</v>
      </c>
      <c r="K206" s="12"/>
      <c r="L206" s="150"/>
      <c r="M206" s="155"/>
      <c r="N206" s="156"/>
      <c r="O206" s="156"/>
      <c r="P206" s="157">
        <f>SUM(P207:P209)</f>
        <v>0</v>
      </c>
      <c r="Q206" s="156"/>
      <c r="R206" s="157">
        <f>SUM(R207:R209)</f>
        <v>0.027720000000000002</v>
      </c>
      <c r="S206" s="156"/>
      <c r="T206" s="158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1" t="s">
        <v>135</v>
      </c>
      <c r="AT206" s="159" t="s">
        <v>72</v>
      </c>
      <c r="AU206" s="159" t="s">
        <v>78</v>
      </c>
      <c r="AY206" s="151" t="s">
        <v>112</v>
      </c>
      <c r="BK206" s="160">
        <f>SUM(BK207:BK209)</f>
        <v>0</v>
      </c>
    </row>
    <row r="207" s="2" customFormat="1" ht="16.5" customHeight="1">
      <c r="A207" s="35"/>
      <c r="B207" s="163"/>
      <c r="C207" s="164" t="s">
        <v>305</v>
      </c>
      <c r="D207" s="164" t="s">
        <v>114</v>
      </c>
      <c r="E207" s="165" t="s">
        <v>306</v>
      </c>
      <c r="F207" s="166" t="s">
        <v>307</v>
      </c>
      <c r="G207" s="167" t="s">
        <v>300</v>
      </c>
      <c r="H207" s="168">
        <v>1</v>
      </c>
      <c r="I207" s="169"/>
      <c r="J207" s="170">
        <f>ROUND(I207*H207,2)</f>
        <v>0</v>
      </c>
      <c r="K207" s="171"/>
      <c r="L207" s="36"/>
      <c r="M207" s="172" t="s">
        <v>1</v>
      </c>
      <c r="N207" s="173" t="s">
        <v>38</v>
      </c>
      <c r="O207" s="74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76" t="s">
        <v>301</v>
      </c>
      <c r="AT207" s="176" t="s">
        <v>114</v>
      </c>
      <c r="AU207" s="176" t="s">
        <v>80</v>
      </c>
      <c r="AY207" s="16" t="s">
        <v>112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78</v>
      </c>
      <c r="BK207" s="177">
        <f>ROUND(I207*H207,2)</f>
        <v>0</v>
      </c>
      <c r="BL207" s="16" t="s">
        <v>301</v>
      </c>
      <c r="BM207" s="176" t="s">
        <v>308</v>
      </c>
    </row>
    <row r="208" s="2" customFormat="1" ht="16.5" customHeight="1">
      <c r="A208" s="35"/>
      <c r="B208" s="163"/>
      <c r="C208" s="164" t="s">
        <v>309</v>
      </c>
      <c r="D208" s="164" t="s">
        <v>114</v>
      </c>
      <c r="E208" s="165" t="s">
        <v>310</v>
      </c>
      <c r="F208" s="166" t="s">
        <v>311</v>
      </c>
      <c r="G208" s="167" t="s">
        <v>122</v>
      </c>
      <c r="H208" s="168">
        <v>2</v>
      </c>
      <c r="I208" s="169"/>
      <c r="J208" s="170">
        <f>ROUND(I208*H208,2)</f>
        <v>0</v>
      </c>
      <c r="K208" s="171"/>
      <c r="L208" s="36"/>
      <c r="M208" s="172" t="s">
        <v>1</v>
      </c>
      <c r="N208" s="173" t="s">
        <v>38</v>
      </c>
      <c r="O208" s="74"/>
      <c r="P208" s="174">
        <f>O208*H208</f>
        <v>0</v>
      </c>
      <c r="Q208" s="174">
        <v>0.013860000000000001</v>
      </c>
      <c r="R208" s="174">
        <f>Q208*H208</f>
        <v>0.027720000000000002</v>
      </c>
      <c r="S208" s="174">
        <v>0</v>
      </c>
      <c r="T208" s="17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76" t="s">
        <v>118</v>
      </c>
      <c r="AT208" s="176" t="s">
        <v>114</v>
      </c>
      <c r="AU208" s="176" t="s">
        <v>80</v>
      </c>
      <c r="AY208" s="16" t="s">
        <v>112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6" t="s">
        <v>78</v>
      </c>
      <c r="BK208" s="177">
        <f>ROUND(I208*H208,2)</f>
        <v>0</v>
      </c>
      <c r="BL208" s="16" t="s">
        <v>118</v>
      </c>
      <c r="BM208" s="176" t="s">
        <v>312</v>
      </c>
    </row>
    <row r="209" s="2" customFormat="1" ht="16.5" customHeight="1">
      <c r="A209" s="35"/>
      <c r="B209" s="163"/>
      <c r="C209" s="164" t="s">
        <v>313</v>
      </c>
      <c r="D209" s="164" t="s">
        <v>114</v>
      </c>
      <c r="E209" s="165" t="s">
        <v>314</v>
      </c>
      <c r="F209" s="166" t="s">
        <v>315</v>
      </c>
      <c r="G209" s="167" t="s">
        <v>316</v>
      </c>
      <c r="H209" s="168">
        <v>1</v>
      </c>
      <c r="I209" s="169"/>
      <c r="J209" s="170">
        <f>ROUND(I209*H209,2)</f>
        <v>0</v>
      </c>
      <c r="K209" s="171"/>
      <c r="L209" s="36"/>
      <c r="M209" s="198" t="s">
        <v>1</v>
      </c>
      <c r="N209" s="199" t="s">
        <v>38</v>
      </c>
      <c r="O209" s="200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76" t="s">
        <v>118</v>
      </c>
      <c r="AT209" s="176" t="s">
        <v>114</v>
      </c>
      <c r="AU209" s="176" t="s">
        <v>80</v>
      </c>
      <c r="AY209" s="16" t="s">
        <v>112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6" t="s">
        <v>78</v>
      </c>
      <c r="BK209" s="177">
        <f>ROUND(I209*H209,2)</f>
        <v>0</v>
      </c>
      <c r="BL209" s="16" t="s">
        <v>118</v>
      </c>
      <c r="BM209" s="176" t="s">
        <v>317</v>
      </c>
    </row>
    <row r="210" s="2" customFormat="1" ht="6.96" customHeight="1">
      <c r="A210" s="35"/>
      <c r="B210" s="57"/>
      <c r="C210" s="58"/>
      <c r="D210" s="58"/>
      <c r="E210" s="58"/>
      <c r="F210" s="58"/>
      <c r="G210" s="58"/>
      <c r="H210" s="58"/>
      <c r="I210" s="58"/>
      <c r="J210" s="58"/>
      <c r="K210" s="58"/>
      <c r="L210" s="36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autoFilter ref="C121:K209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2025-03-19T06:24:23Z</dcterms:created>
  <dcterms:modified xsi:type="dcterms:W3CDTF">2025-03-19T06:24:26Z</dcterms:modified>
</cp:coreProperties>
</file>