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18_LA - Úprava pěších 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'2418_LA - Úprava pěších v...'!$C$119:$K$219</definedName>
    <definedName name="_xlnm.Print_Area" localSheetId="1">'2418_LA - Úprava pěších v...'!$C$4:$J$76,'2418_LA - Úprava pěších v...'!$C$82:$J$103,'2418_LA - Úprava pěších v...'!$C$109:$J$219</definedName>
    <definedName name="_xlnm.Print_Titles" localSheetId="1">'2418_LA - Úprava pěších v...'!$119:$119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7"/>
  <c r="E85"/>
  <c r="J22"/>
  <c r="E22"/>
  <c r="J90"/>
  <c r="J21"/>
  <c r="J19"/>
  <c r="E19"/>
  <c r="J89"/>
  <c r="J18"/>
  <c r="J16"/>
  <c r="E16"/>
  <c r="F117"/>
  <c r="J15"/>
  <c r="J13"/>
  <c r="E13"/>
  <c r="F116"/>
  <c r="J12"/>
  <c r="J10"/>
  <c r="J87"/>
  <c i="1" r="L90"/>
  <c r="AM90"/>
  <c r="AM89"/>
  <c r="L89"/>
  <c r="AM87"/>
  <c r="L87"/>
  <c r="L85"/>
  <c r="L84"/>
  <c i="2" r="J152"/>
  <c r="BK131"/>
  <c r="BK219"/>
  <c r="J198"/>
  <c r="BK192"/>
  <c r="BK188"/>
  <c r="J186"/>
  <c r="J183"/>
  <c r="J181"/>
  <c r="J179"/>
  <c r="J168"/>
  <c r="BK161"/>
  <c r="BK150"/>
  <c r="J129"/>
  <c r="BK218"/>
  <c r="J217"/>
  <c r="J215"/>
  <c r="J207"/>
  <c r="J203"/>
  <c r="BK199"/>
  <c r="BK158"/>
  <c r="J144"/>
  <c r="BK135"/>
  <c r="BK209"/>
  <c r="BK152"/>
  <c r="J131"/>
  <c r="J163"/>
  <c r="J135"/>
  <c r="J124"/>
  <c r="BK201"/>
  <c r="BK194"/>
  <c r="BK190"/>
  <c r="J188"/>
  <c r="J184"/>
  <c r="BK181"/>
  <c r="J177"/>
  <c r="J173"/>
  <c r="BK170"/>
  <c r="J169"/>
  <c r="J167"/>
  <c r="BK163"/>
  <c r="J156"/>
  <c r="J148"/>
  <c r="BK217"/>
  <c r="BK211"/>
  <c r="BK207"/>
  <c r="J205"/>
  <c r="J201"/>
  <c r="BK196"/>
  <c r="BK165"/>
  <c r="J146"/>
  <c r="J137"/>
  <c r="J125"/>
  <c r="J154"/>
  <c r="BK141"/>
  <c r="BK125"/>
  <c r="J209"/>
  <c r="BK177"/>
  <c r="J175"/>
  <c r="BK173"/>
  <c r="J161"/>
  <c r="BK146"/>
  <c r="BK137"/>
  <c r="BK133"/>
  <c r="J123"/>
  <c i="1" r="AS94"/>
  <c i="2" r="J199"/>
  <c r="J196"/>
  <c r="J192"/>
  <c r="J190"/>
  <c r="BK186"/>
  <c r="BK184"/>
  <c r="BK183"/>
  <c r="BK179"/>
  <c r="BK175"/>
  <c r="BK171"/>
  <c r="J171"/>
  <c r="J170"/>
  <c r="BK169"/>
  <c r="BK168"/>
  <c r="BK167"/>
  <c r="J165"/>
  <c r="J158"/>
  <c r="BK154"/>
  <c r="BK144"/>
  <c r="J219"/>
  <c r="J218"/>
  <c r="BK215"/>
  <c r="J211"/>
  <c r="BK205"/>
  <c r="BK203"/>
  <c r="BK198"/>
  <c r="J194"/>
  <c r="BK148"/>
  <c r="J141"/>
  <c r="BK124"/>
  <c r="BK156"/>
  <c r="J150"/>
  <c r="J133"/>
  <c r="BK129"/>
  <c r="BK123"/>
  <c l="1" r="BK122"/>
  <c r="T122"/>
  <c r="T121"/>
  <c r="T143"/>
  <c r="P160"/>
  <c r="R160"/>
  <c r="BK202"/>
  <c r="J202"/>
  <c r="J99"/>
  <c r="P202"/>
  <c r="T202"/>
  <c r="P216"/>
  <c r="P213"/>
  <c r="R122"/>
  <c r="P143"/>
  <c r="BK160"/>
  <c r="J160"/>
  <c r="J98"/>
  <c r="T160"/>
  <c r="R202"/>
  <c r="BK216"/>
  <c r="J216"/>
  <c r="J102"/>
  <c r="R216"/>
  <c r="R213"/>
  <c r="P122"/>
  <c r="P121"/>
  <c r="BK143"/>
  <c r="J143"/>
  <c r="J97"/>
  <c r="R143"/>
  <c r="T216"/>
  <c r="T213"/>
  <c r="BK214"/>
  <c r="J214"/>
  <c r="J101"/>
  <c r="F90"/>
  <c r="J116"/>
  <c r="BE135"/>
  <c r="BE144"/>
  <c r="BE146"/>
  <c r="BE158"/>
  <c r="F89"/>
  <c r="J114"/>
  <c r="J117"/>
  <c r="BE129"/>
  <c r="BE131"/>
  <c r="BE150"/>
  <c r="BE152"/>
  <c r="BE161"/>
  <c r="BE163"/>
  <c r="BE194"/>
  <c r="BE198"/>
  <c r="BE199"/>
  <c r="BE201"/>
  <c r="BE203"/>
  <c r="BE205"/>
  <c r="BE207"/>
  <c r="BE211"/>
  <c r="BE215"/>
  <c r="BE217"/>
  <c r="BE218"/>
  <c r="BE123"/>
  <c r="BE133"/>
  <c r="BE137"/>
  <c r="BE141"/>
  <c r="BE165"/>
  <c r="BE167"/>
  <c r="BE168"/>
  <c r="BE169"/>
  <c r="BE170"/>
  <c r="BE177"/>
  <c r="BE179"/>
  <c r="BE181"/>
  <c r="BE183"/>
  <c r="BE184"/>
  <c r="BE186"/>
  <c r="BE188"/>
  <c r="BE190"/>
  <c r="BE192"/>
  <c r="BE196"/>
  <c r="BE124"/>
  <c r="BE125"/>
  <c r="BE148"/>
  <c r="BE154"/>
  <c r="BE156"/>
  <c r="BE171"/>
  <c r="BE173"/>
  <c r="BE175"/>
  <c r="BE209"/>
  <c r="BE219"/>
  <c r="F34"/>
  <c i="1" r="BC95"/>
  <c r="BC94"/>
  <c r="W32"/>
  <c i="2" r="J32"/>
  <c i="1" r="AW95"/>
  <c i="2" r="F32"/>
  <c i="1" r="BA95"/>
  <c r="BA94"/>
  <c r="W30"/>
  <c i="2" r="F33"/>
  <c i="1" r="BB95"/>
  <c r="BB94"/>
  <c r="W31"/>
  <c i="2" r="F35"/>
  <c i="1" r="BD95"/>
  <c r="BD94"/>
  <c r="W33"/>
  <c i="2" l="1" r="R121"/>
  <c r="R120"/>
  <c r="BK121"/>
  <c r="J121"/>
  <c r="J95"/>
  <c r="P120"/>
  <c i="1" r="AU95"/>
  <c i="2" r="T120"/>
  <c r="J122"/>
  <c r="J96"/>
  <c r="BK213"/>
  <c r="J213"/>
  <c r="J100"/>
  <c i="1" r="AX94"/>
  <c i="2" r="F31"/>
  <c i="1" r="AZ95"/>
  <c r="AZ94"/>
  <c r="W29"/>
  <c r="AU94"/>
  <c r="AY94"/>
  <c r="AW94"/>
  <c r="AK30"/>
  <c i="2" r="J31"/>
  <c i="1" r="AV95"/>
  <c r="AT95"/>
  <c i="2" l="1" r="BK120"/>
  <c r="J120"/>
  <c r="J94"/>
  <c i="1" r="AV94"/>
  <c r="AK29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<sst xmlns="http://schemas.openxmlformats.org/spreadsheetml/2006/main">
  <si>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</si>
  <si>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</si>
  <si>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</si>
  <si>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</si>
  <si>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{35d73bd2-3609-4527-a4a5-d238b96f2e5a}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</si>
  <si>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</si>
  <si>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</si>
  <si>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</si>
  <si>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</si>
  <si>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</si>
  <si>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</si>
  <si>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</si>
  <si>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</si>
  <si>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</si>
  <si>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2418_LA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</si>
  <si>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</si>
  <si>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</si>
  <si>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pěších vazeb při parku v Cholupicích v Praze 12</t>
  </si>
  <si>
    <t>KSO:</t>
  </si>
  <si>
    <t>CC-CZ:</t>
  </si>
  <si>
    <t>Místo:</t>
  </si>
  <si>
    <t xml:space="preserve"> </t>
  </si>
  <si>
    <t>Datum:</t>
  </si>
  <si>
    <t>1. 6. 2024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</si>
  <si>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</si>
  <si>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</si>
  <si>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</si>
  <si>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</si>
  <si>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</si>
  <si>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</si>
  <si>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</si>
  <si>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</si>
  <si>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</si>
  <si>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</si>
  <si>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</si>
  <si>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</si>
  <si>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</si>
  <si>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</si>
  <si>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</si>
  <si>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</si>
  <si>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</si>
  <si>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</si>
  <si>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</si>
  <si>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</si>
  <si>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</si>
  <si>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</si>
  <si>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</si>
  <si>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</si>
  <si>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</si>
  <si>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</si>
  <si>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</si>
  <si>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</si>
  <si>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</si>
  <si>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</si>
  <si>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</si>
  <si>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</si>
  <si>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</si>
  <si>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</si>
  <si>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</si>
  <si>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</si>
  <si>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</si>
  <si>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</si>
  <si>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</si>
  <si>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</si>
  <si>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</si>
  <si>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</si>
  <si>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</si>
  <si>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</si>
  <si>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</si>
  <si>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</si>
  <si>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</si>
  <si>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</si>
  <si>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</si>
  <si>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</si>
  <si>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</si>
  <si>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</si>
  <si>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</si>
  <si>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</si>
  <si>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</si>
  <si>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</si>
  <si>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</si>
  <si>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</si>
  <si>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</si>
  <si>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</si>
  <si>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</si>
  <si>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</si>
  <si>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</si>
  <si>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</si>
  <si>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</si>
  <si>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</si>
  <si>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</si>
  <si>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</si>
  <si>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</si>
  <si>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</si>
  <si>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</si>
  <si>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</si>
  <si>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</si>
  <si>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</si>
  <si>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</si>
  <si>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</si>
  <si>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</si>
  <si>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</si>
  <si>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</si>
  <si>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</si>
  <si>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</si>
  <si>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</si>
  <si>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</si>
  <si>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</si>
  <si>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</si>
  <si>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</si>
  <si>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</si>
  <si>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</si>
  <si>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</si>
  <si>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113107012</t>
  </si>
  <si>
    <t>Odstranění podkladu z kameniva těženého tl přes 100 do 200 mm při překopech ručně</t>
  </si>
  <si>
    <t>m2</t>
  </si>
  <si>
    <t>4</t>
  </si>
  <si>
    <t>736635873</t>
  </si>
  <si>
    <t>113107030</t>
  </si>
  <si>
    <t>Odstranění podkladu z betonu prostého tl do 100 mm při překopech ručně</t>
  </si>
  <si>
    <t>-2107062955</t>
  </si>
  <si>
    <t>3</t>
  </si>
  <si>
    <t>113107041</t>
  </si>
  <si>
    <t>Odstranění podkladu živičných tl do 50 mm při překopech ručně</t>
  </si>
  <si>
    <t>404239706</t>
  </si>
  <si>
    <t>VV</t>
  </si>
  <si>
    <t>10</t>
  </si>
  <si>
    <t>Součet</t>
  </si>
  <si>
    <t>113201112</t>
  </si>
  <si>
    <t>Vytrhání obrub silničních ležatých</t>
  </si>
  <si>
    <t>m</t>
  </si>
  <si>
    <t>-552086484</t>
  </si>
  <si>
    <t>8</t>
  </si>
  <si>
    <t>5</t>
  </si>
  <si>
    <t>122351101</t>
  </si>
  <si>
    <t>Odkopávky a prokopávky nezapažené v hornině třídy těžitelnosti II skupiny 4 objem do 20 m3 strojně</t>
  </si>
  <si>
    <t>m3</t>
  </si>
  <si>
    <t>-1045023870</t>
  </si>
  <si>
    <t>42*0,3*2</t>
  </si>
  <si>
    <t>6</t>
  </si>
  <si>
    <t>175151101</t>
  </si>
  <si>
    <t>Obsypání potrubí strojně sypaninou bez prohození, uloženou do 3 m</t>
  </si>
  <si>
    <t>297847928</t>
  </si>
  <si>
    <t>7</t>
  </si>
  <si>
    <t>M</t>
  </si>
  <si>
    <t>58331200</t>
  </si>
  <si>
    <t>štěrkopísek netříděný</t>
  </si>
  <si>
    <t>t</t>
  </si>
  <si>
    <t>122818215</t>
  </si>
  <si>
    <t>10*2 'Přepočtené koeficientem množství</t>
  </si>
  <si>
    <t>181152302</t>
  </si>
  <si>
    <t>Úprava pláně pro silnice a dálnice v zářezech se zhutněním</t>
  </si>
  <si>
    <t>1232765874</t>
  </si>
  <si>
    <t>98</t>
  </si>
  <si>
    <t>9</t>
  </si>
  <si>
    <t>R 1001</t>
  </si>
  <si>
    <t>ochrana vedení IS (ODKOPÁNÍ, chránička-TK žlab, ZÁSYP, HUTNĚNÍ)</t>
  </si>
  <si>
    <t>806482920</t>
  </si>
  <si>
    <t>30</t>
  </si>
  <si>
    <t>Komunikace pozemní</t>
  </si>
  <si>
    <t>56473211x</t>
  </si>
  <si>
    <t xml:space="preserve">Mlatový povrch  s rozprostřením, vlhčením a zhutněním, po zhutnění tl. 40 mm</t>
  </si>
  <si>
    <t>-1286233896</t>
  </si>
  <si>
    <t>65</t>
  </si>
  <si>
    <t>11</t>
  </si>
  <si>
    <t>564811012</t>
  </si>
  <si>
    <t>Podklad ze štěrkodrtě ŠD plochy do 100 m2 tl 60 mm</t>
  </si>
  <si>
    <t>-2070557634</t>
  </si>
  <si>
    <t>50</t>
  </si>
  <si>
    <t>564851011</t>
  </si>
  <si>
    <t>Podklad ze štěrkodrtě ŠD plochy do 100 m2 tl 150 mm</t>
  </si>
  <si>
    <t>1563735816</t>
  </si>
  <si>
    <t>37</t>
  </si>
  <si>
    <t>564861011</t>
  </si>
  <si>
    <t>Podklad ze štěrkodrtě ŠD plochy do 100 m2 tl 200 mm</t>
  </si>
  <si>
    <t>1939305346</t>
  </si>
  <si>
    <t>65+45-37</t>
  </si>
  <si>
    <t>49</t>
  </si>
  <si>
    <t>567114131</t>
  </si>
  <si>
    <t>Podklad ze směsi stmelené cementem SC C 20/25 (PB I) tl 120 mm</t>
  </si>
  <si>
    <t>-731223441</t>
  </si>
  <si>
    <t>48</t>
  </si>
  <si>
    <t>578132113</t>
  </si>
  <si>
    <t>Litý asfalt MA 8 (LAJ) tl 30 mm š do 3 m z nemodifikovaného asfaltu</t>
  </si>
  <si>
    <t>-1448505442</t>
  </si>
  <si>
    <t>13</t>
  </si>
  <si>
    <t>596211110</t>
  </si>
  <si>
    <t>Kladení zámkové dlažby komunikací pro pěší ručně tl 60 mm skupiny A pl do 50 m2</t>
  </si>
  <si>
    <t>1579698195</t>
  </si>
  <si>
    <t>15</t>
  </si>
  <si>
    <t>59245006</t>
  </si>
  <si>
    <t>dlažba tvar obdélník betonová pro nevidomé 200x100x60mm barevná</t>
  </si>
  <si>
    <t>362439869</t>
  </si>
  <si>
    <t>Ostatní konstrukce a práce, bourání</t>
  </si>
  <si>
    <t>16</t>
  </si>
  <si>
    <t>914111111</t>
  </si>
  <si>
    <t>Montáž svislé dopravní značky do velikosti 1 m2 objímkami na sloupek nebo konzolu</t>
  </si>
  <si>
    <t>kus</t>
  </si>
  <si>
    <t>321962928</t>
  </si>
  <si>
    <t>17</t>
  </si>
  <si>
    <t>40445622</t>
  </si>
  <si>
    <t>informativní značky provozní IP1-IP3, IP4b-IP7, IP10a, b 750x750mm</t>
  </si>
  <si>
    <t>1563960910</t>
  </si>
  <si>
    <t>18</t>
  </si>
  <si>
    <t>914511112</t>
  </si>
  <si>
    <t>Montáž sloupku dopravních značek délky do 3,5 m s betonovým základem a patkou</t>
  </si>
  <si>
    <t>-1794573525</t>
  </si>
  <si>
    <t>19</t>
  </si>
  <si>
    <t>404452350</t>
  </si>
  <si>
    <t>sloupek Al 60 - 350</t>
  </si>
  <si>
    <t>-1084885688</t>
  </si>
  <si>
    <t>20</t>
  </si>
  <si>
    <t>404452400</t>
  </si>
  <si>
    <t>patka hliníková HP 60</t>
  </si>
  <si>
    <t>-564288046</t>
  </si>
  <si>
    <t>404452530</t>
  </si>
  <si>
    <t>víčko plastové na sloupek 60</t>
  </si>
  <si>
    <t>1692195001</t>
  </si>
  <si>
    <t>22</t>
  </si>
  <si>
    <t>404452560</t>
  </si>
  <si>
    <t>upínací svorka na sloupek US 60</t>
  </si>
  <si>
    <t>-434447236</t>
  </si>
  <si>
    <t>23</t>
  </si>
  <si>
    <t>915231112</t>
  </si>
  <si>
    <t>Vodorovné dopravní značení přechody pro chodce, šipky, symboly retroreflexní bílý plast</t>
  </si>
  <si>
    <t>-1201843581</t>
  </si>
  <si>
    <t>6*4*0,5</t>
  </si>
  <si>
    <t>24</t>
  </si>
  <si>
    <t>916131213</t>
  </si>
  <si>
    <t>Osazení silničního obrubníku betonového stojatého s boční opěrou do lože z betonu prostého</t>
  </si>
  <si>
    <t>1575486702</t>
  </si>
  <si>
    <t>26</t>
  </si>
  <si>
    <t>59218001</t>
  </si>
  <si>
    <t>krajník betonový silniční 500x250x80mm</t>
  </si>
  <si>
    <t>1713907445</t>
  </si>
  <si>
    <t>51</t>
  </si>
  <si>
    <t>916241213</t>
  </si>
  <si>
    <t>Osazení obrubníku kamenného stojatého s boční opěrou do lože z betonu prostého</t>
  </si>
  <si>
    <t>1666507206</t>
  </si>
  <si>
    <t>52</t>
  </si>
  <si>
    <t>58380004</t>
  </si>
  <si>
    <t>obrubník kamenný žulový přímý 1000x250x200mm</t>
  </si>
  <si>
    <t>630088210</t>
  </si>
  <si>
    <t>22*1,02 'Přepočtené koeficientem množství</t>
  </si>
  <si>
    <t>27</t>
  </si>
  <si>
    <t>91637121x</t>
  </si>
  <si>
    <t xml:space="preserve">Osazení skrytého ocelového obrubníku  zarytím včetně začištění</t>
  </si>
  <si>
    <t>-33556255</t>
  </si>
  <si>
    <t>85</t>
  </si>
  <si>
    <t>28</t>
  </si>
  <si>
    <t>2724517x</t>
  </si>
  <si>
    <t>obrubník ocelový pás</t>
  </si>
  <si>
    <t>-90133099</t>
  </si>
  <si>
    <t>29</t>
  </si>
  <si>
    <t>919112213</t>
  </si>
  <si>
    <t>Řezání spár pro vytvoření komůrky š 10 mm hl 25 mm pro těsnící zálivku v živičném krytu</t>
  </si>
  <si>
    <t>-1926964339</t>
  </si>
  <si>
    <t>919122112</t>
  </si>
  <si>
    <t>Těsnění spár zálivkou za tepla pro komůrky š 10 mm hl 25 mm s těsnicím profilem</t>
  </si>
  <si>
    <t>-643552454</t>
  </si>
  <si>
    <t>31</t>
  </si>
  <si>
    <t>919441211</t>
  </si>
  <si>
    <t>Čelo propustku z lomového kamene pro propustek z trub DN 300 až 500</t>
  </si>
  <si>
    <t>1764304126</t>
  </si>
  <si>
    <t>32</t>
  </si>
  <si>
    <t>919521130</t>
  </si>
  <si>
    <t>Zřízení silničního propustku z trub betonových nebo ŽB DN 500</t>
  </si>
  <si>
    <t>1365188618</t>
  </si>
  <si>
    <t>33</t>
  </si>
  <si>
    <t>59223022</t>
  </si>
  <si>
    <t>trouba betonová hrdlová DN 500</t>
  </si>
  <si>
    <t>460497161</t>
  </si>
  <si>
    <t>9*1,01 'Přepočtené koeficientem množství</t>
  </si>
  <si>
    <t>34</t>
  </si>
  <si>
    <t>919535557</t>
  </si>
  <si>
    <t>Obetonování trubního propustku betonem prostým tř. C 16/20</t>
  </si>
  <si>
    <t>-135196979</t>
  </si>
  <si>
    <t>9*0,8*1</t>
  </si>
  <si>
    <t>35</t>
  </si>
  <si>
    <t>936124112</t>
  </si>
  <si>
    <t>Montáž lavičky stabilní parkové se zabetonováním noh</t>
  </si>
  <si>
    <t>-592738112</t>
  </si>
  <si>
    <t>36</t>
  </si>
  <si>
    <t>749101xx</t>
  </si>
  <si>
    <t xml:space="preserve">lavička  (kotvená) </t>
  </si>
  <si>
    <t>-1196793439</t>
  </si>
  <si>
    <t>R-007.1</t>
  </si>
  <si>
    <t>Lokální oprava rýhy obruby - BB, LA</t>
  </si>
  <si>
    <t>-1622186874</t>
  </si>
  <si>
    <t>38</t>
  </si>
  <si>
    <t>S205</t>
  </si>
  <si>
    <t>Sadové práce</t>
  </si>
  <si>
    <t>kpl</t>
  </si>
  <si>
    <t>-181810422</t>
  </si>
  <si>
    <t>997</t>
  </si>
  <si>
    <t>Přesun sutě</t>
  </si>
  <si>
    <t>39</t>
  </si>
  <si>
    <t>997211521</t>
  </si>
  <si>
    <t>Vodorovná doprava vybouraných hmot po suchu na vzdálenost do 1 km</t>
  </si>
  <si>
    <t>1132917708</t>
  </si>
  <si>
    <t>35+16</t>
  </si>
  <si>
    <t>40</t>
  </si>
  <si>
    <t>997211529</t>
  </si>
  <si>
    <t>Příplatek ZKD 19 km u vodorovné dopravy vybouraných hmot</t>
  </si>
  <si>
    <t>1360939522</t>
  </si>
  <si>
    <t>41</t>
  </si>
  <si>
    <t>997221861</t>
  </si>
  <si>
    <t>Poplatek za uložení stavebního odpadu na recyklační skládce (skládkovné) z prostého betonu pod kódem 17 01 01</t>
  </si>
  <si>
    <t>778866865</t>
  </si>
  <si>
    <t>42</t>
  </si>
  <si>
    <t>997221873</t>
  </si>
  <si>
    <t>Poplatek za uložení stavebního odpadu na recyklační skládce (skládkovné) zeminy a kamení zatříděného do Katalogu odpadů pod kódem 17 05 04</t>
  </si>
  <si>
    <t>1422550867</t>
  </si>
  <si>
    <t>44</t>
  </si>
  <si>
    <t>43</t>
  </si>
  <si>
    <t>997221875</t>
  </si>
  <si>
    <t>Poplatek za uložení stavebního odpadu na recyklační skládce (skládkovné) asfaltového bez obsahu dehtu zatříděného do Katalogu odpadů pod kódem 17 03 02</t>
  </si>
  <si>
    <t>-106568018</t>
  </si>
  <si>
    <t>VRN</t>
  </si>
  <si>
    <t>Vedlejší rozpočtové náklady</t>
  </si>
  <si>
    <t>VRN3</t>
  </si>
  <si>
    <t>Zařízení staveniště</t>
  </si>
  <si>
    <t>030001000</t>
  </si>
  <si>
    <t>…</t>
  </si>
  <si>
    <t>1024</t>
  </si>
  <si>
    <t>2079559743</t>
  </si>
  <si>
    <t>VRN9</t>
  </si>
  <si>
    <t>Ostatní náklady</t>
  </si>
  <si>
    <t>45</t>
  </si>
  <si>
    <t>090001000</t>
  </si>
  <si>
    <t>DIO, DIR</t>
  </si>
  <si>
    <t>-612473637</t>
  </si>
  <si>
    <t>46</t>
  </si>
  <si>
    <t>R-007</t>
  </si>
  <si>
    <t>Sondy</t>
  </si>
  <si>
    <t>-1335340556</t>
  </si>
  <si>
    <t>47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</si>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</sst>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21</v>
      </c>
      <c r="AK17" s="30" t="s">
        <v>26</v>
      </c>
      <c r="AN17" s="25" t="s">
        <v>1</v>
      </c>
      <c r="AR17" s="20"/>
      <c r="BE17" s="29"/>
      <c r="BS17" s="17" t="s">
        <v>30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31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30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32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37</v>
      </c>
      <c r="E29" s="3"/>
      <c r="F29" s="30" t="s">
        <v>38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39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40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41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42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48</v>
      </c>
      <c r="AI60" s="39"/>
      <c r="AJ60" s="39"/>
      <c r="AK60" s="39"/>
      <c r="AL60" s="39"/>
      <c r="AM60" s="56" t="s">
        <v>49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51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48</v>
      </c>
      <c r="AI75" s="39"/>
      <c r="AJ75" s="39"/>
      <c r="AK75" s="39"/>
      <c r="AL75" s="39"/>
      <c r="AM75" s="56" t="s">
        <v>49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2418_LA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Úprava pěších vazeb při parku v Cholupicích v 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1. 6. 2024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53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31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54</v>
      </c>
      <c r="D92" s="78"/>
      <c r="E92" s="78"/>
      <c r="F92" s="78"/>
      <c r="G92" s="78"/>
      <c r="H92" s="79"/>
      <c r="I92" s="80" t="s">
        <v>55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56</v>
      </c>
      <c r="AH92" s="78"/>
      <c r="AI92" s="78"/>
      <c r="AJ92" s="78"/>
      <c r="AK92" s="78"/>
      <c r="AL92" s="78"/>
      <c r="AM92" s="78"/>
      <c r="AN92" s="80" t="s">
        <v>57</v>
      </c>
      <c r="AO92" s="78"/>
      <c r="AP92" s="82"/>
      <c r="AQ92" s="83" t="s">
        <v>58</v>
      </c>
      <c r="AR92" s="37"/>
      <c r="AS92" s="84" t="s">
        <v>59</v>
      </c>
      <c r="AT92" s="85" t="s">
        <v>60</v>
      </c>
      <c r="AU92" s="85" t="s">
        <v>61</v>
      </c>
      <c r="AV92" s="85" t="s">
        <v>62</v>
      </c>
      <c r="AW92" s="85" t="s">
        <v>63</v>
      </c>
      <c r="AX92" s="85" t="s">
        <v>64</v>
      </c>
      <c r="AY92" s="85" t="s">
        <v>65</v>
      </c>
      <c r="AZ92" s="85" t="s">
        <v>66</v>
      </c>
      <c r="BA92" s="85" t="s">
        <v>67</v>
      </c>
      <c r="BB92" s="85" t="s">
        <v>68</v>
      </c>
      <c r="BC92" s="85" t="s">
        <v>69</v>
      </c>
      <c r="BD92" s="86" t="s">
        <v>70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71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72</v>
      </c>
      <c r="BT94" s="100" t="s">
        <v>73</v>
      </c>
      <c r="BV94" s="100" t="s">
        <v>74</v>
      </c>
      <c r="BW94" s="100" t="s">
        <v>4</v>
      </c>
      <c r="BX94" s="100" t="s">
        <v>75</v>
      </c>
      <c r="CL94" s="100" t="s">
        <v>1</v>
      </c>
    </row>
    <row r="95" s="7" customFormat="1" ht="24.75" customHeight="1">
      <c r="A95" s="101" t="s">
        <v>76</v>
      </c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'2418_LA - Úprava pěších v...'!J28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77</v>
      </c>
      <c r="AR95" s="102"/>
      <c r="AS95" s="108">
        <v>0</v>
      </c>
      <c r="AT95" s="109">
        <f>ROUND(SUM(AV95:AW95),2)</f>
        <v>0</v>
      </c>
      <c r="AU95" s="110">
        <f>'2418_LA - Úprava pěších v...'!P120</f>
        <v>0</v>
      </c>
      <c r="AV95" s="109">
        <f>'2418_LA - Úprava pěších v...'!J31</f>
        <v>0</v>
      </c>
      <c r="AW95" s="109">
        <f>'2418_LA - Úprava pěších v...'!J32</f>
        <v>0</v>
      </c>
      <c r="AX95" s="109">
        <f>'2418_LA - Úprava pěších v...'!J33</f>
        <v>0</v>
      </c>
      <c r="AY95" s="109">
        <f>'2418_LA - Úprava pěších v...'!J34</f>
        <v>0</v>
      </c>
      <c r="AZ95" s="109">
        <f>'2418_LA - Úprava pěších v...'!F31</f>
        <v>0</v>
      </c>
      <c r="BA95" s="109">
        <f>'2418_LA - Úprava pěších v...'!F32</f>
        <v>0</v>
      </c>
      <c r="BB95" s="109">
        <f>'2418_LA - Úprava pěších v...'!F33</f>
        <v>0</v>
      </c>
      <c r="BC95" s="109">
        <f>'2418_LA - Úprava pěších v...'!F34</f>
        <v>0</v>
      </c>
      <c r="BD95" s="111">
        <f>'2418_LA - Úprava pěších v...'!F35</f>
        <v>0</v>
      </c>
      <c r="BE95" s="7"/>
      <c r="BT95" s="112" t="s">
        <v>78</v>
      </c>
      <c r="BU95" s="112" t="s">
        <v>79</v>
      </c>
      <c r="BV95" s="112" t="s">
        <v>74</v>
      </c>
      <c r="BW95" s="112" t="s">
        <v>4</v>
      </c>
      <c r="BX95" s="112" t="s">
        <v>75</v>
      </c>
      <c r="CL95" s="112" t="s">
        <v>1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18_LA - Úprava pěších 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81</v>
      </c>
      <c r="L4" s="20"/>
      <c r="M4" s="113" t="s">
        <v>10</v>
      </c>
      <c r="AT4" s="17" t="s">
        <v>3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16</v>
      </c>
      <c r="E6" s="36"/>
      <c r="F6" s="36"/>
      <c r="G6" s="36"/>
      <c r="H6" s="36"/>
      <c r="I6" s="36"/>
      <c r="J6" s="36"/>
      <c r="K6" s="36"/>
      <c r="L6" s="53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5" t="s">
        <v>17</v>
      </c>
      <c r="F7" s="36"/>
      <c r="G7" s="36"/>
      <c r="H7" s="36"/>
      <c r="I7" s="36"/>
      <c r="J7" s="36"/>
      <c r="K7" s="36"/>
      <c r="L7" s="53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18</v>
      </c>
      <c r="E9" s="36"/>
      <c r="F9" s="25" t="s">
        <v>1</v>
      </c>
      <c r="G9" s="36"/>
      <c r="H9" s="36"/>
      <c r="I9" s="30" t="s">
        <v>19</v>
      </c>
      <c r="J9" s="25" t="s">
        <v>1</v>
      </c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20</v>
      </c>
      <c r="E10" s="36"/>
      <c r="F10" s="25" t="s">
        <v>21</v>
      </c>
      <c r="G10" s="36"/>
      <c r="H10" s="36"/>
      <c r="I10" s="30" t="s">
        <v>22</v>
      </c>
      <c r="J10" s="67" t="str">
        <f>'Rekapitulace stavby'!AN8</f>
        <v>1. 6. 2024</v>
      </c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24</v>
      </c>
      <c r="E12" s="36"/>
      <c r="F12" s="36"/>
      <c r="G12" s="36"/>
      <c r="H12" s="36"/>
      <c r="I12" s="30" t="s">
        <v>25</v>
      </c>
      <c r="J12" s="25" t="str">
        <f>IF('Rekapitulace stavby'!AN10="","",'Rekapitulace stavby'!AN10)</f>
        <v/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tr">
        <f>IF('Rekapitulace stavby'!E11="","",'Rekapitulace stavby'!E11)</f>
        <v xml:space="preserve"> </v>
      </c>
      <c r="F13" s="36"/>
      <c r="G13" s="36"/>
      <c r="H13" s="36"/>
      <c r="I13" s="30" t="s">
        <v>26</v>
      </c>
      <c r="J13" s="25" t="str">
        <f>IF('Rekapitulace stavby'!AN11="","",'Rekapitulace stavby'!AN11)</f>
        <v/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27</v>
      </c>
      <c r="E15" s="36"/>
      <c r="F15" s="36"/>
      <c r="G15" s="36"/>
      <c r="H15" s="36"/>
      <c r="I15" s="30" t="s">
        <v>25</v>
      </c>
      <c r="J15" s="31" t="str">
        <f>'Rekapitulace stavby'!AN13</f>
        <v>Vyplň údaj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26</v>
      </c>
      <c r="J16" s="31" t="str">
        <f>'Rekapitulace stavby'!AN14</f>
        <v>Vyplň údaj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29</v>
      </c>
      <c r="E18" s="36"/>
      <c r="F18" s="36"/>
      <c r="G18" s="36"/>
      <c r="H18" s="36"/>
      <c r="I18" s="30" t="s">
        <v>25</v>
      </c>
      <c r="J18" s="25" t="str">
        <f>IF('Rekapitulace stavby'!AN16="","",'Rekapitulace stavby'!AN16)</f>
        <v/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tr">
        <f>IF('Rekapitulace stavby'!E17="","",'Rekapitulace stavby'!E17)</f>
        <v xml:space="preserve"> </v>
      </c>
      <c r="F19" s="36"/>
      <c r="G19" s="36"/>
      <c r="H19" s="36"/>
      <c r="I19" s="30" t="s">
        <v>26</v>
      </c>
      <c r="J19" s="25" t="str">
        <f>IF('Rekapitulace stavby'!AN17="","",'Rekapitulace stavby'!AN17)</f>
        <v/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31</v>
      </c>
      <c r="E21" s="36"/>
      <c r="F21" s="36"/>
      <c r="G21" s="36"/>
      <c r="H21" s="36"/>
      <c r="I21" s="30" t="s">
        <v>25</v>
      </c>
      <c r="J21" s="25" t="str">
        <f>IF('Rekapitulace stavby'!AN19="","",'Rekapitulace stavby'!AN19)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tr">
        <f>IF('Rekapitulace stavby'!E20="","",'Rekapitulace stavby'!E20)</f>
        <v xml:space="preserve"> </v>
      </c>
      <c r="F22" s="36"/>
      <c r="G22" s="36"/>
      <c r="H22" s="36"/>
      <c r="I22" s="30" t="s">
        <v>26</v>
      </c>
      <c r="J22" s="25" t="str">
        <f>IF('Rekapitulace stavby'!AN20="","",'Rekapitulace stavby'!AN20)</f>
        <v/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32</v>
      </c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14"/>
      <c r="B25" s="115"/>
      <c r="C25" s="114"/>
      <c r="D25" s="114"/>
      <c r="E25" s="34" t="s">
        <v>1</v>
      </c>
      <c r="F25" s="34"/>
      <c r="G25" s="34"/>
      <c r="H25" s="34"/>
      <c r="I25" s="114"/>
      <c r="J25" s="114"/>
      <c r="K25" s="114"/>
      <c r="L25" s="116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8"/>
      <c r="E27" s="88"/>
      <c r="F27" s="88"/>
      <c r="G27" s="88"/>
      <c r="H27" s="88"/>
      <c r="I27" s="88"/>
      <c r="J27" s="88"/>
      <c r="K27" s="88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7" t="s">
        <v>33</v>
      </c>
      <c r="E28" s="36"/>
      <c r="F28" s="36"/>
      <c r="G28" s="36"/>
      <c r="H28" s="36"/>
      <c r="I28" s="36"/>
      <c r="J28" s="94">
        <f>ROUND(J120, 2)</f>
        <v>0</v>
      </c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35</v>
      </c>
      <c r="G30" s="36"/>
      <c r="H30" s="36"/>
      <c r="I30" s="41" t="s">
        <v>34</v>
      </c>
      <c r="J30" s="41" t="s">
        <v>36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8" t="s">
        <v>37</v>
      </c>
      <c r="E31" s="30" t="s">
        <v>38</v>
      </c>
      <c r="F31" s="119">
        <f>ROUND((SUM(BE120:BE219)),  2)</f>
        <v>0</v>
      </c>
      <c r="G31" s="36"/>
      <c r="H31" s="36"/>
      <c r="I31" s="120">
        <v>0.20999999999999999</v>
      </c>
      <c r="J31" s="119">
        <f>ROUND(((SUM(BE120:BE219))*I31),  2)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39</v>
      </c>
      <c r="F32" s="119">
        <f>ROUND((SUM(BF120:BF219)),  2)</f>
        <v>0</v>
      </c>
      <c r="G32" s="36"/>
      <c r="H32" s="36"/>
      <c r="I32" s="120">
        <v>0.12</v>
      </c>
      <c r="J32" s="119">
        <f>ROUND(((SUM(BF120:BF219))*I32), 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40</v>
      </c>
      <c r="F33" s="119">
        <f>ROUND((SUM(BG120:BG219)),  2)</f>
        <v>0</v>
      </c>
      <c r="G33" s="36"/>
      <c r="H33" s="36"/>
      <c r="I33" s="120">
        <v>0.20999999999999999</v>
      </c>
      <c r="J33" s="119">
        <f>0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41</v>
      </c>
      <c r="F34" s="119">
        <f>ROUND((SUM(BH120:BH219)),  2)</f>
        <v>0</v>
      </c>
      <c r="G34" s="36"/>
      <c r="H34" s="36"/>
      <c r="I34" s="120">
        <v>0.12</v>
      </c>
      <c r="J34" s="119">
        <f>0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42</v>
      </c>
      <c r="F35" s="119">
        <f>ROUND((SUM(BI120:BI219)),  2)</f>
        <v>0</v>
      </c>
      <c r="G35" s="36"/>
      <c r="H35" s="36"/>
      <c r="I35" s="120">
        <v>0</v>
      </c>
      <c r="J35" s="119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21"/>
      <c r="D37" s="122" t="s">
        <v>43</v>
      </c>
      <c r="E37" s="79"/>
      <c r="F37" s="79"/>
      <c r="G37" s="123" t="s">
        <v>44</v>
      </c>
      <c r="H37" s="124" t="s">
        <v>45</v>
      </c>
      <c r="I37" s="79"/>
      <c r="J37" s="125">
        <f>SUM(J28:J35)</f>
        <v>0</v>
      </c>
      <c r="K37" s="12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46</v>
      </c>
      <c r="E50" s="55"/>
      <c r="F50" s="55"/>
      <c r="G50" s="54" t="s">
        <v>47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48</v>
      </c>
      <c r="E61" s="39"/>
      <c r="F61" s="127" t="s">
        <v>49</v>
      </c>
      <c r="G61" s="56" t="s">
        <v>48</v>
      </c>
      <c r="H61" s="39"/>
      <c r="I61" s="39"/>
      <c r="J61" s="128" t="s">
        <v>49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50</v>
      </c>
      <c r="E65" s="57"/>
      <c r="F65" s="57"/>
      <c r="G65" s="54" t="s">
        <v>51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48</v>
      </c>
      <c r="E76" s="39"/>
      <c r="F76" s="127" t="s">
        <v>49</v>
      </c>
      <c r="G76" s="56" t="s">
        <v>48</v>
      </c>
      <c r="H76" s="39"/>
      <c r="I76" s="39"/>
      <c r="J76" s="128" t="s">
        <v>49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82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65" t="str">
        <f>E7</f>
        <v>Úprava pěších vazeb při parku v Cholupicích v Praze 12</v>
      </c>
      <c r="F85" s="36"/>
      <c r="G85" s="36"/>
      <c r="H85" s="36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20</v>
      </c>
      <c r="D87" s="36"/>
      <c r="E87" s="36"/>
      <c r="F87" s="25" t="str">
        <f>F10</f>
        <v xml:space="preserve"> </v>
      </c>
      <c r="G87" s="36"/>
      <c r="H87" s="36"/>
      <c r="I87" s="30" t="s">
        <v>22</v>
      </c>
      <c r="J87" s="67" t="str">
        <f>IF(J10="","",J10)</f>
        <v>1. 6. 2024</v>
      </c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24</v>
      </c>
      <c r="D89" s="36"/>
      <c r="E89" s="36"/>
      <c r="F89" s="25" t="str">
        <f>E13</f>
        <v xml:space="preserve"> </v>
      </c>
      <c r="G89" s="36"/>
      <c r="H89" s="36"/>
      <c r="I89" s="30" t="s">
        <v>29</v>
      </c>
      <c r="J89" s="34" t="str">
        <f>E19</f>
        <v xml:space="preserve"> 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27</v>
      </c>
      <c r="D90" s="36"/>
      <c r="E90" s="36"/>
      <c r="F90" s="25" t="str">
        <f>IF(E16="","",E16)</f>
        <v>Vyplň údaj</v>
      </c>
      <c r="G90" s="36"/>
      <c r="H90" s="36"/>
      <c r="I90" s="30" t="s">
        <v>31</v>
      </c>
      <c r="J90" s="34" t="str">
        <f>E22</f>
        <v xml:space="preserve"> </v>
      </c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29" t="s">
        <v>83</v>
      </c>
      <c r="D92" s="121"/>
      <c r="E92" s="121"/>
      <c r="F92" s="121"/>
      <c r="G92" s="121"/>
      <c r="H92" s="121"/>
      <c r="I92" s="121"/>
      <c r="J92" s="130" t="s">
        <v>84</v>
      </c>
      <c r="K92" s="121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31" t="s">
        <v>85</v>
      </c>
      <c r="D94" s="36"/>
      <c r="E94" s="36"/>
      <c r="F94" s="36"/>
      <c r="G94" s="36"/>
      <c r="H94" s="36"/>
      <c r="I94" s="36"/>
      <c r="J94" s="94">
        <f>J120</f>
        <v>0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7" t="s">
        <v>86</v>
      </c>
    </row>
    <row r="95" s="9" customFormat="1" ht="24.96" customHeight="1">
      <c r="A95" s="9"/>
      <c r="B95" s="132"/>
      <c r="C95" s="9"/>
      <c r="D95" s="133" t="s">
        <v>87</v>
      </c>
      <c r="E95" s="134"/>
      <c r="F95" s="134"/>
      <c r="G95" s="134"/>
      <c r="H95" s="134"/>
      <c r="I95" s="134"/>
      <c r="J95" s="135">
        <f>J121</f>
        <v>0</v>
      </c>
      <c r="K95" s="9"/>
      <c r="L95" s="13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6"/>
      <c r="C96" s="10"/>
      <c r="D96" s="137" t="s">
        <v>88</v>
      </c>
      <c r="E96" s="138"/>
      <c r="F96" s="138"/>
      <c r="G96" s="138"/>
      <c r="H96" s="138"/>
      <c r="I96" s="138"/>
      <c r="J96" s="139">
        <f>J122</f>
        <v>0</v>
      </c>
      <c r="K96" s="10"/>
      <c r="L96" s="13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6"/>
      <c r="C97" s="10"/>
      <c r="D97" s="137" t="s">
        <v>89</v>
      </c>
      <c r="E97" s="138"/>
      <c r="F97" s="138"/>
      <c r="G97" s="138"/>
      <c r="H97" s="138"/>
      <c r="I97" s="138"/>
      <c r="J97" s="139">
        <f>J143</f>
        <v>0</v>
      </c>
      <c r="K97" s="10"/>
      <c r="L97" s="13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6"/>
      <c r="C98" s="10"/>
      <c r="D98" s="137" t="s">
        <v>90</v>
      </c>
      <c r="E98" s="138"/>
      <c r="F98" s="138"/>
      <c r="G98" s="138"/>
      <c r="H98" s="138"/>
      <c r="I98" s="138"/>
      <c r="J98" s="139">
        <f>J160</f>
        <v>0</v>
      </c>
      <c r="K98" s="10"/>
      <c r="L98" s="13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6"/>
      <c r="C99" s="10"/>
      <c r="D99" s="137" t="s">
        <v>91</v>
      </c>
      <c r="E99" s="138"/>
      <c r="F99" s="138"/>
      <c r="G99" s="138"/>
      <c r="H99" s="138"/>
      <c r="I99" s="138"/>
      <c r="J99" s="139">
        <f>J202</f>
        <v>0</v>
      </c>
      <c r="K99" s="10"/>
      <c r="L99" s="13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2"/>
      <c r="C100" s="9"/>
      <c r="D100" s="133" t="s">
        <v>92</v>
      </c>
      <c r="E100" s="134"/>
      <c r="F100" s="134"/>
      <c r="G100" s="134"/>
      <c r="H100" s="134"/>
      <c r="I100" s="134"/>
      <c r="J100" s="135">
        <f>J213</f>
        <v>0</v>
      </c>
      <c r="K100" s="9"/>
      <c r="L100" s="13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6"/>
      <c r="C101" s="10"/>
      <c r="D101" s="137" t="s">
        <v>93</v>
      </c>
      <c r="E101" s="138"/>
      <c r="F101" s="138"/>
      <c r="G101" s="138"/>
      <c r="H101" s="138"/>
      <c r="I101" s="138"/>
      <c r="J101" s="139">
        <f>J214</f>
        <v>0</v>
      </c>
      <c r="K101" s="10"/>
      <c r="L101" s="13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6"/>
      <c r="C102" s="10"/>
      <c r="D102" s="137" t="s">
        <v>94</v>
      </c>
      <c r="E102" s="138"/>
      <c r="F102" s="138"/>
      <c r="G102" s="138"/>
      <c r="H102" s="138"/>
      <c r="I102" s="138"/>
      <c r="J102" s="139">
        <f>J216</f>
        <v>0</v>
      </c>
      <c r="K102" s="10"/>
      <c r="L102" s="13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6"/>
      <c r="B103" s="37"/>
      <c r="C103" s="36"/>
      <c r="D103" s="36"/>
      <c r="E103" s="36"/>
      <c r="F103" s="36"/>
      <c r="G103" s="36"/>
      <c r="H103" s="36"/>
      <c r="I103" s="36"/>
      <c r="J103" s="36"/>
      <c r="K103" s="36"/>
      <c r="L103" s="53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8" s="2" customFormat="1" ht="6.96" customHeight="1">
      <c r="A108" s="36"/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4.96" customHeight="1">
      <c r="A109" s="36"/>
      <c r="B109" s="37"/>
      <c r="C109" s="21" t="s">
        <v>95</v>
      </c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2" customHeight="1">
      <c r="A111" s="36"/>
      <c r="B111" s="37"/>
      <c r="C111" s="30" t="s">
        <v>16</v>
      </c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6.5" customHeight="1">
      <c r="A112" s="36"/>
      <c r="B112" s="37"/>
      <c r="C112" s="36"/>
      <c r="D112" s="36"/>
      <c r="E112" s="65" t="str">
        <f>E7</f>
        <v>Úprava pěších vazeb při parku v Cholupicích v Praze 12</v>
      </c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20</v>
      </c>
      <c r="D114" s="36"/>
      <c r="E114" s="36"/>
      <c r="F114" s="25" t="str">
        <f>F10</f>
        <v xml:space="preserve"> </v>
      </c>
      <c r="G114" s="36"/>
      <c r="H114" s="36"/>
      <c r="I114" s="30" t="s">
        <v>22</v>
      </c>
      <c r="J114" s="67" t="str">
        <f>IF(J10="","",J10)</f>
        <v>1. 6. 2024</v>
      </c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6"/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24</v>
      </c>
      <c r="D116" s="36"/>
      <c r="E116" s="36"/>
      <c r="F116" s="25" t="str">
        <f>E13</f>
        <v xml:space="preserve"> </v>
      </c>
      <c r="G116" s="36"/>
      <c r="H116" s="36"/>
      <c r="I116" s="30" t="s">
        <v>29</v>
      </c>
      <c r="J116" s="34" t="str">
        <f>E19</f>
        <v xml:space="preserve"> 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27</v>
      </c>
      <c r="D117" s="36"/>
      <c r="E117" s="36"/>
      <c r="F117" s="25" t="str">
        <f>IF(E16="","",E16)</f>
        <v>Vyplň údaj</v>
      </c>
      <c r="G117" s="36"/>
      <c r="H117" s="36"/>
      <c r="I117" s="30" t="s">
        <v>31</v>
      </c>
      <c r="J117" s="34" t="str">
        <f>E22</f>
        <v xml:space="preserve"> </v>
      </c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0.32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11" customFormat="1" ht="29.28" customHeight="1">
      <c r="A119" s="140"/>
      <c r="B119" s="141"/>
      <c r="C119" s="142" t="s">
        <v>96</v>
      </c>
      <c r="D119" s="143" t="s">
        <v>58</v>
      </c>
      <c r="E119" s="143" t="s">
        <v>54</v>
      </c>
      <c r="F119" s="143" t="s">
        <v>55</v>
      </c>
      <c r="G119" s="143" t="s">
        <v>97</v>
      </c>
      <c r="H119" s="143" t="s">
        <v>98</v>
      </c>
      <c r="I119" s="143" t="s">
        <v>99</v>
      </c>
      <c r="J119" s="144" t="s">
        <v>84</v>
      </c>
      <c r="K119" s="145" t="s">
        <v>100</v>
      </c>
      <c r="L119" s="146"/>
      <c r="M119" s="84" t="s">
        <v>1</v>
      </c>
      <c r="N119" s="85" t="s">
        <v>37</v>
      </c>
      <c r="O119" s="85" t="s">
        <v>101</v>
      </c>
      <c r="P119" s="85" t="s">
        <v>102</v>
      </c>
      <c r="Q119" s="85" t="s">
        <v>103</v>
      </c>
      <c r="R119" s="85" t="s">
        <v>104</v>
      </c>
      <c r="S119" s="85" t="s">
        <v>105</v>
      </c>
      <c r="T119" s="86" t="s">
        <v>106</v>
      </c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</row>
    <row r="120" s="2" customFormat="1" ht="22.8" customHeight="1">
      <c r="A120" s="36"/>
      <c r="B120" s="37"/>
      <c r="C120" s="91" t="s">
        <v>107</v>
      </c>
      <c r="D120" s="36"/>
      <c r="E120" s="36"/>
      <c r="F120" s="36"/>
      <c r="G120" s="36"/>
      <c r="H120" s="36"/>
      <c r="I120" s="36"/>
      <c r="J120" s="147">
        <f>BK120</f>
        <v>0</v>
      </c>
      <c r="K120" s="36"/>
      <c r="L120" s="37"/>
      <c r="M120" s="87"/>
      <c r="N120" s="71"/>
      <c r="O120" s="88"/>
      <c r="P120" s="148">
        <f>P121+P213</f>
        <v>0</v>
      </c>
      <c r="Q120" s="88"/>
      <c r="R120" s="148">
        <f>R121+R213</f>
        <v>66.925644000000005</v>
      </c>
      <c r="S120" s="88"/>
      <c r="T120" s="149">
        <f>T121+T213</f>
        <v>16.355999999999998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72</v>
      </c>
      <c r="AU120" s="17" t="s">
        <v>86</v>
      </c>
      <c r="BK120" s="150">
        <f>BK121+BK213</f>
        <v>0</v>
      </c>
    </row>
    <row r="121" s="12" customFormat="1" ht="25.92" customHeight="1">
      <c r="A121" s="12"/>
      <c r="B121" s="151"/>
      <c r="C121" s="12"/>
      <c r="D121" s="152" t="s">
        <v>72</v>
      </c>
      <c r="E121" s="153" t="s">
        <v>108</v>
      </c>
      <c r="F121" s="153" t="s">
        <v>109</v>
      </c>
      <c r="G121" s="12"/>
      <c r="H121" s="12"/>
      <c r="I121" s="154"/>
      <c r="J121" s="155">
        <f>BK121</f>
        <v>0</v>
      </c>
      <c r="K121" s="12"/>
      <c r="L121" s="151"/>
      <c r="M121" s="156"/>
      <c r="N121" s="157"/>
      <c r="O121" s="157"/>
      <c r="P121" s="158">
        <f>P122+P143+P160+P202</f>
        <v>0</v>
      </c>
      <c r="Q121" s="157"/>
      <c r="R121" s="158">
        <f>R122+R143+R160+R202</f>
        <v>66.897924000000003</v>
      </c>
      <c r="S121" s="157"/>
      <c r="T121" s="159">
        <f>T122+T143+T160+T202</f>
        <v>16.355999999999998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2" t="s">
        <v>78</v>
      </c>
      <c r="AT121" s="160" t="s">
        <v>72</v>
      </c>
      <c r="AU121" s="160" t="s">
        <v>73</v>
      </c>
      <c r="AY121" s="152" t="s">
        <v>110</v>
      </c>
      <c r="BK121" s="161">
        <f>BK122+BK143+BK160+BK202</f>
        <v>0</v>
      </c>
    </row>
    <row r="122" s="12" customFormat="1" ht="22.8" customHeight="1">
      <c r="A122" s="12"/>
      <c r="B122" s="151"/>
      <c r="C122" s="12"/>
      <c r="D122" s="152" t="s">
        <v>72</v>
      </c>
      <c r="E122" s="162" t="s">
        <v>78</v>
      </c>
      <c r="F122" s="162" t="s">
        <v>111</v>
      </c>
      <c r="G122" s="12"/>
      <c r="H122" s="12"/>
      <c r="I122" s="154"/>
      <c r="J122" s="163">
        <f>BK122</f>
        <v>0</v>
      </c>
      <c r="K122" s="12"/>
      <c r="L122" s="151"/>
      <c r="M122" s="156"/>
      <c r="N122" s="157"/>
      <c r="O122" s="157"/>
      <c r="P122" s="158">
        <f>SUM(P123:P142)</f>
        <v>0</v>
      </c>
      <c r="Q122" s="157"/>
      <c r="R122" s="158">
        <f>SUM(R123:R142)</f>
        <v>20</v>
      </c>
      <c r="S122" s="157"/>
      <c r="T122" s="159">
        <f>SUM(T123:T142)</f>
        <v>16.355999999999998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2" t="s">
        <v>78</v>
      </c>
      <c r="AT122" s="160" t="s">
        <v>72</v>
      </c>
      <c r="AU122" s="160" t="s">
        <v>78</v>
      </c>
      <c r="AY122" s="152" t="s">
        <v>110</v>
      </c>
      <c r="BK122" s="161">
        <f>SUM(BK123:BK142)</f>
        <v>0</v>
      </c>
    </row>
    <row r="123" s="2" customFormat="1" ht="24.15" customHeight="1">
      <c r="A123" s="36"/>
      <c r="B123" s="164"/>
      <c r="C123" s="165" t="s">
        <v>78</v>
      </c>
      <c r="D123" s="165" t="s">
        <v>112</v>
      </c>
      <c r="E123" s="166" t="s">
        <v>113</v>
      </c>
      <c r="F123" s="167" t="s">
        <v>114</v>
      </c>
      <c r="G123" s="168" t="s">
        <v>115</v>
      </c>
      <c r="H123" s="169">
        <v>22</v>
      </c>
      <c r="I123" s="170"/>
      <c r="J123" s="171">
        <f>ROUND(I123*H123,2)</f>
        <v>0</v>
      </c>
      <c r="K123" s="172"/>
      <c r="L123" s="37"/>
      <c r="M123" s="173" t="s">
        <v>1</v>
      </c>
      <c r="N123" s="174" t="s">
        <v>38</v>
      </c>
      <c r="O123" s="75"/>
      <c r="P123" s="175">
        <f>O123*H123</f>
        <v>0</v>
      </c>
      <c r="Q123" s="175">
        <v>0</v>
      </c>
      <c r="R123" s="175">
        <f>Q123*H123</f>
        <v>0</v>
      </c>
      <c r="S123" s="175">
        <v>0.29999999999999999</v>
      </c>
      <c r="T123" s="176">
        <f>S123*H123</f>
        <v>6.5999999999999996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77" t="s">
        <v>116</v>
      </c>
      <c r="AT123" s="177" t="s">
        <v>112</v>
      </c>
      <c r="AU123" s="177" t="s">
        <v>80</v>
      </c>
      <c r="AY123" s="17" t="s">
        <v>110</v>
      </c>
      <c r="BE123" s="178">
        <f>IF(N123="základní",J123,0)</f>
        <v>0</v>
      </c>
      <c r="BF123" s="178">
        <f>IF(N123="snížená",J123,0)</f>
        <v>0</v>
      </c>
      <c r="BG123" s="178">
        <f>IF(N123="zákl. přenesená",J123,0)</f>
        <v>0</v>
      </c>
      <c r="BH123" s="178">
        <f>IF(N123="sníž. přenesená",J123,0)</f>
        <v>0</v>
      </c>
      <c r="BI123" s="178">
        <f>IF(N123="nulová",J123,0)</f>
        <v>0</v>
      </c>
      <c r="BJ123" s="17" t="s">
        <v>78</v>
      </c>
      <c r="BK123" s="178">
        <f>ROUND(I123*H123,2)</f>
        <v>0</v>
      </c>
      <c r="BL123" s="17" t="s">
        <v>116</v>
      </c>
      <c r="BM123" s="177" t="s">
        <v>117</v>
      </c>
    </row>
    <row r="124" s="2" customFormat="1" ht="24.15" customHeight="1">
      <c r="A124" s="36"/>
      <c r="B124" s="164"/>
      <c r="C124" s="165" t="s">
        <v>80</v>
      </c>
      <c r="D124" s="165" t="s">
        <v>112</v>
      </c>
      <c r="E124" s="166" t="s">
        <v>118</v>
      </c>
      <c r="F124" s="167" t="s">
        <v>119</v>
      </c>
      <c r="G124" s="168" t="s">
        <v>115</v>
      </c>
      <c r="H124" s="169">
        <v>22</v>
      </c>
      <c r="I124" s="170"/>
      <c r="J124" s="171">
        <f>ROUND(I124*H124,2)</f>
        <v>0</v>
      </c>
      <c r="K124" s="172"/>
      <c r="L124" s="37"/>
      <c r="M124" s="173" t="s">
        <v>1</v>
      </c>
      <c r="N124" s="174" t="s">
        <v>38</v>
      </c>
      <c r="O124" s="75"/>
      <c r="P124" s="175">
        <f>O124*H124</f>
        <v>0</v>
      </c>
      <c r="Q124" s="175">
        <v>0</v>
      </c>
      <c r="R124" s="175">
        <f>Q124*H124</f>
        <v>0</v>
      </c>
      <c r="S124" s="175">
        <v>0.23999999999999999</v>
      </c>
      <c r="T124" s="176">
        <f>S124*H124</f>
        <v>5.2799999999999994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77" t="s">
        <v>116</v>
      </c>
      <c r="AT124" s="177" t="s">
        <v>112</v>
      </c>
      <c r="AU124" s="177" t="s">
        <v>80</v>
      </c>
      <c r="AY124" s="17" t="s">
        <v>110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17" t="s">
        <v>78</v>
      </c>
      <c r="BK124" s="178">
        <f>ROUND(I124*H124,2)</f>
        <v>0</v>
      </c>
      <c r="BL124" s="17" t="s">
        <v>116</v>
      </c>
      <c r="BM124" s="177" t="s">
        <v>120</v>
      </c>
    </row>
    <row r="125" s="2" customFormat="1" ht="24.15" customHeight="1">
      <c r="A125" s="36"/>
      <c r="B125" s="164"/>
      <c r="C125" s="165" t="s">
        <v>121</v>
      </c>
      <c r="D125" s="165" t="s">
        <v>112</v>
      </c>
      <c r="E125" s="166" t="s">
        <v>122</v>
      </c>
      <c r="F125" s="167" t="s">
        <v>123</v>
      </c>
      <c r="G125" s="168" t="s">
        <v>115</v>
      </c>
      <c r="H125" s="169">
        <v>22</v>
      </c>
      <c r="I125" s="170"/>
      <c r="J125" s="171">
        <f>ROUND(I125*H125,2)</f>
        <v>0</v>
      </c>
      <c r="K125" s="172"/>
      <c r="L125" s="37"/>
      <c r="M125" s="173" t="s">
        <v>1</v>
      </c>
      <c r="N125" s="174" t="s">
        <v>38</v>
      </c>
      <c r="O125" s="75"/>
      <c r="P125" s="175">
        <f>O125*H125</f>
        <v>0</v>
      </c>
      <c r="Q125" s="175">
        <v>0</v>
      </c>
      <c r="R125" s="175">
        <f>Q125*H125</f>
        <v>0</v>
      </c>
      <c r="S125" s="175">
        <v>0.098000000000000004</v>
      </c>
      <c r="T125" s="176">
        <f>S125*H125</f>
        <v>2.1560000000000001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77" t="s">
        <v>116</v>
      </c>
      <c r="AT125" s="177" t="s">
        <v>112</v>
      </c>
      <c r="AU125" s="177" t="s">
        <v>80</v>
      </c>
      <c r="AY125" s="17" t="s">
        <v>110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17" t="s">
        <v>78</v>
      </c>
      <c r="BK125" s="178">
        <f>ROUND(I125*H125,2)</f>
        <v>0</v>
      </c>
      <c r="BL125" s="17" t="s">
        <v>116</v>
      </c>
      <c r="BM125" s="177" t="s">
        <v>124</v>
      </c>
    </row>
    <row r="126" s="13" customFormat="1">
      <c r="A126" s="13"/>
      <c r="B126" s="179"/>
      <c r="C126" s="13"/>
      <c r="D126" s="180" t="s">
        <v>125</v>
      </c>
      <c r="E126" s="181" t="s">
        <v>1</v>
      </c>
      <c r="F126" s="182" t="s">
        <v>8</v>
      </c>
      <c r="G126" s="13"/>
      <c r="H126" s="183">
        <v>12</v>
      </c>
      <c r="I126" s="184"/>
      <c r="J126" s="13"/>
      <c r="K126" s="13"/>
      <c r="L126" s="179"/>
      <c r="M126" s="185"/>
      <c r="N126" s="186"/>
      <c r="O126" s="186"/>
      <c r="P126" s="186"/>
      <c r="Q126" s="186"/>
      <c r="R126" s="186"/>
      <c r="S126" s="186"/>
      <c r="T126" s="18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1" t="s">
        <v>125</v>
      </c>
      <c r="AU126" s="181" t="s">
        <v>80</v>
      </c>
      <c r="AV126" s="13" t="s">
        <v>80</v>
      </c>
      <c r="AW126" s="13" t="s">
        <v>30</v>
      </c>
      <c r="AX126" s="13" t="s">
        <v>73</v>
      </c>
      <c r="AY126" s="181" t="s">
        <v>110</v>
      </c>
    </row>
    <row r="127" s="13" customFormat="1">
      <c r="A127" s="13"/>
      <c r="B127" s="179"/>
      <c r="C127" s="13"/>
      <c r="D127" s="180" t="s">
        <v>125</v>
      </c>
      <c r="E127" s="181" t="s">
        <v>1</v>
      </c>
      <c r="F127" s="182" t="s">
        <v>126</v>
      </c>
      <c r="G127" s="13"/>
      <c r="H127" s="183">
        <v>10</v>
      </c>
      <c r="I127" s="184"/>
      <c r="J127" s="13"/>
      <c r="K127" s="13"/>
      <c r="L127" s="179"/>
      <c r="M127" s="185"/>
      <c r="N127" s="186"/>
      <c r="O127" s="186"/>
      <c r="P127" s="186"/>
      <c r="Q127" s="186"/>
      <c r="R127" s="186"/>
      <c r="S127" s="186"/>
      <c r="T127" s="18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1" t="s">
        <v>125</v>
      </c>
      <c r="AU127" s="181" t="s">
        <v>80</v>
      </c>
      <c r="AV127" s="13" t="s">
        <v>80</v>
      </c>
      <c r="AW127" s="13" t="s">
        <v>30</v>
      </c>
      <c r="AX127" s="13" t="s">
        <v>73</v>
      </c>
      <c r="AY127" s="181" t="s">
        <v>110</v>
      </c>
    </row>
    <row r="128" s="14" customFormat="1">
      <c r="A128" s="14"/>
      <c r="B128" s="188"/>
      <c r="C128" s="14"/>
      <c r="D128" s="180" t="s">
        <v>125</v>
      </c>
      <c r="E128" s="189" t="s">
        <v>1</v>
      </c>
      <c r="F128" s="190" t="s">
        <v>127</v>
      </c>
      <c r="G128" s="14"/>
      <c r="H128" s="191">
        <v>22</v>
      </c>
      <c r="I128" s="192"/>
      <c r="J128" s="14"/>
      <c r="K128" s="14"/>
      <c r="L128" s="188"/>
      <c r="M128" s="193"/>
      <c r="N128" s="194"/>
      <c r="O128" s="194"/>
      <c r="P128" s="194"/>
      <c r="Q128" s="194"/>
      <c r="R128" s="194"/>
      <c r="S128" s="194"/>
      <c r="T128" s="19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89" t="s">
        <v>125</v>
      </c>
      <c r="AU128" s="189" t="s">
        <v>80</v>
      </c>
      <c r="AV128" s="14" t="s">
        <v>116</v>
      </c>
      <c r="AW128" s="14" t="s">
        <v>30</v>
      </c>
      <c r="AX128" s="14" t="s">
        <v>78</v>
      </c>
      <c r="AY128" s="189" t="s">
        <v>110</v>
      </c>
    </row>
    <row r="129" s="2" customFormat="1" ht="16.5" customHeight="1">
      <c r="A129" s="36"/>
      <c r="B129" s="164"/>
      <c r="C129" s="165" t="s">
        <v>116</v>
      </c>
      <c r="D129" s="165" t="s">
        <v>112</v>
      </c>
      <c r="E129" s="166" t="s">
        <v>128</v>
      </c>
      <c r="F129" s="167" t="s">
        <v>129</v>
      </c>
      <c r="G129" s="168" t="s">
        <v>130</v>
      </c>
      <c r="H129" s="169">
        <v>8</v>
      </c>
      <c r="I129" s="170"/>
      <c r="J129" s="171">
        <f>ROUND(I129*H129,2)</f>
        <v>0</v>
      </c>
      <c r="K129" s="172"/>
      <c r="L129" s="37"/>
      <c r="M129" s="173" t="s">
        <v>1</v>
      </c>
      <c r="N129" s="174" t="s">
        <v>38</v>
      </c>
      <c r="O129" s="75"/>
      <c r="P129" s="175">
        <f>O129*H129</f>
        <v>0</v>
      </c>
      <c r="Q129" s="175">
        <v>0</v>
      </c>
      <c r="R129" s="175">
        <f>Q129*H129</f>
        <v>0</v>
      </c>
      <c r="S129" s="175">
        <v>0.28999999999999998</v>
      </c>
      <c r="T129" s="176">
        <f>S129*H129</f>
        <v>2.3199999999999998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77" t="s">
        <v>116</v>
      </c>
      <c r="AT129" s="177" t="s">
        <v>112</v>
      </c>
      <c r="AU129" s="177" t="s">
        <v>80</v>
      </c>
      <c r="AY129" s="17" t="s">
        <v>110</v>
      </c>
      <c r="BE129" s="178">
        <f>IF(N129="základní",J129,0)</f>
        <v>0</v>
      </c>
      <c r="BF129" s="178">
        <f>IF(N129="snížená",J129,0)</f>
        <v>0</v>
      </c>
      <c r="BG129" s="178">
        <f>IF(N129="zákl. přenesená",J129,0)</f>
        <v>0</v>
      </c>
      <c r="BH129" s="178">
        <f>IF(N129="sníž. přenesená",J129,0)</f>
        <v>0</v>
      </c>
      <c r="BI129" s="178">
        <f>IF(N129="nulová",J129,0)</f>
        <v>0</v>
      </c>
      <c r="BJ129" s="17" t="s">
        <v>78</v>
      </c>
      <c r="BK129" s="178">
        <f>ROUND(I129*H129,2)</f>
        <v>0</v>
      </c>
      <c r="BL129" s="17" t="s">
        <v>116</v>
      </c>
      <c r="BM129" s="177" t="s">
        <v>131</v>
      </c>
    </row>
    <row r="130" s="13" customFormat="1">
      <c r="A130" s="13"/>
      <c r="B130" s="179"/>
      <c r="C130" s="13"/>
      <c r="D130" s="180" t="s">
        <v>125</v>
      </c>
      <c r="E130" s="181" t="s">
        <v>1</v>
      </c>
      <c r="F130" s="182" t="s">
        <v>132</v>
      </c>
      <c r="G130" s="13"/>
      <c r="H130" s="183">
        <v>8</v>
      </c>
      <c r="I130" s="184"/>
      <c r="J130" s="13"/>
      <c r="K130" s="13"/>
      <c r="L130" s="179"/>
      <c r="M130" s="185"/>
      <c r="N130" s="186"/>
      <c r="O130" s="186"/>
      <c r="P130" s="186"/>
      <c r="Q130" s="186"/>
      <c r="R130" s="186"/>
      <c r="S130" s="186"/>
      <c r="T130" s="18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1" t="s">
        <v>125</v>
      </c>
      <c r="AU130" s="181" t="s">
        <v>80</v>
      </c>
      <c r="AV130" s="13" t="s">
        <v>80</v>
      </c>
      <c r="AW130" s="13" t="s">
        <v>30</v>
      </c>
      <c r="AX130" s="13" t="s">
        <v>78</v>
      </c>
      <c r="AY130" s="181" t="s">
        <v>110</v>
      </c>
    </row>
    <row r="131" s="2" customFormat="1" ht="33" customHeight="1">
      <c r="A131" s="36"/>
      <c r="B131" s="164"/>
      <c r="C131" s="165" t="s">
        <v>133</v>
      </c>
      <c r="D131" s="165" t="s">
        <v>112</v>
      </c>
      <c r="E131" s="166" t="s">
        <v>134</v>
      </c>
      <c r="F131" s="167" t="s">
        <v>135</v>
      </c>
      <c r="G131" s="168" t="s">
        <v>136</v>
      </c>
      <c r="H131" s="169">
        <v>25.199999999999999</v>
      </c>
      <c r="I131" s="170"/>
      <c r="J131" s="171">
        <f>ROUND(I131*H131,2)</f>
        <v>0</v>
      </c>
      <c r="K131" s="172"/>
      <c r="L131" s="37"/>
      <c r="M131" s="173" t="s">
        <v>1</v>
      </c>
      <c r="N131" s="174" t="s">
        <v>38</v>
      </c>
      <c r="O131" s="75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77" t="s">
        <v>116</v>
      </c>
      <c r="AT131" s="177" t="s">
        <v>112</v>
      </c>
      <c r="AU131" s="177" t="s">
        <v>80</v>
      </c>
      <c r="AY131" s="17" t="s">
        <v>110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17" t="s">
        <v>78</v>
      </c>
      <c r="BK131" s="178">
        <f>ROUND(I131*H131,2)</f>
        <v>0</v>
      </c>
      <c r="BL131" s="17" t="s">
        <v>116</v>
      </c>
      <c r="BM131" s="177" t="s">
        <v>137</v>
      </c>
    </row>
    <row r="132" s="13" customFormat="1">
      <c r="A132" s="13"/>
      <c r="B132" s="179"/>
      <c r="C132" s="13"/>
      <c r="D132" s="180" t="s">
        <v>125</v>
      </c>
      <c r="E132" s="181" t="s">
        <v>1</v>
      </c>
      <c r="F132" s="182" t="s">
        <v>138</v>
      </c>
      <c r="G132" s="13"/>
      <c r="H132" s="183">
        <v>25.199999999999999</v>
      </c>
      <c r="I132" s="184"/>
      <c r="J132" s="13"/>
      <c r="K132" s="13"/>
      <c r="L132" s="179"/>
      <c r="M132" s="185"/>
      <c r="N132" s="186"/>
      <c r="O132" s="186"/>
      <c r="P132" s="186"/>
      <c r="Q132" s="186"/>
      <c r="R132" s="186"/>
      <c r="S132" s="186"/>
      <c r="T132" s="18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1" t="s">
        <v>125</v>
      </c>
      <c r="AU132" s="181" t="s">
        <v>80</v>
      </c>
      <c r="AV132" s="13" t="s">
        <v>80</v>
      </c>
      <c r="AW132" s="13" t="s">
        <v>30</v>
      </c>
      <c r="AX132" s="13" t="s">
        <v>78</v>
      </c>
      <c r="AY132" s="181" t="s">
        <v>110</v>
      </c>
    </row>
    <row r="133" s="2" customFormat="1" ht="24.15" customHeight="1">
      <c r="A133" s="36"/>
      <c r="B133" s="164"/>
      <c r="C133" s="165" t="s">
        <v>139</v>
      </c>
      <c r="D133" s="165" t="s">
        <v>112</v>
      </c>
      <c r="E133" s="166" t="s">
        <v>140</v>
      </c>
      <c r="F133" s="167" t="s">
        <v>141</v>
      </c>
      <c r="G133" s="168" t="s">
        <v>136</v>
      </c>
      <c r="H133" s="169">
        <v>10</v>
      </c>
      <c r="I133" s="170"/>
      <c r="J133" s="171">
        <f>ROUND(I133*H133,2)</f>
        <v>0</v>
      </c>
      <c r="K133" s="172"/>
      <c r="L133" s="37"/>
      <c r="M133" s="173" t="s">
        <v>1</v>
      </c>
      <c r="N133" s="174" t="s">
        <v>38</v>
      </c>
      <c r="O133" s="75"/>
      <c r="P133" s="175">
        <f>O133*H133</f>
        <v>0</v>
      </c>
      <c r="Q133" s="175">
        <v>0</v>
      </c>
      <c r="R133" s="175">
        <f>Q133*H133</f>
        <v>0</v>
      </c>
      <c r="S133" s="175">
        <v>0</v>
      </c>
      <c r="T133" s="176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7" t="s">
        <v>116</v>
      </c>
      <c r="AT133" s="177" t="s">
        <v>112</v>
      </c>
      <c r="AU133" s="177" t="s">
        <v>80</v>
      </c>
      <c r="AY133" s="17" t="s">
        <v>110</v>
      </c>
      <c r="BE133" s="178">
        <f>IF(N133="základní",J133,0)</f>
        <v>0</v>
      </c>
      <c r="BF133" s="178">
        <f>IF(N133="snížená",J133,0)</f>
        <v>0</v>
      </c>
      <c r="BG133" s="178">
        <f>IF(N133="zákl. přenesená",J133,0)</f>
        <v>0</v>
      </c>
      <c r="BH133" s="178">
        <f>IF(N133="sníž. přenesená",J133,0)</f>
        <v>0</v>
      </c>
      <c r="BI133" s="178">
        <f>IF(N133="nulová",J133,0)</f>
        <v>0</v>
      </c>
      <c r="BJ133" s="17" t="s">
        <v>78</v>
      </c>
      <c r="BK133" s="178">
        <f>ROUND(I133*H133,2)</f>
        <v>0</v>
      </c>
      <c r="BL133" s="17" t="s">
        <v>116</v>
      </c>
      <c r="BM133" s="177" t="s">
        <v>142</v>
      </c>
    </row>
    <row r="134" s="13" customFormat="1">
      <c r="A134" s="13"/>
      <c r="B134" s="179"/>
      <c r="C134" s="13"/>
      <c r="D134" s="180" t="s">
        <v>125</v>
      </c>
      <c r="E134" s="181" t="s">
        <v>1</v>
      </c>
      <c r="F134" s="182" t="s">
        <v>126</v>
      </c>
      <c r="G134" s="13"/>
      <c r="H134" s="183">
        <v>10</v>
      </c>
      <c r="I134" s="184"/>
      <c r="J134" s="13"/>
      <c r="K134" s="13"/>
      <c r="L134" s="179"/>
      <c r="M134" s="185"/>
      <c r="N134" s="186"/>
      <c r="O134" s="186"/>
      <c r="P134" s="186"/>
      <c r="Q134" s="186"/>
      <c r="R134" s="186"/>
      <c r="S134" s="186"/>
      <c r="T134" s="18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1" t="s">
        <v>125</v>
      </c>
      <c r="AU134" s="181" t="s">
        <v>80</v>
      </c>
      <c r="AV134" s="13" t="s">
        <v>80</v>
      </c>
      <c r="AW134" s="13" t="s">
        <v>30</v>
      </c>
      <c r="AX134" s="13" t="s">
        <v>78</v>
      </c>
      <c r="AY134" s="181" t="s">
        <v>110</v>
      </c>
    </row>
    <row r="135" s="2" customFormat="1" ht="16.5" customHeight="1">
      <c r="A135" s="36"/>
      <c r="B135" s="164"/>
      <c r="C135" s="196" t="s">
        <v>143</v>
      </c>
      <c r="D135" s="196" t="s">
        <v>144</v>
      </c>
      <c r="E135" s="197" t="s">
        <v>145</v>
      </c>
      <c r="F135" s="198" t="s">
        <v>146</v>
      </c>
      <c r="G135" s="199" t="s">
        <v>147</v>
      </c>
      <c r="H135" s="200">
        <v>20</v>
      </c>
      <c r="I135" s="201"/>
      <c r="J135" s="202">
        <f>ROUND(I135*H135,2)</f>
        <v>0</v>
      </c>
      <c r="K135" s="203"/>
      <c r="L135" s="204"/>
      <c r="M135" s="205" t="s">
        <v>1</v>
      </c>
      <c r="N135" s="206" t="s">
        <v>38</v>
      </c>
      <c r="O135" s="75"/>
      <c r="P135" s="175">
        <f>O135*H135</f>
        <v>0</v>
      </c>
      <c r="Q135" s="175">
        <v>1</v>
      </c>
      <c r="R135" s="175">
        <f>Q135*H135</f>
        <v>20</v>
      </c>
      <c r="S135" s="175">
        <v>0</v>
      </c>
      <c r="T135" s="176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7" t="s">
        <v>132</v>
      </c>
      <c r="AT135" s="177" t="s">
        <v>144</v>
      </c>
      <c r="AU135" s="177" t="s">
        <v>80</v>
      </c>
      <c r="AY135" s="17" t="s">
        <v>110</v>
      </c>
      <c r="BE135" s="178">
        <f>IF(N135="základní",J135,0)</f>
        <v>0</v>
      </c>
      <c r="BF135" s="178">
        <f>IF(N135="snížená",J135,0)</f>
        <v>0</v>
      </c>
      <c r="BG135" s="178">
        <f>IF(N135="zákl. přenesená",J135,0)</f>
        <v>0</v>
      </c>
      <c r="BH135" s="178">
        <f>IF(N135="sníž. přenesená",J135,0)</f>
        <v>0</v>
      </c>
      <c r="BI135" s="178">
        <f>IF(N135="nulová",J135,0)</f>
        <v>0</v>
      </c>
      <c r="BJ135" s="17" t="s">
        <v>78</v>
      </c>
      <c r="BK135" s="178">
        <f>ROUND(I135*H135,2)</f>
        <v>0</v>
      </c>
      <c r="BL135" s="17" t="s">
        <v>116</v>
      </c>
      <c r="BM135" s="177" t="s">
        <v>148</v>
      </c>
    </row>
    <row r="136" s="13" customFormat="1">
      <c r="A136" s="13"/>
      <c r="B136" s="179"/>
      <c r="C136" s="13"/>
      <c r="D136" s="180" t="s">
        <v>125</v>
      </c>
      <c r="E136" s="13"/>
      <c r="F136" s="182" t="s">
        <v>149</v>
      </c>
      <c r="G136" s="13"/>
      <c r="H136" s="183">
        <v>20</v>
      </c>
      <c r="I136" s="184"/>
      <c r="J136" s="13"/>
      <c r="K136" s="13"/>
      <c r="L136" s="179"/>
      <c r="M136" s="185"/>
      <c r="N136" s="186"/>
      <c r="O136" s="186"/>
      <c r="P136" s="186"/>
      <c r="Q136" s="186"/>
      <c r="R136" s="186"/>
      <c r="S136" s="186"/>
      <c r="T136" s="18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1" t="s">
        <v>125</v>
      </c>
      <c r="AU136" s="181" t="s">
        <v>80</v>
      </c>
      <c r="AV136" s="13" t="s">
        <v>80</v>
      </c>
      <c r="AW136" s="13" t="s">
        <v>3</v>
      </c>
      <c r="AX136" s="13" t="s">
        <v>78</v>
      </c>
      <c r="AY136" s="181" t="s">
        <v>110</v>
      </c>
    </row>
    <row r="137" s="2" customFormat="1" ht="24.15" customHeight="1">
      <c r="A137" s="36"/>
      <c r="B137" s="164"/>
      <c r="C137" s="165" t="s">
        <v>132</v>
      </c>
      <c r="D137" s="165" t="s">
        <v>112</v>
      </c>
      <c r="E137" s="166" t="s">
        <v>150</v>
      </c>
      <c r="F137" s="167" t="s">
        <v>151</v>
      </c>
      <c r="G137" s="168" t="s">
        <v>115</v>
      </c>
      <c r="H137" s="169">
        <v>110</v>
      </c>
      <c r="I137" s="170"/>
      <c r="J137" s="171">
        <f>ROUND(I137*H137,2)</f>
        <v>0</v>
      </c>
      <c r="K137" s="172"/>
      <c r="L137" s="37"/>
      <c r="M137" s="173" t="s">
        <v>1</v>
      </c>
      <c r="N137" s="174" t="s">
        <v>38</v>
      </c>
      <c r="O137" s="75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77" t="s">
        <v>116</v>
      </c>
      <c r="AT137" s="177" t="s">
        <v>112</v>
      </c>
      <c r="AU137" s="177" t="s">
        <v>80</v>
      </c>
      <c r="AY137" s="17" t="s">
        <v>110</v>
      </c>
      <c r="BE137" s="178">
        <f>IF(N137="základní",J137,0)</f>
        <v>0</v>
      </c>
      <c r="BF137" s="178">
        <f>IF(N137="snížená",J137,0)</f>
        <v>0</v>
      </c>
      <c r="BG137" s="178">
        <f>IF(N137="zákl. přenesená",J137,0)</f>
        <v>0</v>
      </c>
      <c r="BH137" s="178">
        <f>IF(N137="sníž. přenesená",J137,0)</f>
        <v>0</v>
      </c>
      <c r="BI137" s="178">
        <f>IF(N137="nulová",J137,0)</f>
        <v>0</v>
      </c>
      <c r="BJ137" s="17" t="s">
        <v>78</v>
      </c>
      <c r="BK137" s="178">
        <f>ROUND(I137*H137,2)</f>
        <v>0</v>
      </c>
      <c r="BL137" s="17" t="s">
        <v>116</v>
      </c>
      <c r="BM137" s="177" t="s">
        <v>152</v>
      </c>
    </row>
    <row r="138" s="13" customFormat="1">
      <c r="A138" s="13"/>
      <c r="B138" s="179"/>
      <c r="C138" s="13"/>
      <c r="D138" s="180" t="s">
        <v>125</v>
      </c>
      <c r="E138" s="181" t="s">
        <v>1</v>
      </c>
      <c r="F138" s="182" t="s">
        <v>8</v>
      </c>
      <c r="G138" s="13"/>
      <c r="H138" s="183">
        <v>12</v>
      </c>
      <c r="I138" s="184"/>
      <c r="J138" s="13"/>
      <c r="K138" s="13"/>
      <c r="L138" s="179"/>
      <c r="M138" s="185"/>
      <c r="N138" s="186"/>
      <c r="O138" s="186"/>
      <c r="P138" s="186"/>
      <c r="Q138" s="186"/>
      <c r="R138" s="186"/>
      <c r="S138" s="186"/>
      <c r="T138" s="18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1" t="s">
        <v>125</v>
      </c>
      <c r="AU138" s="181" t="s">
        <v>80</v>
      </c>
      <c r="AV138" s="13" t="s">
        <v>80</v>
      </c>
      <c r="AW138" s="13" t="s">
        <v>30</v>
      </c>
      <c r="AX138" s="13" t="s">
        <v>73</v>
      </c>
      <c r="AY138" s="181" t="s">
        <v>110</v>
      </c>
    </row>
    <row r="139" s="13" customFormat="1">
      <c r="A139" s="13"/>
      <c r="B139" s="179"/>
      <c r="C139" s="13"/>
      <c r="D139" s="180" t="s">
        <v>125</v>
      </c>
      <c r="E139" s="181" t="s">
        <v>1</v>
      </c>
      <c r="F139" s="182" t="s">
        <v>153</v>
      </c>
      <c r="G139" s="13"/>
      <c r="H139" s="183">
        <v>98</v>
      </c>
      <c r="I139" s="184"/>
      <c r="J139" s="13"/>
      <c r="K139" s="13"/>
      <c r="L139" s="179"/>
      <c r="M139" s="185"/>
      <c r="N139" s="186"/>
      <c r="O139" s="186"/>
      <c r="P139" s="186"/>
      <c r="Q139" s="186"/>
      <c r="R139" s="186"/>
      <c r="S139" s="186"/>
      <c r="T139" s="18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1" t="s">
        <v>125</v>
      </c>
      <c r="AU139" s="181" t="s">
        <v>80</v>
      </c>
      <c r="AV139" s="13" t="s">
        <v>80</v>
      </c>
      <c r="AW139" s="13" t="s">
        <v>30</v>
      </c>
      <c r="AX139" s="13" t="s">
        <v>73</v>
      </c>
      <c r="AY139" s="181" t="s">
        <v>110</v>
      </c>
    </row>
    <row r="140" s="14" customFormat="1">
      <c r="A140" s="14"/>
      <c r="B140" s="188"/>
      <c r="C140" s="14"/>
      <c r="D140" s="180" t="s">
        <v>125</v>
      </c>
      <c r="E140" s="189" t="s">
        <v>1</v>
      </c>
      <c r="F140" s="190" t="s">
        <v>127</v>
      </c>
      <c r="G140" s="14"/>
      <c r="H140" s="191">
        <v>110</v>
      </c>
      <c r="I140" s="192"/>
      <c r="J140" s="14"/>
      <c r="K140" s="14"/>
      <c r="L140" s="188"/>
      <c r="M140" s="193"/>
      <c r="N140" s="194"/>
      <c r="O140" s="194"/>
      <c r="P140" s="194"/>
      <c r="Q140" s="194"/>
      <c r="R140" s="194"/>
      <c r="S140" s="194"/>
      <c r="T140" s="19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89" t="s">
        <v>125</v>
      </c>
      <c r="AU140" s="189" t="s">
        <v>80</v>
      </c>
      <c r="AV140" s="14" t="s">
        <v>116</v>
      </c>
      <c r="AW140" s="14" t="s">
        <v>30</v>
      </c>
      <c r="AX140" s="14" t="s">
        <v>78</v>
      </c>
      <c r="AY140" s="189" t="s">
        <v>110</v>
      </c>
    </row>
    <row r="141" s="2" customFormat="1" ht="24.15" customHeight="1">
      <c r="A141" s="36"/>
      <c r="B141" s="164"/>
      <c r="C141" s="165" t="s">
        <v>154</v>
      </c>
      <c r="D141" s="165" t="s">
        <v>112</v>
      </c>
      <c r="E141" s="166" t="s">
        <v>155</v>
      </c>
      <c r="F141" s="167" t="s">
        <v>156</v>
      </c>
      <c r="G141" s="168" t="s">
        <v>130</v>
      </c>
      <c r="H141" s="169">
        <v>30</v>
      </c>
      <c r="I141" s="170"/>
      <c r="J141" s="171">
        <f>ROUND(I141*H141,2)</f>
        <v>0</v>
      </c>
      <c r="K141" s="172"/>
      <c r="L141" s="37"/>
      <c r="M141" s="173" t="s">
        <v>1</v>
      </c>
      <c r="N141" s="174" t="s">
        <v>38</v>
      </c>
      <c r="O141" s="75"/>
      <c r="P141" s="175">
        <f>O141*H141</f>
        <v>0</v>
      </c>
      <c r="Q141" s="175">
        <v>0</v>
      </c>
      <c r="R141" s="175">
        <f>Q141*H141</f>
        <v>0</v>
      </c>
      <c r="S141" s="175">
        <v>0</v>
      </c>
      <c r="T141" s="17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7" t="s">
        <v>116</v>
      </c>
      <c r="AT141" s="177" t="s">
        <v>112</v>
      </c>
      <c r="AU141" s="177" t="s">
        <v>80</v>
      </c>
      <c r="AY141" s="17" t="s">
        <v>110</v>
      </c>
      <c r="BE141" s="178">
        <f>IF(N141="základní",J141,0)</f>
        <v>0</v>
      </c>
      <c r="BF141" s="178">
        <f>IF(N141="snížená",J141,0)</f>
        <v>0</v>
      </c>
      <c r="BG141" s="178">
        <f>IF(N141="zákl. přenesená",J141,0)</f>
        <v>0</v>
      </c>
      <c r="BH141" s="178">
        <f>IF(N141="sníž. přenesená",J141,0)</f>
        <v>0</v>
      </c>
      <c r="BI141" s="178">
        <f>IF(N141="nulová",J141,0)</f>
        <v>0</v>
      </c>
      <c r="BJ141" s="17" t="s">
        <v>78</v>
      </c>
      <c r="BK141" s="178">
        <f>ROUND(I141*H141,2)</f>
        <v>0</v>
      </c>
      <c r="BL141" s="17" t="s">
        <v>116</v>
      </c>
      <c r="BM141" s="177" t="s">
        <v>157</v>
      </c>
    </row>
    <row r="142" s="13" customFormat="1">
      <c r="A142" s="13"/>
      <c r="B142" s="179"/>
      <c r="C142" s="13"/>
      <c r="D142" s="180" t="s">
        <v>125</v>
      </c>
      <c r="E142" s="181" t="s">
        <v>1</v>
      </c>
      <c r="F142" s="182" t="s">
        <v>158</v>
      </c>
      <c r="G142" s="13"/>
      <c r="H142" s="183">
        <v>30</v>
      </c>
      <c r="I142" s="184"/>
      <c r="J142" s="13"/>
      <c r="K142" s="13"/>
      <c r="L142" s="179"/>
      <c r="M142" s="185"/>
      <c r="N142" s="186"/>
      <c r="O142" s="186"/>
      <c r="P142" s="186"/>
      <c r="Q142" s="186"/>
      <c r="R142" s="186"/>
      <c r="S142" s="186"/>
      <c r="T142" s="18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1" t="s">
        <v>125</v>
      </c>
      <c r="AU142" s="181" t="s">
        <v>80</v>
      </c>
      <c r="AV142" s="13" t="s">
        <v>80</v>
      </c>
      <c r="AW142" s="13" t="s">
        <v>30</v>
      </c>
      <c r="AX142" s="13" t="s">
        <v>78</v>
      </c>
      <c r="AY142" s="181" t="s">
        <v>110</v>
      </c>
    </row>
    <row r="143" s="12" customFormat="1" ht="22.8" customHeight="1">
      <c r="A143" s="12"/>
      <c r="B143" s="151"/>
      <c r="C143" s="12"/>
      <c r="D143" s="152" t="s">
        <v>72</v>
      </c>
      <c r="E143" s="162" t="s">
        <v>133</v>
      </c>
      <c r="F143" s="162" t="s">
        <v>159</v>
      </c>
      <c r="G143" s="12"/>
      <c r="H143" s="12"/>
      <c r="I143" s="154"/>
      <c r="J143" s="163">
        <f>BK143</f>
        <v>0</v>
      </c>
      <c r="K143" s="12"/>
      <c r="L143" s="151"/>
      <c r="M143" s="156"/>
      <c r="N143" s="157"/>
      <c r="O143" s="157"/>
      <c r="P143" s="158">
        <f>SUM(P144:P159)</f>
        <v>0</v>
      </c>
      <c r="Q143" s="157"/>
      <c r="R143" s="158">
        <f>SUM(R144:R159)</f>
        <v>1.76176</v>
      </c>
      <c r="S143" s="157"/>
      <c r="T143" s="159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2" t="s">
        <v>78</v>
      </c>
      <c r="AT143" s="160" t="s">
        <v>72</v>
      </c>
      <c r="AU143" s="160" t="s">
        <v>78</v>
      </c>
      <c r="AY143" s="152" t="s">
        <v>110</v>
      </c>
      <c r="BK143" s="161">
        <f>SUM(BK144:BK159)</f>
        <v>0</v>
      </c>
    </row>
    <row r="144" s="2" customFormat="1" ht="24.15" customHeight="1">
      <c r="A144" s="36"/>
      <c r="B144" s="164"/>
      <c r="C144" s="165" t="s">
        <v>126</v>
      </c>
      <c r="D144" s="165" t="s">
        <v>112</v>
      </c>
      <c r="E144" s="166" t="s">
        <v>160</v>
      </c>
      <c r="F144" s="167" t="s">
        <v>161</v>
      </c>
      <c r="G144" s="168" t="s">
        <v>115</v>
      </c>
      <c r="H144" s="169">
        <v>65</v>
      </c>
      <c r="I144" s="170"/>
      <c r="J144" s="171">
        <f>ROUND(I144*H144,2)</f>
        <v>0</v>
      </c>
      <c r="K144" s="172"/>
      <c r="L144" s="37"/>
      <c r="M144" s="173" t="s">
        <v>1</v>
      </c>
      <c r="N144" s="174" t="s">
        <v>38</v>
      </c>
      <c r="O144" s="75"/>
      <c r="P144" s="175">
        <f>O144*H144</f>
        <v>0</v>
      </c>
      <c r="Q144" s="175">
        <v>0</v>
      </c>
      <c r="R144" s="175">
        <f>Q144*H144</f>
        <v>0</v>
      </c>
      <c r="S144" s="175">
        <v>0</v>
      </c>
      <c r="T144" s="17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77" t="s">
        <v>116</v>
      </c>
      <c r="AT144" s="177" t="s">
        <v>112</v>
      </c>
      <c r="AU144" s="177" t="s">
        <v>80</v>
      </c>
      <c r="AY144" s="17" t="s">
        <v>110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17" t="s">
        <v>78</v>
      </c>
      <c r="BK144" s="178">
        <f>ROUND(I144*H144,2)</f>
        <v>0</v>
      </c>
      <c r="BL144" s="17" t="s">
        <v>116</v>
      </c>
      <c r="BM144" s="177" t="s">
        <v>162</v>
      </c>
    </row>
    <row r="145" s="13" customFormat="1">
      <c r="A145" s="13"/>
      <c r="B145" s="179"/>
      <c r="C145" s="13"/>
      <c r="D145" s="180" t="s">
        <v>125</v>
      </c>
      <c r="E145" s="181" t="s">
        <v>1</v>
      </c>
      <c r="F145" s="182" t="s">
        <v>163</v>
      </c>
      <c r="G145" s="13"/>
      <c r="H145" s="183">
        <v>65</v>
      </c>
      <c r="I145" s="184"/>
      <c r="J145" s="13"/>
      <c r="K145" s="13"/>
      <c r="L145" s="179"/>
      <c r="M145" s="185"/>
      <c r="N145" s="186"/>
      <c r="O145" s="186"/>
      <c r="P145" s="186"/>
      <c r="Q145" s="186"/>
      <c r="R145" s="186"/>
      <c r="S145" s="186"/>
      <c r="T145" s="18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1" t="s">
        <v>125</v>
      </c>
      <c r="AU145" s="181" t="s">
        <v>80</v>
      </c>
      <c r="AV145" s="13" t="s">
        <v>80</v>
      </c>
      <c r="AW145" s="13" t="s">
        <v>30</v>
      </c>
      <c r="AX145" s="13" t="s">
        <v>78</v>
      </c>
      <c r="AY145" s="181" t="s">
        <v>110</v>
      </c>
    </row>
    <row r="146" s="2" customFormat="1" ht="21.75" customHeight="1">
      <c r="A146" s="36"/>
      <c r="B146" s="164"/>
      <c r="C146" s="165" t="s">
        <v>164</v>
      </c>
      <c r="D146" s="165" t="s">
        <v>112</v>
      </c>
      <c r="E146" s="166" t="s">
        <v>165</v>
      </c>
      <c r="F146" s="167" t="s">
        <v>166</v>
      </c>
      <c r="G146" s="168" t="s">
        <v>115</v>
      </c>
      <c r="H146" s="169">
        <v>65</v>
      </c>
      <c r="I146" s="170"/>
      <c r="J146" s="171">
        <f>ROUND(I146*H146,2)</f>
        <v>0</v>
      </c>
      <c r="K146" s="172"/>
      <c r="L146" s="37"/>
      <c r="M146" s="173" t="s">
        <v>1</v>
      </c>
      <c r="N146" s="174" t="s">
        <v>38</v>
      </c>
      <c r="O146" s="75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77" t="s">
        <v>116</v>
      </c>
      <c r="AT146" s="177" t="s">
        <v>112</v>
      </c>
      <c r="AU146" s="177" t="s">
        <v>80</v>
      </c>
      <c r="AY146" s="17" t="s">
        <v>110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17" t="s">
        <v>78</v>
      </c>
      <c r="BK146" s="178">
        <f>ROUND(I146*H146,2)</f>
        <v>0</v>
      </c>
      <c r="BL146" s="17" t="s">
        <v>116</v>
      </c>
      <c r="BM146" s="177" t="s">
        <v>167</v>
      </c>
    </row>
    <row r="147" s="13" customFormat="1">
      <c r="A147" s="13"/>
      <c r="B147" s="179"/>
      <c r="C147" s="13"/>
      <c r="D147" s="180" t="s">
        <v>125</v>
      </c>
      <c r="E147" s="181" t="s">
        <v>1</v>
      </c>
      <c r="F147" s="182" t="s">
        <v>163</v>
      </c>
      <c r="G147" s="13"/>
      <c r="H147" s="183">
        <v>65</v>
      </c>
      <c r="I147" s="184"/>
      <c r="J147" s="13"/>
      <c r="K147" s="13"/>
      <c r="L147" s="179"/>
      <c r="M147" s="185"/>
      <c r="N147" s="186"/>
      <c r="O147" s="186"/>
      <c r="P147" s="186"/>
      <c r="Q147" s="186"/>
      <c r="R147" s="186"/>
      <c r="S147" s="186"/>
      <c r="T147" s="18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1" t="s">
        <v>125</v>
      </c>
      <c r="AU147" s="181" t="s">
        <v>80</v>
      </c>
      <c r="AV147" s="13" t="s">
        <v>80</v>
      </c>
      <c r="AW147" s="13" t="s">
        <v>30</v>
      </c>
      <c r="AX147" s="13" t="s">
        <v>78</v>
      </c>
      <c r="AY147" s="181" t="s">
        <v>110</v>
      </c>
    </row>
    <row r="148" s="2" customFormat="1" ht="21.75" customHeight="1">
      <c r="A148" s="36"/>
      <c r="B148" s="164"/>
      <c r="C148" s="165" t="s">
        <v>168</v>
      </c>
      <c r="D148" s="165" t="s">
        <v>112</v>
      </c>
      <c r="E148" s="166" t="s">
        <v>169</v>
      </c>
      <c r="F148" s="167" t="s">
        <v>170</v>
      </c>
      <c r="G148" s="168" t="s">
        <v>115</v>
      </c>
      <c r="H148" s="169">
        <v>37</v>
      </c>
      <c r="I148" s="170"/>
      <c r="J148" s="171">
        <f>ROUND(I148*H148,2)</f>
        <v>0</v>
      </c>
      <c r="K148" s="172"/>
      <c r="L148" s="37"/>
      <c r="M148" s="173" t="s">
        <v>1</v>
      </c>
      <c r="N148" s="174" t="s">
        <v>38</v>
      </c>
      <c r="O148" s="75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77" t="s">
        <v>116</v>
      </c>
      <c r="AT148" s="177" t="s">
        <v>112</v>
      </c>
      <c r="AU148" s="177" t="s">
        <v>80</v>
      </c>
      <c r="AY148" s="17" t="s">
        <v>110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17" t="s">
        <v>78</v>
      </c>
      <c r="BK148" s="178">
        <f>ROUND(I148*H148,2)</f>
        <v>0</v>
      </c>
      <c r="BL148" s="17" t="s">
        <v>116</v>
      </c>
      <c r="BM148" s="177" t="s">
        <v>171</v>
      </c>
    </row>
    <row r="149" s="13" customFormat="1">
      <c r="A149" s="13"/>
      <c r="B149" s="179"/>
      <c r="C149" s="13"/>
      <c r="D149" s="180" t="s">
        <v>125</v>
      </c>
      <c r="E149" s="181" t="s">
        <v>1</v>
      </c>
      <c r="F149" s="182" t="s">
        <v>172</v>
      </c>
      <c r="G149" s="13"/>
      <c r="H149" s="183">
        <v>37</v>
      </c>
      <c r="I149" s="184"/>
      <c r="J149" s="13"/>
      <c r="K149" s="13"/>
      <c r="L149" s="179"/>
      <c r="M149" s="185"/>
      <c r="N149" s="186"/>
      <c r="O149" s="186"/>
      <c r="P149" s="186"/>
      <c r="Q149" s="186"/>
      <c r="R149" s="186"/>
      <c r="S149" s="186"/>
      <c r="T149" s="18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1" t="s">
        <v>125</v>
      </c>
      <c r="AU149" s="181" t="s">
        <v>80</v>
      </c>
      <c r="AV149" s="13" t="s">
        <v>80</v>
      </c>
      <c r="AW149" s="13" t="s">
        <v>30</v>
      </c>
      <c r="AX149" s="13" t="s">
        <v>78</v>
      </c>
      <c r="AY149" s="181" t="s">
        <v>110</v>
      </c>
    </row>
    <row r="150" s="2" customFormat="1" ht="21.75" customHeight="1">
      <c r="A150" s="36"/>
      <c r="B150" s="164"/>
      <c r="C150" s="165" t="s">
        <v>8</v>
      </c>
      <c r="D150" s="165" t="s">
        <v>112</v>
      </c>
      <c r="E150" s="166" t="s">
        <v>173</v>
      </c>
      <c r="F150" s="167" t="s">
        <v>174</v>
      </c>
      <c r="G150" s="168" t="s">
        <v>115</v>
      </c>
      <c r="H150" s="169">
        <v>73</v>
      </c>
      <c r="I150" s="170"/>
      <c r="J150" s="171">
        <f>ROUND(I150*H150,2)</f>
        <v>0</v>
      </c>
      <c r="K150" s="172"/>
      <c r="L150" s="37"/>
      <c r="M150" s="173" t="s">
        <v>1</v>
      </c>
      <c r="N150" s="174" t="s">
        <v>38</v>
      </c>
      <c r="O150" s="75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7" t="s">
        <v>116</v>
      </c>
      <c r="AT150" s="177" t="s">
        <v>112</v>
      </c>
      <c r="AU150" s="177" t="s">
        <v>80</v>
      </c>
      <c r="AY150" s="17" t="s">
        <v>110</v>
      </c>
      <c r="BE150" s="178">
        <f>IF(N150="základní",J150,0)</f>
        <v>0</v>
      </c>
      <c r="BF150" s="178">
        <f>IF(N150="snížená",J150,0)</f>
        <v>0</v>
      </c>
      <c r="BG150" s="178">
        <f>IF(N150="zákl. přenesená",J150,0)</f>
        <v>0</v>
      </c>
      <c r="BH150" s="178">
        <f>IF(N150="sníž. přenesená",J150,0)</f>
        <v>0</v>
      </c>
      <c r="BI150" s="178">
        <f>IF(N150="nulová",J150,0)</f>
        <v>0</v>
      </c>
      <c r="BJ150" s="17" t="s">
        <v>78</v>
      </c>
      <c r="BK150" s="178">
        <f>ROUND(I150*H150,2)</f>
        <v>0</v>
      </c>
      <c r="BL150" s="17" t="s">
        <v>116</v>
      </c>
      <c r="BM150" s="177" t="s">
        <v>175</v>
      </c>
    </row>
    <row r="151" s="13" customFormat="1">
      <c r="A151" s="13"/>
      <c r="B151" s="179"/>
      <c r="C151" s="13"/>
      <c r="D151" s="180" t="s">
        <v>125</v>
      </c>
      <c r="E151" s="181" t="s">
        <v>1</v>
      </c>
      <c r="F151" s="182" t="s">
        <v>176</v>
      </c>
      <c r="G151" s="13"/>
      <c r="H151" s="183">
        <v>73</v>
      </c>
      <c r="I151" s="184"/>
      <c r="J151" s="13"/>
      <c r="K151" s="13"/>
      <c r="L151" s="179"/>
      <c r="M151" s="185"/>
      <c r="N151" s="186"/>
      <c r="O151" s="186"/>
      <c r="P151" s="186"/>
      <c r="Q151" s="186"/>
      <c r="R151" s="186"/>
      <c r="S151" s="186"/>
      <c r="T151" s="18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1" t="s">
        <v>125</v>
      </c>
      <c r="AU151" s="181" t="s">
        <v>80</v>
      </c>
      <c r="AV151" s="13" t="s">
        <v>80</v>
      </c>
      <c r="AW151" s="13" t="s">
        <v>30</v>
      </c>
      <c r="AX151" s="13" t="s">
        <v>78</v>
      </c>
      <c r="AY151" s="181" t="s">
        <v>110</v>
      </c>
    </row>
    <row r="152" s="2" customFormat="1" ht="24.15" customHeight="1">
      <c r="A152" s="36"/>
      <c r="B152" s="164"/>
      <c r="C152" s="165" t="s">
        <v>177</v>
      </c>
      <c r="D152" s="165" t="s">
        <v>112</v>
      </c>
      <c r="E152" s="166" t="s">
        <v>178</v>
      </c>
      <c r="F152" s="167" t="s">
        <v>179</v>
      </c>
      <c r="G152" s="168" t="s">
        <v>115</v>
      </c>
      <c r="H152" s="169">
        <v>37</v>
      </c>
      <c r="I152" s="170"/>
      <c r="J152" s="171">
        <f>ROUND(I152*H152,2)</f>
        <v>0</v>
      </c>
      <c r="K152" s="172"/>
      <c r="L152" s="37"/>
      <c r="M152" s="173" t="s">
        <v>1</v>
      </c>
      <c r="N152" s="174" t="s">
        <v>38</v>
      </c>
      <c r="O152" s="75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7" t="s">
        <v>116</v>
      </c>
      <c r="AT152" s="177" t="s">
        <v>112</v>
      </c>
      <c r="AU152" s="177" t="s">
        <v>80</v>
      </c>
      <c r="AY152" s="17" t="s">
        <v>110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17" t="s">
        <v>78</v>
      </c>
      <c r="BK152" s="178">
        <f>ROUND(I152*H152,2)</f>
        <v>0</v>
      </c>
      <c r="BL152" s="17" t="s">
        <v>116</v>
      </c>
      <c r="BM152" s="177" t="s">
        <v>180</v>
      </c>
    </row>
    <row r="153" s="13" customFormat="1">
      <c r="A153" s="13"/>
      <c r="B153" s="179"/>
      <c r="C153" s="13"/>
      <c r="D153" s="180" t="s">
        <v>125</v>
      </c>
      <c r="E153" s="181" t="s">
        <v>1</v>
      </c>
      <c r="F153" s="182" t="s">
        <v>172</v>
      </c>
      <c r="G153" s="13"/>
      <c r="H153" s="183">
        <v>37</v>
      </c>
      <c r="I153" s="184"/>
      <c r="J153" s="13"/>
      <c r="K153" s="13"/>
      <c r="L153" s="179"/>
      <c r="M153" s="185"/>
      <c r="N153" s="186"/>
      <c r="O153" s="186"/>
      <c r="P153" s="186"/>
      <c r="Q153" s="186"/>
      <c r="R153" s="186"/>
      <c r="S153" s="186"/>
      <c r="T153" s="18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1" t="s">
        <v>125</v>
      </c>
      <c r="AU153" s="181" t="s">
        <v>80</v>
      </c>
      <c r="AV153" s="13" t="s">
        <v>80</v>
      </c>
      <c r="AW153" s="13" t="s">
        <v>30</v>
      </c>
      <c r="AX153" s="13" t="s">
        <v>78</v>
      </c>
      <c r="AY153" s="181" t="s">
        <v>110</v>
      </c>
    </row>
    <row r="154" s="2" customFormat="1" ht="24.15" customHeight="1">
      <c r="A154" s="36"/>
      <c r="B154" s="164"/>
      <c r="C154" s="165" t="s">
        <v>181</v>
      </c>
      <c r="D154" s="165" t="s">
        <v>112</v>
      </c>
      <c r="E154" s="166" t="s">
        <v>182</v>
      </c>
      <c r="F154" s="167" t="s">
        <v>183</v>
      </c>
      <c r="G154" s="168" t="s">
        <v>115</v>
      </c>
      <c r="H154" s="169">
        <v>37</v>
      </c>
      <c r="I154" s="170"/>
      <c r="J154" s="171">
        <f>ROUND(I154*H154,2)</f>
        <v>0</v>
      </c>
      <c r="K154" s="172"/>
      <c r="L154" s="37"/>
      <c r="M154" s="173" t="s">
        <v>1</v>
      </c>
      <c r="N154" s="174" t="s">
        <v>38</v>
      </c>
      <c r="O154" s="75"/>
      <c r="P154" s="175">
        <f>O154*H154</f>
        <v>0</v>
      </c>
      <c r="Q154" s="175">
        <v>0</v>
      </c>
      <c r="R154" s="175">
        <f>Q154*H154</f>
        <v>0</v>
      </c>
      <c r="S154" s="175">
        <v>0</v>
      </c>
      <c r="T154" s="176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7" t="s">
        <v>116</v>
      </c>
      <c r="AT154" s="177" t="s">
        <v>112</v>
      </c>
      <c r="AU154" s="177" t="s">
        <v>80</v>
      </c>
      <c r="AY154" s="17" t="s">
        <v>110</v>
      </c>
      <c r="BE154" s="178">
        <f>IF(N154="základní",J154,0)</f>
        <v>0</v>
      </c>
      <c r="BF154" s="178">
        <f>IF(N154="snížená",J154,0)</f>
        <v>0</v>
      </c>
      <c r="BG154" s="178">
        <f>IF(N154="zákl. přenesená",J154,0)</f>
        <v>0</v>
      </c>
      <c r="BH154" s="178">
        <f>IF(N154="sníž. přenesená",J154,0)</f>
        <v>0</v>
      </c>
      <c r="BI154" s="178">
        <f>IF(N154="nulová",J154,0)</f>
        <v>0</v>
      </c>
      <c r="BJ154" s="17" t="s">
        <v>78</v>
      </c>
      <c r="BK154" s="178">
        <f>ROUND(I154*H154,2)</f>
        <v>0</v>
      </c>
      <c r="BL154" s="17" t="s">
        <v>116</v>
      </c>
      <c r="BM154" s="177" t="s">
        <v>184</v>
      </c>
    </row>
    <row r="155" s="13" customFormat="1">
      <c r="A155" s="13"/>
      <c r="B155" s="179"/>
      <c r="C155" s="13"/>
      <c r="D155" s="180" t="s">
        <v>125</v>
      </c>
      <c r="E155" s="181" t="s">
        <v>1</v>
      </c>
      <c r="F155" s="182" t="s">
        <v>172</v>
      </c>
      <c r="G155" s="13"/>
      <c r="H155" s="183">
        <v>37</v>
      </c>
      <c r="I155" s="184"/>
      <c r="J155" s="13"/>
      <c r="K155" s="13"/>
      <c r="L155" s="179"/>
      <c r="M155" s="185"/>
      <c r="N155" s="186"/>
      <c r="O155" s="186"/>
      <c r="P155" s="186"/>
      <c r="Q155" s="186"/>
      <c r="R155" s="186"/>
      <c r="S155" s="186"/>
      <c r="T155" s="18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1" t="s">
        <v>125</v>
      </c>
      <c r="AU155" s="181" t="s">
        <v>80</v>
      </c>
      <c r="AV155" s="13" t="s">
        <v>80</v>
      </c>
      <c r="AW155" s="13" t="s">
        <v>30</v>
      </c>
      <c r="AX155" s="13" t="s">
        <v>78</v>
      </c>
      <c r="AY155" s="181" t="s">
        <v>110</v>
      </c>
    </row>
    <row r="156" s="2" customFormat="1" ht="24.15" customHeight="1">
      <c r="A156" s="36"/>
      <c r="B156" s="164"/>
      <c r="C156" s="165" t="s">
        <v>185</v>
      </c>
      <c r="D156" s="165" t="s">
        <v>112</v>
      </c>
      <c r="E156" s="166" t="s">
        <v>186</v>
      </c>
      <c r="F156" s="167" t="s">
        <v>187</v>
      </c>
      <c r="G156" s="168" t="s">
        <v>115</v>
      </c>
      <c r="H156" s="169">
        <v>8</v>
      </c>
      <c r="I156" s="170"/>
      <c r="J156" s="171">
        <f>ROUND(I156*H156,2)</f>
        <v>0</v>
      </c>
      <c r="K156" s="172"/>
      <c r="L156" s="37"/>
      <c r="M156" s="173" t="s">
        <v>1</v>
      </c>
      <c r="N156" s="174" t="s">
        <v>38</v>
      </c>
      <c r="O156" s="75"/>
      <c r="P156" s="175">
        <f>O156*H156</f>
        <v>0</v>
      </c>
      <c r="Q156" s="175">
        <v>0.089219999999999994</v>
      </c>
      <c r="R156" s="175">
        <f>Q156*H156</f>
        <v>0.71375999999999995</v>
      </c>
      <c r="S156" s="175">
        <v>0</v>
      </c>
      <c r="T156" s="176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7" t="s">
        <v>116</v>
      </c>
      <c r="AT156" s="177" t="s">
        <v>112</v>
      </c>
      <c r="AU156" s="177" t="s">
        <v>80</v>
      </c>
      <c r="AY156" s="17" t="s">
        <v>110</v>
      </c>
      <c r="BE156" s="178">
        <f>IF(N156="základní",J156,0)</f>
        <v>0</v>
      </c>
      <c r="BF156" s="178">
        <f>IF(N156="snížená",J156,0)</f>
        <v>0</v>
      </c>
      <c r="BG156" s="178">
        <f>IF(N156="zákl. přenesená",J156,0)</f>
        <v>0</v>
      </c>
      <c r="BH156" s="178">
        <f>IF(N156="sníž. přenesená",J156,0)</f>
        <v>0</v>
      </c>
      <c r="BI156" s="178">
        <f>IF(N156="nulová",J156,0)</f>
        <v>0</v>
      </c>
      <c r="BJ156" s="17" t="s">
        <v>78</v>
      </c>
      <c r="BK156" s="178">
        <f>ROUND(I156*H156,2)</f>
        <v>0</v>
      </c>
      <c r="BL156" s="17" t="s">
        <v>116</v>
      </c>
      <c r="BM156" s="177" t="s">
        <v>188</v>
      </c>
    </row>
    <row r="157" s="13" customFormat="1">
      <c r="A157" s="13"/>
      <c r="B157" s="179"/>
      <c r="C157" s="13"/>
      <c r="D157" s="180" t="s">
        <v>125</v>
      </c>
      <c r="E157" s="181" t="s">
        <v>1</v>
      </c>
      <c r="F157" s="182" t="s">
        <v>132</v>
      </c>
      <c r="G157" s="13"/>
      <c r="H157" s="183">
        <v>8</v>
      </c>
      <c r="I157" s="184"/>
      <c r="J157" s="13"/>
      <c r="K157" s="13"/>
      <c r="L157" s="179"/>
      <c r="M157" s="185"/>
      <c r="N157" s="186"/>
      <c r="O157" s="186"/>
      <c r="P157" s="186"/>
      <c r="Q157" s="186"/>
      <c r="R157" s="186"/>
      <c r="S157" s="186"/>
      <c r="T157" s="18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1" t="s">
        <v>125</v>
      </c>
      <c r="AU157" s="181" t="s">
        <v>80</v>
      </c>
      <c r="AV157" s="13" t="s">
        <v>80</v>
      </c>
      <c r="AW157" s="13" t="s">
        <v>30</v>
      </c>
      <c r="AX157" s="13" t="s">
        <v>78</v>
      </c>
      <c r="AY157" s="181" t="s">
        <v>110</v>
      </c>
    </row>
    <row r="158" s="2" customFormat="1" ht="24.15" customHeight="1">
      <c r="A158" s="36"/>
      <c r="B158" s="164"/>
      <c r="C158" s="196" t="s">
        <v>189</v>
      </c>
      <c r="D158" s="196" t="s">
        <v>144</v>
      </c>
      <c r="E158" s="197" t="s">
        <v>190</v>
      </c>
      <c r="F158" s="198" t="s">
        <v>191</v>
      </c>
      <c r="G158" s="199" t="s">
        <v>115</v>
      </c>
      <c r="H158" s="200">
        <v>8</v>
      </c>
      <c r="I158" s="201"/>
      <c r="J158" s="202">
        <f>ROUND(I158*H158,2)</f>
        <v>0</v>
      </c>
      <c r="K158" s="203"/>
      <c r="L158" s="204"/>
      <c r="M158" s="205" t="s">
        <v>1</v>
      </c>
      <c r="N158" s="206" t="s">
        <v>38</v>
      </c>
      <c r="O158" s="75"/>
      <c r="P158" s="175">
        <f>O158*H158</f>
        <v>0</v>
      </c>
      <c r="Q158" s="175">
        <v>0.13100000000000001</v>
      </c>
      <c r="R158" s="175">
        <f>Q158*H158</f>
        <v>1.048</v>
      </c>
      <c r="S158" s="175">
        <v>0</v>
      </c>
      <c r="T158" s="17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7" t="s">
        <v>132</v>
      </c>
      <c r="AT158" s="177" t="s">
        <v>144</v>
      </c>
      <c r="AU158" s="177" t="s">
        <v>80</v>
      </c>
      <c r="AY158" s="17" t="s">
        <v>110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17" t="s">
        <v>78</v>
      </c>
      <c r="BK158" s="178">
        <f>ROUND(I158*H158,2)</f>
        <v>0</v>
      </c>
      <c r="BL158" s="17" t="s">
        <v>116</v>
      </c>
      <c r="BM158" s="177" t="s">
        <v>192</v>
      </c>
    </row>
    <row r="159" s="13" customFormat="1">
      <c r="A159" s="13"/>
      <c r="B159" s="179"/>
      <c r="C159" s="13"/>
      <c r="D159" s="180" t="s">
        <v>125</v>
      </c>
      <c r="E159" s="181" t="s">
        <v>1</v>
      </c>
      <c r="F159" s="182" t="s">
        <v>132</v>
      </c>
      <c r="G159" s="13"/>
      <c r="H159" s="183">
        <v>8</v>
      </c>
      <c r="I159" s="184"/>
      <c r="J159" s="13"/>
      <c r="K159" s="13"/>
      <c r="L159" s="179"/>
      <c r="M159" s="185"/>
      <c r="N159" s="186"/>
      <c r="O159" s="186"/>
      <c r="P159" s="186"/>
      <c r="Q159" s="186"/>
      <c r="R159" s="186"/>
      <c r="S159" s="186"/>
      <c r="T159" s="18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1" t="s">
        <v>125</v>
      </c>
      <c r="AU159" s="181" t="s">
        <v>80</v>
      </c>
      <c r="AV159" s="13" t="s">
        <v>80</v>
      </c>
      <c r="AW159" s="13" t="s">
        <v>30</v>
      </c>
      <c r="AX159" s="13" t="s">
        <v>78</v>
      </c>
      <c r="AY159" s="181" t="s">
        <v>110</v>
      </c>
    </row>
    <row r="160" s="12" customFormat="1" ht="22.8" customHeight="1">
      <c r="A160" s="12"/>
      <c r="B160" s="151"/>
      <c r="C160" s="12"/>
      <c r="D160" s="152" t="s">
        <v>72</v>
      </c>
      <c r="E160" s="162" t="s">
        <v>154</v>
      </c>
      <c r="F160" s="162" t="s">
        <v>193</v>
      </c>
      <c r="G160" s="12"/>
      <c r="H160" s="12"/>
      <c r="I160" s="154"/>
      <c r="J160" s="163">
        <f>BK160</f>
        <v>0</v>
      </c>
      <c r="K160" s="12"/>
      <c r="L160" s="151"/>
      <c r="M160" s="156"/>
      <c r="N160" s="157"/>
      <c r="O160" s="157"/>
      <c r="P160" s="158">
        <f>SUM(P161:P201)</f>
        <v>0</v>
      </c>
      <c r="Q160" s="157"/>
      <c r="R160" s="158">
        <f>SUM(R161:R201)</f>
        <v>45.136164000000001</v>
      </c>
      <c r="S160" s="157"/>
      <c r="T160" s="159">
        <f>SUM(T161:T201)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52" t="s">
        <v>78</v>
      </c>
      <c r="AT160" s="160" t="s">
        <v>72</v>
      </c>
      <c r="AU160" s="160" t="s">
        <v>78</v>
      </c>
      <c r="AY160" s="152" t="s">
        <v>110</v>
      </c>
      <c r="BK160" s="161">
        <f>SUM(BK161:BK201)</f>
        <v>0</v>
      </c>
    </row>
    <row r="161" s="2" customFormat="1" ht="24.15" customHeight="1">
      <c r="A161" s="36"/>
      <c r="B161" s="164"/>
      <c r="C161" s="165" t="s">
        <v>194</v>
      </c>
      <c r="D161" s="165" t="s">
        <v>112</v>
      </c>
      <c r="E161" s="166" t="s">
        <v>195</v>
      </c>
      <c r="F161" s="167" t="s">
        <v>196</v>
      </c>
      <c r="G161" s="168" t="s">
        <v>197</v>
      </c>
      <c r="H161" s="169">
        <v>2</v>
      </c>
      <c r="I161" s="170"/>
      <c r="J161" s="171">
        <f>ROUND(I161*H161,2)</f>
        <v>0</v>
      </c>
      <c r="K161" s="172"/>
      <c r="L161" s="37"/>
      <c r="M161" s="173" t="s">
        <v>1</v>
      </c>
      <c r="N161" s="174" t="s">
        <v>38</v>
      </c>
      <c r="O161" s="75"/>
      <c r="P161" s="175">
        <f>O161*H161</f>
        <v>0</v>
      </c>
      <c r="Q161" s="175">
        <v>0.00069999999999999999</v>
      </c>
      <c r="R161" s="175">
        <f>Q161*H161</f>
        <v>0.0014</v>
      </c>
      <c r="S161" s="175">
        <v>0</v>
      </c>
      <c r="T161" s="17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77" t="s">
        <v>116</v>
      </c>
      <c r="AT161" s="177" t="s">
        <v>112</v>
      </c>
      <c r="AU161" s="177" t="s">
        <v>80</v>
      </c>
      <c r="AY161" s="17" t="s">
        <v>110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17" t="s">
        <v>78</v>
      </c>
      <c r="BK161" s="178">
        <f>ROUND(I161*H161,2)</f>
        <v>0</v>
      </c>
      <c r="BL161" s="17" t="s">
        <v>116</v>
      </c>
      <c r="BM161" s="177" t="s">
        <v>198</v>
      </c>
    </row>
    <row r="162" s="13" customFormat="1">
      <c r="A162" s="13"/>
      <c r="B162" s="179"/>
      <c r="C162" s="13"/>
      <c r="D162" s="180" t="s">
        <v>125</v>
      </c>
      <c r="E162" s="181" t="s">
        <v>1</v>
      </c>
      <c r="F162" s="182" t="s">
        <v>80</v>
      </c>
      <c r="G162" s="13"/>
      <c r="H162" s="183">
        <v>2</v>
      </c>
      <c r="I162" s="184"/>
      <c r="J162" s="13"/>
      <c r="K162" s="13"/>
      <c r="L162" s="179"/>
      <c r="M162" s="185"/>
      <c r="N162" s="186"/>
      <c r="O162" s="186"/>
      <c r="P162" s="186"/>
      <c r="Q162" s="186"/>
      <c r="R162" s="186"/>
      <c r="S162" s="186"/>
      <c r="T162" s="18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1" t="s">
        <v>125</v>
      </c>
      <c r="AU162" s="181" t="s">
        <v>80</v>
      </c>
      <c r="AV162" s="13" t="s">
        <v>80</v>
      </c>
      <c r="AW162" s="13" t="s">
        <v>30</v>
      </c>
      <c r="AX162" s="13" t="s">
        <v>78</v>
      </c>
      <c r="AY162" s="181" t="s">
        <v>110</v>
      </c>
    </row>
    <row r="163" s="2" customFormat="1" ht="24.15" customHeight="1">
      <c r="A163" s="36"/>
      <c r="B163" s="164"/>
      <c r="C163" s="196" t="s">
        <v>199</v>
      </c>
      <c r="D163" s="196" t="s">
        <v>144</v>
      </c>
      <c r="E163" s="197" t="s">
        <v>200</v>
      </c>
      <c r="F163" s="198" t="s">
        <v>201</v>
      </c>
      <c r="G163" s="199" t="s">
        <v>197</v>
      </c>
      <c r="H163" s="200">
        <v>2</v>
      </c>
      <c r="I163" s="201"/>
      <c r="J163" s="202">
        <f>ROUND(I163*H163,2)</f>
        <v>0</v>
      </c>
      <c r="K163" s="203"/>
      <c r="L163" s="204"/>
      <c r="M163" s="205" t="s">
        <v>1</v>
      </c>
      <c r="N163" s="206" t="s">
        <v>38</v>
      </c>
      <c r="O163" s="75"/>
      <c r="P163" s="175">
        <f>O163*H163</f>
        <v>0</v>
      </c>
      <c r="Q163" s="175">
        <v>0.0040000000000000001</v>
      </c>
      <c r="R163" s="175">
        <f>Q163*H163</f>
        <v>0.0080000000000000002</v>
      </c>
      <c r="S163" s="175">
        <v>0</v>
      </c>
      <c r="T163" s="176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77" t="s">
        <v>132</v>
      </c>
      <c r="AT163" s="177" t="s">
        <v>144</v>
      </c>
      <c r="AU163" s="177" t="s">
        <v>80</v>
      </c>
      <c r="AY163" s="17" t="s">
        <v>110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17" t="s">
        <v>78</v>
      </c>
      <c r="BK163" s="178">
        <f>ROUND(I163*H163,2)</f>
        <v>0</v>
      </c>
      <c r="BL163" s="17" t="s">
        <v>116</v>
      </c>
      <c r="BM163" s="177" t="s">
        <v>202</v>
      </c>
    </row>
    <row r="164" s="13" customFormat="1">
      <c r="A164" s="13"/>
      <c r="B164" s="179"/>
      <c r="C164" s="13"/>
      <c r="D164" s="180" t="s">
        <v>125</v>
      </c>
      <c r="E164" s="181" t="s">
        <v>1</v>
      </c>
      <c r="F164" s="182" t="s">
        <v>80</v>
      </c>
      <c r="G164" s="13"/>
      <c r="H164" s="183">
        <v>2</v>
      </c>
      <c r="I164" s="184"/>
      <c r="J164" s="13"/>
      <c r="K164" s="13"/>
      <c r="L164" s="179"/>
      <c r="M164" s="185"/>
      <c r="N164" s="186"/>
      <c r="O164" s="186"/>
      <c r="P164" s="186"/>
      <c r="Q164" s="186"/>
      <c r="R164" s="186"/>
      <c r="S164" s="186"/>
      <c r="T164" s="18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1" t="s">
        <v>125</v>
      </c>
      <c r="AU164" s="181" t="s">
        <v>80</v>
      </c>
      <c r="AV164" s="13" t="s">
        <v>80</v>
      </c>
      <c r="AW164" s="13" t="s">
        <v>30</v>
      </c>
      <c r="AX164" s="13" t="s">
        <v>78</v>
      </c>
      <c r="AY164" s="181" t="s">
        <v>110</v>
      </c>
    </row>
    <row r="165" s="2" customFormat="1" ht="24.15" customHeight="1">
      <c r="A165" s="36"/>
      <c r="B165" s="164"/>
      <c r="C165" s="165" t="s">
        <v>203</v>
      </c>
      <c r="D165" s="165" t="s">
        <v>112</v>
      </c>
      <c r="E165" s="166" t="s">
        <v>204</v>
      </c>
      <c r="F165" s="167" t="s">
        <v>205</v>
      </c>
      <c r="G165" s="168" t="s">
        <v>197</v>
      </c>
      <c r="H165" s="169">
        <v>2</v>
      </c>
      <c r="I165" s="170"/>
      <c r="J165" s="171">
        <f>ROUND(I165*H165,2)</f>
        <v>0</v>
      </c>
      <c r="K165" s="172"/>
      <c r="L165" s="37"/>
      <c r="M165" s="173" t="s">
        <v>1</v>
      </c>
      <c r="N165" s="174" t="s">
        <v>38</v>
      </c>
      <c r="O165" s="75"/>
      <c r="P165" s="175">
        <f>O165*H165</f>
        <v>0</v>
      </c>
      <c r="Q165" s="175">
        <v>0.11241</v>
      </c>
      <c r="R165" s="175">
        <f>Q165*H165</f>
        <v>0.22481999999999999</v>
      </c>
      <c r="S165" s="175">
        <v>0</v>
      </c>
      <c r="T165" s="176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77" t="s">
        <v>116</v>
      </c>
      <c r="AT165" s="177" t="s">
        <v>112</v>
      </c>
      <c r="AU165" s="177" t="s">
        <v>80</v>
      </c>
      <c r="AY165" s="17" t="s">
        <v>110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17" t="s">
        <v>78</v>
      </c>
      <c r="BK165" s="178">
        <f>ROUND(I165*H165,2)</f>
        <v>0</v>
      </c>
      <c r="BL165" s="17" t="s">
        <v>116</v>
      </c>
      <c r="BM165" s="177" t="s">
        <v>206</v>
      </c>
    </row>
    <row r="166" s="13" customFormat="1">
      <c r="A166" s="13"/>
      <c r="B166" s="179"/>
      <c r="C166" s="13"/>
      <c r="D166" s="180" t="s">
        <v>125</v>
      </c>
      <c r="E166" s="181" t="s">
        <v>1</v>
      </c>
      <c r="F166" s="182" t="s">
        <v>80</v>
      </c>
      <c r="G166" s="13"/>
      <c r="H166" s="183">
        <v>2</v>
      </c>
      <c r="I166" s="184"/>
      <c r="J166" s="13"/>
      <c r="K166" s="13"/>
      <c r="L166" s="179"/>
      <c r="M166" s="185"/>
      <c r="N166" s="186"/>
      <c r="O166" s="186"/>
      <c r="P166" s="186"/>
      <c r="Q166" s="186"/>
      <c r="R166" s="186"/>
      <c r="S166" s="186"/>
      <c r="T166" s="18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1" t="s">
        <v>125</v>
      </c>
      <c r="AU166" s="181" t="s">
        <v>80</v>
      </c>
      <c r="AV166" s="13" t="s">
        <v>80</v>
      </c>
      <c r="AW166" s="13" t="s">
        <v>30</v>
      </c>
      <c r="AX166" s="13" t="s">
        <v>78</v>
      </c>
      <c r="AY166" s="181" t="s">
        <v>110</v>
      </c>
    </row>
    <row r="167" s="2" customFormat="1" ht="16.5" customHeight="1">
      <c r="A167" s="36"/>
      <c r="B167" s="164"/>
      <c r="C167" s="196" t="s">
        <v>207</v>
      </c>
      <c r="D167" s="196" t="s">
        <v>144</v>
      </c>
      <c r="E167" s="197" t="s">
        <v>208</v>
      </c>
      <c r="F167" s="198" t="s">
        <v>209</v>
      </c>
      <c r="G167" s="199" t="s">
        <v>197</v>
      </c>
      <c r="H167" s="200">
        <v>2</v>
      </c>
      <c r="I167" s="201"/>
      <c r="J167" s="202">
        <f>ROUND(I167*H167,2)</f>
        <v>0</v>
      </c>
      <c r="K167" s="203"/>
      <c r="L167" s="204"/>
      <c r="M167" s="205" t="s">
        <v>1</v>
      </c>
      <c r="N167" s="206" t="s">
        <v>38</v>
      </c>
      <c r="O167" s="75"/>
      <c r="P167" s="175">
        <f>O167*H167</f>
        <v>0</v>
      </c>
      <c r="Q167" s="175">
        <v>0.0025000000000000001</v>
      </c>
      <c r="R167" s="175">
        <f>Q167*H167</f>
        <v>0.0050000000000000001</v>
      </c>
      <c r="S167" s="175">
        <v>0</v>
      </c>
      <c r="T167" s="176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77" t="s">
        <v>132</v>
      </c>
      <c r="AT167" s="177" t="s">
        <v>144</v>
      </c>
      <c r="AU167" s="177" t="s">
        <v>80</v>
      </c>
      <c r="AY167" s="17" t="s">
        <v>110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17" t="s">
        <v>78</v>
      </c>
      <c r="BK167" s="178">
        <f>ROUND(I167*H167,2)</f>
        <v>0</v>
      </c>
      <c r="BL167" s="17" t="s">
        <v>116</v>
      </c>
      <c r="BM167" s="177" t="s">
        <v>210</v>
      </c>
    </row>
    <row r="168" s="2" customFormat="1" ht="16.5" customHeight="1">
      <c r="A168" s="36"/>
      <c r="B168" s="164"/>
      <c r="C168" s="196" t="s">
        <v>211</v>
      </c>
      <c r="D168" s="196" t="s">
        <v>144</v>
      </c>
      <c r="E168" s="197" t="s">
        <v>212</v>
      </c>
      <c r="F168" s="198" t="s">
        <v>213</v>
      </c>
      <c r="G168" s="199" t="s">
        <v>197</v>
      </c>
      <c r="H168" s="200">
        <v>2</v>
      </c>
      <c r="I168" s="201"/>
      <c r="J168" s="202">
        <f>ROUND(I168*H168,2)</f>
        <v>0</v>
      </c>
      <c r="K168" s="203"/>
      <c r="L168" s="204"/>
      <c r="M168" s="205" t="s">
        <v>1</v>
      </c>
      <c r="N168" s="206" t="s">
        <v>38</v>
      </c>
      <c r="O168" s="75"/>
      <c r="P168" s="175">
        <f>O168*H168</f>
        <v>0</v>
      </c>
      <c r="Q168" s="175">
        <v>0.0030000000000000001</v>
      </c>
      <c r="R168" s="175">
        <f>Q168*H168</f>
        <v>0.0060000000000000001</v>
      </c>
      <c r="S168" s="175">
        <v>0</v>
      </c>
      <c r="T168" s="176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7" t="s">
        <v>132</v>
      </c>
      <c r="AT168" s="177" t="s">
        <v>144</v>
      </c>
      <c r="AU168" s="177" t="s">
        <v>80</v>
      </c>
      <c r="AY168" s="17" t="s">
        <v>110</v>
      </c>
      <c r="BE168" s="178">
        <f>IF(N168="základní",J168,0)</f>
        <v>0</v>
      </c>
      <c r="BF168" s="178">
        <f>IF(N168="snížená",J168,0)</f>
        <v>0</v>
      </c>
      <c r="BG168" s="178">
        <f>IF(N168="zákl. přenesená",J168,0)</f>
        <v>0</v>
      </c>
      <c r="BH168" s="178">
        <f>IF(N168="sníž. přenesená",J168,0)</f>
        <v>0</v>
      </c>
      <c r="BI168" s="178">
        <f>IF(N168="nulová",J168,0)</f>
        <v>0</v>
      </c>
      <c r="BJ168" s="17" t="s">
        <v>78</v>
      </c>
      <c r="BK168" s="178">
        <f>ROUND(I168*H168,2)</f>
        <v>0</v>
      </c>
      <c r="BL168" s="17" t="s">
        <v>116</v>
      </c>
      <c r="BM168" s="177" t="s">
        <v>214</v>
      </c>
    </row>
    <row r="169" s="2" customFormat="1" ht="16.5" customHeight="1">
      <c r="A169" s="36"/>
      <c r="B169" s="164"/>
      <c r="C169" s="196" t="s">
        <v>7</v>
      </c>
      <c r="D169" s="196" t="s">
        <v>144</v>
      </c>
      <c r="E169" s="197" t="s">
        <v>215</v>
      </c>
      <c r="F169" s="198" t="s">
        <v>216</v>
      </c>
      <c r="G169" s="199" t="s">
        <v>197</v>
      </c>
      <c r="H169" s="200">
        <v>2</v>
      </c>
      <c r="I169" s="201"/>
      <c r="J169" s="202">
        <f>ROUND(I169*H169,2)</f>
        <v>0</v>
      </c>
      <c r="K169" s="203"/>
      <c r="L169" s="204"/>
      <c r="M169" s="205" t="s">
        <v>1</v>
      </c>
      <c r="N169" s="206" t="s">
        <v>38</v>
      </c>
      <c r="O169" s="75"/>
      <c r="P169" s="175">
        <f>O169*H169</f>
        <v>0</v>
      </c>
      <c r="Q169" s="175">
        <v>0.00010000000000000001</v>
      </c>
      <c r="R169" s="175">
        <f>Q169*H169</f>
        <v>0.00020000000000000001</v>
      </c>
      <c r="S169" s="175">
        <v>0</v>
      </c>
      <c r="T169" s="176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77" t="s">
        <v>132</v>
      </c>
      <c r="AT169" s="177" t="s">
        <v>144</v>
      </c>
      <c r="AU169" s="177" t="s">
        <v>80</v>
      </c>
      <c r="AY169" s="17" t="s">
        <v>110</v>
      </c>
      <c r="BE169" s="178">
        <f>IF(N169="základní",J169,0)</f>
        <v>0</v>
      </c>
      <c r="BF169" s="178">
        <f>IF(N169="snížená",J169,0)</f>
        <v>0</v>
      </c>
      <c r="BG169" s="178">
        <f>IF(N169="zákl. přenesená",J169,0)</f>
        <v>0</v>
      </c>
      <c r="BH169" s="178">
        <f>IF(N169="sníž. přenesená",J169,0)</f>
        <v>0</v>
      </c>
      <c r="BI169" s="178">
        <f>IF(N169="nulová",J169,0)</f>
        <v>0</v>
      </c>
      <c r="BJ169" s="17" t="s">
        <v>78</v>
      </c>
      <c r="BK169" s="178">
        <f>ROUND(I169*H169,2)</f>
        <v>0</v>
      </c>
      <c r="BL169" s="17" t="s">
        <v>116</v>
      </c>
      <c r="BM169" s="177" t="s">
        <v>217</v>
      </c>
    </row>
    <row r="170" s="2" customFormat="1" ht="16.5" customHeight="1">
      <c r="A170" s="36"/>
      <c r="B170" s="164"/>
      <c r="C170" s="196" t="s">
        <v>218</v>
      </c>
      <c r="D170" s="196" t="s">
        <v>144</v>
      </c>
      <c r="E170" s="197" t="s">
        <v>219</v>
      </c>
      <c r="F170" s="198" t="s">
        <v>220</v>
      </c>
      <c r="G170" s="199" t="s">
        <v>197</v>
      </c>
      <c r="H170" s="200">
        <v>2</v>
      </c>
      <c r="I170" s="201"/>
      <c r="J170" s="202">
        <f>ROUND(I170*H170,2)</f>
        <v>0</v>
      </c>
      <c r="K170" s="203"/>
      <c r="L170" s="204"/>
      <c r="M170" s="205" t="s">
        <v>1</v>
      </c>
      <c r="N170" s="206" t="s">
        <v>38</v>
      </c>
      <c r="O170" s="75"/>
      <c r="P170" s="175">
        <f>O170*H170</f>
        <v>0</v>
      </c>
      <c r="Q170" s="175">
        <v>0.00035</v>
      </c>
      <c r="R170" s="175">
        <f>Q170*H170</f>
        <v>0.00069999999999999999</v>
      </c>
      <c r="S170" s="175">
        <v>0</v>
      </c>
      <c r="T170" s="176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7" t="s">
        <v>132</v>
      </c>
      <c r="AT170" s="177" t="s">
        <v>144</v>
      </c>
      <c r="AU170" s="177" t="s">
        <v>80</v>
      </c>
      <c r="AY170" s="17" t="s">
        <v>110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17" t="s">
        <v>78</v>
      </c>
      <c r="BK170" s="178">
        <f>ROUND(I170*H170,2)</f>
        <v>0</v>
      </c>
      <c r="BL170" s="17" t="s">
        <v>116</v>
      </c>
      <c r="BM170" s="177" t="s">
        <v>221</v>
      </c>
    </row>
    <row r="171" s="2" customFormat="1" ht="24.15" customHeight="1">
      <c r="A171" s="36"/>
      <c r="B171" s="164"/>
      <c r="C171" s="165" t="s">
        <v>222</v>
      </c>
      <c r="D171" s="165" t="s">
        <v>112</v>
      </c>
      <c r="E171" s="166" t="s">
        <v>223</v>
      </c>
      <c r="F171" s="167" t="s">
        <v>224</v>
      </c>
      <c r="G171" s="168" t="s">
        <v>115</v>
      </c>
      <c r="H171" s="169">
        <v>12</v>
      </c>
      <c r="I171" s="170"/>
      <c r="J171" s="171">
        <f>ROUND(I171*H171,2)</f>
        <v>0</v>
      </c>
      <c r="K171" s="172"/>
      <c r="L171" s="37"/>
      <c r="M171" s="173" t="s">
        <v>1</v>
      </c>
      <c r="N171" s="174" t="s">
        <v>38</v>
      </c>
      <c r="O171" s="75"/>
      <c r="P171" s="175">
        <f>O171*H171</f>
        <v>0</v>
      </c>
      <c r="Q171" s="175">
        <v>0.0025999999999999999</v>
      </c>
      <c r="R171" s="175">
        <f>Q171*H171</f>
        <v>0.031199999999999999</v>
      </c>
      <c r="S171" s="175">
        <v>0</v>
      </c>
      <c r="T171" s="176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77" t="s">
        <v>116</v>
      </c>
      <c r="AT171" s="177" t="s">
        <v>112</v>
      </c>
      <c r="AU171" s="177" t="s">
        <v>80</v>
      </c>
      <c r="AY171" s="17" t="s">
        <v>110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17" t="s">
        <v>78</v>
      </c>
      <c r="BK171" s="178">
        <f>ROUND(I171*H171,2)</f>
        <v>0</v>
      </c>
      <c r="BL171" s="17" t="s">
        <v>116</v>
      </c>
      <c r="BM171" s="177" t="s">
        <v>225</v>
      </c>
    </row>
    <row r="172" s="13" customFormat="1">
      <c r="A172" s="13"/>
      <c r="B172" s="179"/>
      <c r="C172" s="13"/>
      <c r="D172" s="180" t="s">
        <v>125</v>
      </c>
      <c r="E172" s="181" t="s">
        <v>1</v>
      </c>
      <c r="F172" s="182" t="s">
        <v>226</v>
      </c>
      <c r="G172" s="13"/>
      <c r="H172" s="183">
        <v>12</v>
      </c>
      <c r="I172" s="184"/>
      <c r="J172" s="13"/>
      <c r="K172" s="13"/>
      <c r="L172" s="179"/>
      <c r="M172" s="185"/>
      <c r="N172" s="186"/>
      <c r="O172" s="186"/>
      <c r="P172" s="186"/>
      <c r="Q172" s="186"/>
      <c r="R172" s="186"/>
      <c r="S172" s="186"/>
      <c r="T172" s="18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1" t="s">
        <v>125</v>
      </c>
      <c r="AU172" s="181" t="s">
        <v>80</v>
      </c>
      <c r="AV172" s="13" t="s">
        <v>80</v>
      </c>
      <c r="AW172" s="13" t="s">
        <v>30</v>
      </c>
      <c r="AX172" s="13" t="s">
        <v>78</v>
      </c>
      <c r="AY172" s="181" t="s">
        <v>110</v>
      </c>
    </row>
    <row r="173" s="2" customFormat="1" ht="33" customHeight="1">
      <c r="A173" s="36"/>
      <c r="B173" s="164"/>
      <c r="C173" s="165" t="s">
        <v>227</v>
      </c>
      <c r="D173" s="165" t="s">
        <v>112</v>
      </c>
      <c r="E173" s="166" t="s">
        <v>228</v>
      </c>
      <c r="F173" s="167" t="s">
        <v>229</v>
      </c>
      <c r="G173" s="168" t="s">
        <v>130</v>
      </c>
      <c r="H173" s="169">
        <v>15</v>
      </c>
      <c r="I173" s="170"/>
      <c r="J173" s="171">
        <f>ROUND(I173*H173,2)</f>
        <v>0</v>
      </c>
      <c r="K173" s="172"/>
      <c r="L173" s="37"/>
      <c r="M173" s="173" t="s">
        <v>1</v>
      </c>
      <c r="N173" s="174" t="s">
        <v>38</v>
      </c>
      <c r="O173" s="75"/>
      <c r="P173" s="175">
        <f>O173*H173</f>
        <v>0</v>
      </c>
      <c r="Q173" s="175">
        <v>0.15540000000000001</v>
      </c>
      <c r="R173" s="175">
        <f>Q173*H173</f>
        <v>2.331</v>
      </c>
      <c r="S173" s="175">
        <v>0</v>
      </c>
      <c r="T173" s="176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77" t="s">
        <v>116</v>
      </c>
      <c r="AT173" s="177" t="s">
        <v>112</v>
      </c>
      <c r="AU173" s="177" t="s">
        <v>80</v>
      </c>
      <c r="AY173" s="17" t="s">
        <v>110</v>
      </c>
      <c r="BE173" s="178">
        <f>IF(N173="základní",J173,0)</f>
        <v>0</v>
      </c>
      <c r="BF173" s="178">
        <f>IF(N173="snížená",J173,0)</f>
        <v>0</v>
      </c>
      <c r="BG173" s="178">
        <f>IF(N173="zákl. přenesená",J173,0)</f>
        <v>0</v>
      </c>
      <c r="BH173" s="178">
        <f>IF(N173="sníž. přenesená",J173,0)</f>
        <v>0</v>
      </c>
      <c r="BI173" s="178">
        <f>IF(N173="nulová",J173,0)</f>
        <v>0</v>
      </c>
      <c r="BJ173" s="17" t="s">
        <v>78</v>
      </c>
      <c r="BK173" s="178">
        <f>ROUND(I173*H173,2)</f>
        <v>0</v>
      </c>
      <c r="BL173" s="17" t="s">
        <v>116</v>
      </c>
      <c r="BM173" s="177" t="s">
        <v>230</v>
      </c>
    </row>
    <row r="174" s="13" customFormat="1">
      <c r="A174" s="13"/>
      <c r="B174" s="179"/>
      <c r="C174" s="13"/>
      <c r="D174" s="180" t="s">
        <v>125</v>
      </c>
      <c r="E174" s="181" t="s">
        <v>1</v>
      </c>
      <c r="F174" s="182" t="s">
        <v>189</v>
      </c>
      <c r="G174" s="13"/>
      <c r="H174" s="183">
        <v>15</v>
      </c>
      <c r="I174" s="184"/>
      <c r="J174" s="13"/>
      <c r="K174" s="13"/>
      <c r="L174" s="179"/>
      <c r="M174" s="185"/>
      <c r="N174" s="186"/>
      <c r="O174" s="186"/>
      <c r="P174" s="186"/>
      <c r="Q174" s="186"/>
      <c r="R174" s="186"/>
      <c r="S174" s="186"/>
      <c r="T174" s="18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1" t="s">
        <v>125</v>
      </c>
      <c r="AU174" s="181" t="s">
        <v>80</v>
      </c>
      <c r="AV174" s="13" t="s">
        <v>80</v>
      </c>
      <c r="AW174" s="13" t="s">
        <v>30</v>
      </c>
      <c r="AX174" s="13" t="s">
        <v>78</v>
      </c>
      <c r="AY174" s="181" t="s">
        <v>110</v>
      </c>
    </row>
    <row r="175" s="2" customFormat="1" ht="16.5" customHeight="1">
      <c r="A175" s="36"/>
      <c r="B175" s="164"/>
      <c r="C175" s="196" t="s">
        <v>231</v>
      </c>
      <c r="D175" s="196" t="s">
        <v>144</v>
      </c>
      <c r="E175" s="197" t="s">
        <v>232</v>
      </c>
      <c r="F175" s="198" t="s">
        <v>233</v>
      </c>
      <c r="G175" s="199" t="s">
        <v>130</v>
      </c>
      <c r="H175" s="200">
        <v>15</v>
      </c>
      <c r="I175" s="201"/>
      <c r="J175" s="202">
        <f>ROUND(I175*H175,2)</f>
        <v>0</v>
      </c>
      <c r="K175" s="203"/>
      <c r="L175" s="204"/>
      <c r="M175" s="205" t="s">
        <v>1</v>
      </c>
      <c r="N175" s="206" t="s">
        <v>38</v>
      </c>
      <c r="O175" s="75"/>
      <c r="P175" s="175">
        <f>O175*H175</f>
        <v>0</v>
      </c>
      <c r="Q175" s="175">
        <v>0.045999999999999999</v>
      </c>
      <c r="R175" s="175">
        <f>Q175*H175</f>
        <v>0.68999999999999995</v>
      </c>
      <c r="S175" s="175">
        <v>0</v>
      </c>
      <c r="T175" s="176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77" t="s">
        <v>132</v>
      </c>
      <c r="AT175" s="177" t="s">
        <v>144</v>
      </c>
      <c r="AU175" s="177" t="s">
        <v>80</v>
      </c>
      <c r="AY175" s="17" t="s">
        <v>110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17" t="s">
        <v>78</v>
      </c>
      <c r="BK175" s="178">
        <f>ROUND(I175*H175,2)</f>
        <v>0</v>
      </c>
      <c r="BL175" s="17" t="s">
        <v>116</v>
      </c>
      <c r="BM175" s="177" t="s">
        <v>234</v>
      </c>
    </row>
    <row r="176" s="13" customFormat="1">
      <c r="A176" s="13"/>
      <c r="B176" s="179"/>
      <c r="C176" s="13"/>
      <c r="D176" s="180" t="s">
        <v>125</v>
      </c>
      <c r="E176" s="181" t="s">
        <v>1</v>
      </c>
      <c r="F176" s="182" t="s">
        <v>189</v>
      </c>
      <c r="G176" s="13"/>
      <c r="H176" s="183">
        <v>15</v>
      </c>
      <c r="I176" s="184"/>
      <c r="J176" s="13"/>
      <c r="K176" s="13"/>
      <c r="L176" s="179"/>
      <c r="M176" s="185"/>
      <c r="N176" s="186"/>
      <c r="O176" s="186"/>
      <c r="P176" s="186"/>
      <c r="Q176" s="186"/>
      <c r="R176" s="186"/>
      <c r="S176" s="186"/>
      <c r="T176" s="18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1" t="s">
        <v>125</v>
      </c>
      <c r="AU176" s="181" t="s">
        <v>80</v>
      </c>
      <c r="AV176" s="13" t="s">
        <v>80</v>
      </c>
      <c r="AW176" s="13" t="s">
        <v>30</v>
      </c>
      <c r="AX176" s="13" t="s">
        <v>78</v>
      </c>
      <c r="AY176" s="181" t="s">
        <v>110</v>
      </c>
    </row>
    <row r="177" s="2" customFormat="1" ht="24.15" customHeight="1">
      <c r="A177" s="36"/>
      <c r="B177" s="164"/>
      <c r="C177" s="165" t="s">
        <v>235</v>
      </c>
      <c r="D177" s="165" t="s">
        <v>112</v>
      </c>
      <c r="E177" s="166" t="s">
        <v>236</v>
      </c>
      <c r="F177" s="167" t="s">
        <v>237</v>
      </c>
      <c r="G177" s="168" t="s">
        <v>130</v>
      </c>
      <c r="H177" s="169">
        <v>22</v>
      </c>
      <c r="I177" s="170"/>
      <c r="J177" s="171">
        <f>ROUND(I177*H177,2)</f>
        <v>0</v>
      </c>
      <c r="K177" s="172"/>
      <c r="L177" s="37"/>
      <c r="M177" s="173" t="s">
        <v>1</v>
      </c>
      <c r="N177" s="174" t="s">
        <v>38</v>
      </c>
      <c r="O177" s="75"/>
      <c r="P177" s="175">
        <f>O177*H177</f>
        <v>0</v>
      </c>
      <c r="Q177" s="175">
        <v>0.14066999999999999</v>
      </c>
      <c r="R177" s="175">
        <f>Q177*H177</f>
        <v>3.0947399999999998</v>
      </c>
      <c r="S177" s="175">
        <v>0</v>
      </c>
      <c r="T177" s="176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77" t="s">
        <v>116</v>
      </c>
      <c r="AT177" s="177" t="s">
        <v>112</v>
      </c>
      <c r="AU177" s="177" t="s">
        <v>80</v>
      </c>
      <c r="AY177" s="17" t="s">
        <v>110</v>
      </c>
      <c r="BE177" s="178">
        <f>IF(N177="základní",J177,0)</f>
        <v>0</v>
      </c>
      <c r="BF177" s="178">
        <f>IF(N177="snížená",J177,0)</f>
        <v>0</v>
      </c>
      <c r="BG177" s="178">
        <f>IF(N177="zákl. přenesená",J177,0)</f>
        <v>0</v>
      </c>
      <c r="BH177" s="178">
        <f>IF(N177="sníž. přenesená",J177,0)</f>
        <v>0</v>
      </c>
      <c r="BI177" s="178">
        <f>IF(N177="nulová",J177,0)</f>
        <v>0</v>
      </c>
      <c r="BJ177" s="17" t="s">
        <v>78</v>
      </c>
      <c r="BK177" s="178">
        <f>ROUND(I177*H177,2)</f>
        <v>0</v>
      </c>
      <c r="BL177" s="17" t="s">
        <v>116</v>
      </c>
      <c r="BM177" s="177" t="s">
        <v>238</v>
      </c>
    </row>
    <row r="178" s="13" customFormat="1">
      <c r="A178" s="13"/>
      <c r="B178" s="179"/>
      <c r="C178" s="13"/>
      <c r="D178" s="180" t="s">
        <v>125</v>
      </c>
      <c r="E178" s="181" t="s">
        <v>1</v>
      </c>
      <c r="F178" s="182" t="s">
        <v>218</v>
      </c>
      <c r="G178" s="13"/>
      <c r="H178" s="183">
        <v>22</v>
      </c>
      <c r="I178" s="184"/>
      <c r="J178" s="13"/>
      <c r="K178" s="13"/>
      <c r="L178" s="179"/>
      <c r="M178" s="185"/>
      <c r="N178" s="186"/>
      <c r="O178" s="186"/>
      <c r="P178" s="186"/>
      <c r="Q178" s="186"/>
      <c r="R178" s="186"/>
      <c r="S178" s="186"/>
      <c r="T178" s="18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1" t="s">
        <v>125</v>
      </c>
      <c r="AU178" s="181" t="s">
        <v>80</v>
      </c>
      <c r="AV178" s="13" t="s">
        <v>80</v>
      </c>
      <c r="AW178" s="13" t="s">
        <v>30</v>
      </c>
      <c r="AX178" s="13" t="s">
        <v>78</v>
      </c>
      <c r="AY178" s="181" t="s">
        <v>110</v>
      </c>
    </row>
    <row r="179" s="2" customFormat="1" ht="16.5" customHeight="1">
      <c r="A179" s="36"/>
      <c r="B179" s="164"/>
      <c r="C179" s="196" t="s">
        <v>239</v>
      </c>
      <c r="D179" s="196" t="s">
        <v>144</v>
      </c>
      <c r="E179" s="197" t="s">
        <v>240</v>
      </c>
      <c r="F179" s="198" t="s">
        <v>241</v>
      </c>
      <c r="G179" s="199" t="s">
        <v>130</v>
      </c>
      <c r="H179" s="200">
        <v>22.440000000000001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38</v>
      </c>
      <c r="O179" s="75"/>
      <c r="P179" s="175">
        <f>O179*H179</f>
        <v>0</v>
      </c>
      <c r="Q179" s="175">
        <v>0.125</v>
      </c>
      <c r="R179" s="175">
        <f>Q179*H179</f>
        <v>2.8050000000000002</v>
      </c>
      <c r="S179" s="175">
        <v>0</v>
      </c>
      <c r="T179" s="176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77" t="s">
        <v>132</v>
      </c>
      <c r="AT179" s="177" t="s">
        <v>144</v>
      </c>
      <c r="AU179" s="177" t="s">
        <v>80</v>
      </c>
      <c r="AY179" s="17" t="s">
        <v>110</v>
      </c>
      <c r="BE179" s="178">
        <f>IF(N179="základní",J179,0)</f>
        <v>0</v>
      </c>
      <c r="BF179" s="178">
        <f>IF(N179="snížená",J179,0)</f>
        <v>0</v>
      </c>
      <c r="BG179" s="178">
        <f>IF(N179="zákl. přenesená",J179,0)</f>
        <v>0</v>
      </c>
      <c r="BH179" s="178">
        <f>IF(N179="sníž. přenesená",J179,0)</f>
        <v>0</v>
      </c>
      <c r="BI179" s="178">
        <f>IF(N179="nulová",J179,0)</f>
        <v>0</v>
      </c>
      <c r="BJ179" s="17" t="s">
        <v>78</v>
      </c>
      <c r="BK179" s="178">
        <f>ROUND(I179*H179,2)</f>
        <v>0</v>
      </c>
      <c r="BL179" s="17" t="s">
        <v>116</v>
      </c>
      <c r="BM179" s="177" t="s">
        <v>242</v>
      </c>
    </row>
    <row r="180" s="13" customFormat="1">
      <c r="A180" s="13"/>
      <c r="B180" s="179"/>
      <c r="C180" s="13"/>
      <c r="D180" s="180" t="s">
        <v>125</v>
      </c>
      <c r="E180" s="13"/>
      <c r="F180" s="182" t="s">
        <v>243</v>
      </c>
      <c r="G180" s="13"/>
      <c r="H180" s="183">
        <v>22.440000000000001</v>
      </c>
      <c r="I180" s="184"/>
      <c r="J180" s="13"/>
      <c r="K180" s="13"/>
      <c r="L180" s="179"/>
      <c r="M180" s="185"/>
      <c r="N180" s="186"/>
      <c r="O180" s="186"/>
      <c r="P180" s="186"/>
      <c r="Q180" s="186"/>
      <c r="R180" s="186"/>
      <c r="S180" s="186"/>
      <c r="T180" s="18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1" t="s">
        <v>125</v>
      </c>
      <c r="AU180" s="181" t="s">
        <v>80</v>
      </c>
      <c r="AV180" s="13" t="s">
        <v>80</v>
      </c>
      <c r="AW180" s="13" t="s">
        <v>3</v>
      </c>
      <c r="AX180" s="13" t="s">
        <v>78</v>
      </c>
      <c r="AY180" s="181" t="s">
        <v>110</v>
      </c>
    </row>
    <row r="181" s="2" customFormat="1" ht="24.15" customHeight="1">
      <c r="A181" s="36"/>
      <c r="B181" s="164"/>
      <c r="C181" s="165" t="s">
        <v>244</v>
      </c>
      <c r="D181" s="165" t="s">
        <v>112</v>
      </c>
      <c r="E181" s="166" t="s">
        <v>245</v>
      </c>
      <c r="F181" s="167" t="s">
        <v>246</v>
      </c>
      <c r="G181" s="168" t="s">
        <v>130</v>
      </c>
      <c r="H181" s="169">
        <v>85</v>
      </c>
      <c r="I181" s="170"/>
      <c r="J181" s="171">
        <f>ROUND(I181*H181,2)</f>
        <v>0</v>
      </c>
      <c r="K181" s="172"/>
      <c r="L181" s="37"/>
      <c r="M181" s="173" t="s">
        <v>1</v>
      </c>
      <c r="N181" s="174" t="s">
        <v>38</v>
      </c>
      <c r="O181" s="75"/>
      <c r="P181" s="175">
        <f>O181*H181</f>
        <v>0</v>
      </c>
      <c r="Q181" s="175">
        <v>0</v>
      </c>
      <c r="R181" s="175">
        <f>Q181*H181</f>
        <v>0</v>
      </c>
      <c r="S181" s="175">
        <v>0</v>
      </c>
      <c r="T181" s="17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77" t="s">
        <v>116</v>
      </c>
      <c r="AT181" s="177" t="s">
        <v>112</v>
      </c>
      <c r="AU181" s="177" t="s">
        <v>80</v>
      </c>
      <c r="AY181" s="17" t="s">
        <v>110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17" t="s">
        <v>78</v>
      </c>
      <c r="BK181" s="178">
        <f>ROUND(I181*H181,2)</f>
        <v>0</v>
      </c>
      <c r="BL181" s="17" t="s">
        <v>116</v>
      </c>
      <c r="BM181" s="177" t="s">
        <v>247</v>
      </c>
    </row>
    <row r="182" s="13" customFormat="1">
      <c r="A182" s="13"/>
      <c r="B182" s="179"/>
      <c r="C182" s="13"/>
      <c r="D182" s="180" t="s">
        <v>125</v>
      </c>
      <c r="E182" s="181" t="s">
        <v>1</v>
      </c>
      <c r="F182" s="182" t="s">
        <v>248</v>
      </c>
      <c r="G182" s="13"/>
      <c r="H182" s="183">
        <v>85</v>
      </c>
      <c r="I182" s="184"/>
      <c r="J182" s="13"/>
      <c r="K182" s="13"/>
      <c r="L182" s="179"/>
      <c r="M182" s="185"/>
      <c r="N182" s="186"/>
      <c r="O182" s="186"/>
      <c r="P182" s="186"/>
      <c r="Q182" s="186"/>
      <c r="R182" s="186"/>
      <c r="S182" s="186"/>
      <c r="T182" s="18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1" t="s">
        <v>125</v>
      </c>
      <c r="AU182" s="181" t="s">
        <v>80</v>
      </c>
      <c r="AV182" s="13" t="s">
        <v>80</v>
      </c>
      <c r="AW182" s="13" t="s">
        <v>30</v>
      </c>
      <c r="AX182" s="13" t="s">
        <v>78</v>
      </c>
      <c r="AY182" s="181" t="s">
        <v>110</v>
      </c>
    </row>
    <row r="183" s="2" customFormat="1" ht="16.5" customHeight="1">
      <c r="A183" s="36"/>
      <c r="B183" s="164"/>
      <c r="C183" s="196" t="s">
        <v>249</v>
      </c>
      <c r="D183" s="196" t="s">
        <v>144</v>
      </c>
      <c r="E183" s="197" t="s">
        <v>250</v>
      </c>
      <c r="F183" s="198" t="s">
        <v>251</v>
      </c>
      <c r="G183" s="199" t="s">
        <v>130</v>
      </c>
      <c r="H183" s="200">
        <v>85</v>
      </c>
      <c r="I183" s="201"/>
      <c r="J183" s="202">
        <f>ROUND(I183*H183,2)</f>
        <v>0</v>
      </c>
      <c r="K183" s="203"/>
      <c r="L183" s="204"/>
      <c r="M183" s="205" t="s">
        <v>1</v>
      </c>
      <c r="N183" s="206" t="s">
        <v>38</v>
      </c>
      <c r="O183" s="75"/>
      <c r="P183" s="175">
        <f>O183*H183</f>
        <v>0</v>
      </c>
      <c r="Q183" s="175">
        <v>0.019400000000000001</v>
      </c>
      <c r="R183" s="175">
        <f>Q183*H183</f>
        <v>1.649</v>
      </c>
      <c r="S183" s="175">
        <v>0</v>
      </c>
      <c r="T183" s="176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77" t="s">
        <v>132</v>
      </c>
      <c r="AT183" s="177" t="s">
        <v>144</v>
      </c>
      <c r="AU183" s="177" t="s">
        <v>80</v>
      </c>
      <c r="AY183" s="17" t="s">
        <v>110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17" t="s">
        <v>78</v>
      </c>
      <c r="BK183" s="178">
        <f>ROUND(I183*H183,2)</f>
        <v>0</v>
      </c>
      <c r="BL183" s="17" t="s">
        <v>116</v>
      </c>
      <c r="BM183" s="177" t="s">
        <v>252</v>
      </c>
    </row>
    <row r="184" s="2" customFormat="1" ht="24.15" customHeight="1">
      <c r="A184" s="36"/>
      <c r="B184" s="164"/>
      <c r="C184" s="165" t="s">
        <v>253</v>
      </c>
      <c r="D184" s="165" t="s">
        <v>112</v>
      </c>
      <c r="E184" s="166" t="s">
        <v>254</v>
      </c>
      <c r="F184" s="167" t="s">
        <v>255</v>
      </c>
      <c r="G184" s="168" t="s">
        <v>130</v>
      </c>
      <c r="H184" s="169">
        <v>20</v>
      </c>
      <c r="I184" s="170"/>
      <c r="J184" s="171">
        <f>ROUND(I184*H184,2)</f>
        <v>0</v>
      </c>
      <c r="K184" s="172"/>
      <c r="L184" s="37"/>
      <c r="M184" s="173" t="s">
        <v>1</v>
      </c>
      <c r="N184" s="174" t="s">
        <v>38</v>
      </c>
      <c r="O184" s="75"/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7" t="s">
        <v>116</v>
      </c>
      <c r="AT184" s="177" t="s">
        <v>112</v>
      </c>
      <c r="AU184" s="177" t="s">
        <v>80</v>
      </c>
      <c r="AY184" s="17" t="s">
        <v>110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17" t="s">
        <v>78</v>
      </c>
      <c r="BK184" s="178">
        <f>ROUND(I184*H184,2)</f>
        <v>0</v>
      </c>
      <c r="BL184" s="17" t="s">
        <v>116</v>
      </c>
      <c r="BM184" s="177" t="s">
        <v>256</v>
      </c>
    </row>
    <row r="185" s="13" customFormat="1">
      <c r="A185" s="13"/>
      <c r="B185" s="179"/>
      <c r="C185" s="13"/>
      <c r="D185" s="180" t="s">
        <v>125</v>
      </c>
      <c r="E185" s="181" t="s">
        <v>1</v>
      </c>
      <c r="F185" s="182" t="s">
        <v>211</v>
      </c>
      <c r="G185" s="13"/>
      <c r="H185" s="183">
        <v>20</v>
      </c>
      <c r="I185" s="184"/>
      <c r="J185" s="13"/>
      <c r="K185" s="13"/>
      <c r="L185" s="179"/>
      <c r="M185" s="185"/>
      <c r="N185" s="186"/>
      <c r="O185" s="186"/>
      <c r="P185" s="186"/>
      <c r="Q185" s="186"/>
      <c r="R185" s="186"/>
      <c r="S185" s="186"/>
      <c r="T185" s="18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1" t="s">
        <v>125</v>
      </c>
      <c r="AU185" s="181" t="s">
        <v>80</v>
      </c>
      <c r="AV185" s="13" t="s">
        <v>80</v>
      </c>
      <c r="AW185" s="13" t="s">
        <v>30</v>
      </c>
      <c r="AX185" s="13" t="s">
        <v>78</v>
      </c>
      <c r="AY185" s="181" t="s">
        <v>110</v>
      </c>
    </row>
    <row r="186" s="2" customFormat="1" ht="24.15" customHeight="1">
      <c r="A186" s="36"/>
      <c r="B186" s="164"/>
      <c r="C186" s="165" t="s">
        <v>158</v>
      </c>
      <c r="D186" s="165" t="s">
        <v>112</v>
      </c>
      <c r="E186" s="166" t="s">
        <v>257</v>
      </c>
      <c r="F186" s="167" t="s">
        <v>258</v>
      </c>
      <c r="G186" s="168" t="s">
        <v>130</v>
      </c>
      <c r="H186" s="169">
        <v>20</v>
      </c>
      <c r="I186" s="170"/>
      <c r="J186" s="171">
        <f>ROUND(I186*H186,2)</f>
        <v>0</v>
      </c>
      <c r="K186" s="172"/>
      <c r="L186" s="37"/>
      <c r="M186" s="173" t="s">
        <v>1</v>
      </c>
      <c r="N186" s="174" t="s">
        <v>38</v>
      </c>
      <c r="O186" s="75"/>
      <c r="P186" s="175">
        <f>O186*H186</f>
        <v>0</v>
      </c>
      <c r="Q186" s="175">
        <v>0.00011</v>
      </c>
      <c r="R186" s="175">
        <f>Q186*H186</f>
        <v>0.0022000000000000001</v>
      </c>
      <c r="S186" s="175">
        <v>0</v>
      </c>
      <c r="T186" s="176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7" t="s">
        <v>116</v>
      </c>
      <c r="AT186" s="177" t="s">
        <v>112</v>
      </c>
      <c r="AU186" s="177" t="s">
        <v>80</v>
      </c>
      <c r="AY186" s="17" t="s">
        <v>110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17" t="s">
        <v>78</v>
      </c>
      <c r="BK186" s="178">
        <f>ROUND(I186*H186,2)</f>
        <v>0</v>
      </c>
      <c r="BL186" s="17" t="s">
        <v>116</v>
      </c>
      <c r="BM186" s="177" t="s">
        <v>259</v>
      </c>
    </row>
    <row r="187" s="13" customFormat="1">
      <c r="A187" s="13"/>
      <c r="B187" s="179"/>
      <c r="C187" s="13"/>
      <c r="D187" s="180" t="s">
        <v>125</v>
      </c>
      <c r="E187" s="181" t="s">
        <v>1</v>
      </c>
      <c r="F187" s="182" t="s">
        <v>211</v>
      </c>
      <c r="G187" s="13"/>
      <c r="H187" s="183">
        <v>20</v>
      </c>
      <c r="I187" s="184"/>
      <c r="J187" s="13"/>
      <c r="K187" s="13"/>
      <c r="L187" s="179"/>
      <c r="M187" s="185"/>
      <c r="N187" s="186"/>
      <c r="O187" s="186"/>
      <c r="P187" s="186"/>
      <c r="Q187" s="186"/>
      <c r="R187" s="186"/>
      <c r="S187" s="186"/>
      <c r="T187" s="18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1" t="s">
        <v>125</v>
      </c>
      <c r="AU187" s="181" t="s">
        <v>80</v>
      </c>
      <c r="AV187" s="13" t="s">
        <v>80</v>
      </c>
      <c r="AW187" s="13" t="s">
        <v>30</v>
      </c>
      <c r="AX187" s="13" t="s">
        <v>78</v>
      </c>
      <c r="AY187" s="181" t="s">
        <v>110</v>
      </c>
    </row>
    <row r="188" s="2" customFormat="1" ht="24.15" customHeight="1">
      <c r="A188" s="36"/>
      <c r="B188" s="164"/>
      <c r="C188" s="165" t="s">
        <v>260</v>
      </c>
      <c r="D188" s="165" t="s">
        <v>112</v>
      </c>
      <c r="E188" s="166" t="s">
        <v>261</v>
      </c>
      <c r="F188" s="167" t="s">
        <v>262</v>
      </c>
      <c r="G188" s="168" t="s">
        <v>197</v>
      </c>
      <c r="H188" s="169">
        <v>1</v>
      </c>
      <c r="I188" s="170"/>
      <c r="J188" s="171">
        <f>ROUND(I188*H188,2)</f>
        <v>0</v>
      </c>
      <c r="K188" s="172"/>
      <c r="L188" s="37"/>
      <c r="M188" s="173" t="s">
        <v>1</v>
      </c>
      <c r="N188" s="174" t="s">
        <v>38</v>
      </c>
      <c r="O188" s="75"/>
      <c r="P188" s="175">
        <f>O188*H188</f>
        <v>0</v>
      </c>
      <c r="Q188" s="175">
        <v>7.0056599999999998</v>
      </c>
      <c r="R188" s="175">
        <f>Q188*H188</f>
        <v>7.0056599999999998</v>
      </c>
      <c r="S188" s="175">
        <v>0</v>
      </c>
      <c r="T188" s="176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7" t="s">
        <v>116</v>
      </c>
      <c r="AT188" s="177" t="s">
        <v>112</v>
      </c>
      <c r="AU188" s="177" t="s">
        <v>80</v>
      </c>
      <c r="AY188" s="17" t="s">
        <v>110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17" t="s">
        <v>78</v>
      </c>
      <c r="BK188" s="178">
        <f>ROUND(I188*H188,2)</f>
        <v>0</v>
      </c>
      <c r="BL188" s="17" t="s">
        <v>116</v>
      </c>
      <c r="BM188" s="177" t="s">
        <v>263</v>
      </c>
    </row>
    <row r="189" s="13" customFormat="1">
      <c r="A189" s="13"/>
      <c r="B189" s="179"/>
      <c r="C189" s="13"/>
      <c r="D189" s="180" t="s">
        <v>125</v>
      </c>
      <c r="E189" s="181" t="s">
        <v>1</v>
      </c>
      <c r="F189" s="182" t="s">
        <v>78</v>
      </c>
      <c r="G189" s="13"/>
      <c r="H189" s="183">
        <v>1</v>
      </c>
      <c r="I189" s="184"/>
      <c r="J189" s="13"/>
      <c r="K189" s="13"/>
      <c r="L189" s="179"/>
      <c r="M189" s="185"/>
      <c r="N189" s="186"/>
      <c r="O189" s="186"/>
      <c r="P189" s="186"/>
      <c r="Q189" s="186"/>
      <c r="R189" s="186"/>
      <c r="S189" s="186"/>
      <c r="T189" s="18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1" t="s">
        <v>125</v>
      </c>
      <c r="AU189" s="181" t="s">
        <v>80</v>
      </c>
      <c r="AV189" s="13" t="s">
        <v>80</v>
      </c>
      <c r="AW189" s="13" t="s">
        <v>30</v>
      </c>
      <c r="AX189" s="13" t="s">
        <v>78</v>
      </c>
      <c r="AY189" s="181" t="s">
        <v>110</v>
      </c>
    </row>
    <row r="190" s="2" customFormat="1" ht="24.15" customHeight="1">
      <c r="A190" s="36"/>
      <c r="B190" s="164"/>
      <c r="C190" s="165" t="s">
        <v>264</v>
      </c>
      <c r="D190" s="165" t="s">
        <v>112</v>
      </c>
      <c r="E190" s="166" t="s">
        <v>265</v>
      </c>
      <c r="F190" s="167" t="s">
        <v>266</v>
      </c>
      <c r="G190" s="168" t="s">
        <v>130</v>
      </c>
      <c r="H190" s="169">
        <v>9</v>
      </c>
      <c r="I190" s="170"/>
      <c r="J190" s="171">
        <f>ROUND(I190*H190,2)</f>
        <v>0</v>
      </c>
      <c r="K190" s="172"/>
      <c r="L190" s="37"/>
      <c r="M190" s="173" t="s">
        <v>1</v>
      </c>
      <c r="N190" s="174" t="s">
        <v>38</v>
      </c>
      <c r="O190" s="75"/>
      <c r="P190" s="175">
        <f>O190*H190</f>
        <v>0</v>
      </c>
      <c r="Q190" s="175">
        <v>0.74931999999999999</v>
      </c>
      <c r="R190" s="175">
        <f>Q190*H190</f>
        <v>6.7438799999999999</v>
      </c>
      <c r="S190" s="175">
        <v>0</v>
      </c>
      <c r="T190" s="176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7" t="s">
        <v>116</v>
      </c>
      <c r="AT190" s="177" t="s">
        <v>112</v>
      </c>
      <c r="AU190" s="177" t="s">
        <v>80</v>
      </c>
      <c r="AY190" s="17" t="s">
        <v>110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17" t="s">
        <v>78</v>
      </c>
      <c r="BK190" s="178">
        <f>ROUND(I190*H190,2)</f>
        <v>0</v>
      </c>
      <c r="BL190" s="17" t="s">
        <v>116</v>
      </c>
      <c r="BM190" s="177" t="s">
        <v>267</v>
      </c>
    </row>
    <row r="191" s="13" customFormat="1">
      <c r="A191" s="13"/>
      <c r="B191" s="179"/>
      <c r="C191" s="13"/>
      <c r="D191" s="180" t="s">
        <v>125</v>
      </c>
      <c r="E191" s="181" t="s">
        <v>1</v>
      </c>
      <c r="F191" s="182" t="s">
        <v>154</v>
      </c>
      <c r="G191" s="13"/>
      <c r="H191" s="183">
        <v>9</v>
      </c>
      <c r="I191" s="184"/>
      <c r="J191" s="13"/>
      <c r="K191" s="13"/>
      <c r="L191" s="179"/>
      <c r="M191" s="185"/>
      <c r="N191" s="186"/>
      <c r="O191" s="186"/>
      <c r="P191" s="186"/>
      <c r="Q191" s="186"/>
      <c r="R191" s="186"/>
      <c r="S191" s="186"/>
      <c r="T191" s="18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1" t="s">
        <v>125</v>
      </c>
      <c r="AU191" s="181" t="s">
        <v>80</v>
      </c>
      <c r="AV191" s="13" t="s">
        <v>80</v>
      </c>
      <c r="AW191" s="13" t="s">
        <v>30</v>
      </c>
      <c r="AX191" s="13" t="s">
        <v>78</v>
      </c>
      <c r="AY191" s="181" t="s">
        <v>110</v>
      </c>
    </row>
    <row r="192" s="2" customFormat="1" ht="16.5" customHeight="1">
      <c r="A192" s="36"/>
      <c r="B192" s="164"/>
      <c r="C192" s="196" t="s">
        <v>268</v>
      </c>
      <c r="D192" s="196" t="s">
        <v>144</v>
      </c>
      <c r="E192" s="197" t="s">
        <v>269</v>
      </c>
      <c r="F192" s="198" t="s">
        <v>270</v>
      </c>
      <c r="G192" s="199" t="s">
        <v>130</v>
      </c>
      <c r="H192" s="200">
        <v>9.0899999999999999</v>
      </c>
      <c r="I192" s="201"/>
      <c r="J192" s="202">
        <f>ROUND(I192*H192,2)</f>
        <v>0</v>
      </c>
      <c r="K192" s="203"/>
      <c r="L192" s="204"/>
      <c r="M192" s="205" t="s">
        <v>1</v>
      </c>
      <c r="N192" s="206" t="s">
        <v>38</v>
      </c>
      <c r="O192" s="75"/>
      <c r="P192" s="175">
        <f>O192*H192</f>
        <v>0</v>
      </c>
      <c r="Q192" s="175">
        <v>0.37159999999999999</v>
      </c>
      <c r="R192" s="175">
        <f>Q192*H192</f>
        <v>3.3778439999999996</v>
      </c>
      <c r="S192" s="175">
        <v>0</v>
      </c>
      <c r="T192" s="176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7" t="s">
        <v>132</v>
      </c>
      <c r="AT192" s="177" t="s">
        <v>144</v>
      </c>
      <c r="AU192" s="177" t="s">
        <v>80</v>
      </c>
      <c r="AY192" s="17" t="s">
        <v>110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17" t="s">
        <v>78</v>
      </c>
      <c r="BK192" s="178">
        <f>ROUND(I192*H192,2)</f>
        <v>0</v>
      </c>
      <c r="BL192" s="17" t="s">
        <v>116</v>
      </c>
      <c r="BM192" s="177" t="s">
        <v>271</v>
      </c>
    </row>
    <row r="193" s="13" customFormat="1">
      <c r="A193" s="13"/>
      <c r="B193" s="179"/>
      <c r="C193" s="13"/>
      <c r="D193" s="180" t="s">
        <v>125</v>
      </c>
      <c r="E193" s="13"/>
      <c r="F193" s="182" t="s">
        <v>272</v>
      </c>
      <c r="G193" s="13"/>
      <c r="H193" s="183">
        <v>9.0899999999999999</v>
      </c>
      <c r="I193" s="184"/>
      <c r="J193" s="13"/>
      <c r="K193" s="13"/>
      <c r="L193" s="179"/>
      <c r="M193" s="185"/>
      <c r="N193" s="186"/>
      <c r="O193" s="186"/>
      <c r="P193" s="186"/>
      <c r="Q193" s="186"/>
      <c r="R193" s="186"/>
      <c r="S193" s="186"/>
      <c r="T193" s="18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1" t="s">
        <v>125</v>
      </c>
      <c r="AU193" s="181" t="s">
        <v>80</v>
      </c>
      <c r="AV193" s="13" t="s">
        <v>80</v>
      </c>
      <c r="AW193" s="13" t="s">
        <v>3</v>
      </c>
      <c r="AX193" s="13" t="s">
        <v>78</v>
      </c>
      <c r="AY193" s="181" t="s">
        <v>110</v>
      </c>
    </row>
    <row r="194" s="2" customFormat="1" ht="24.15" customHeight="1">
      <c r="A194" s="36"/>
      <c r="B194" s="164"/>
      <c r="C194" s="165" t="s">
        <v>273</v>
      </c>
      <c r="D194" s="165" t="s">
        <v>112</v>
      </c>
      <c r="E194" s="166" t="s">
        <v>274</v>
      </c>
      <c r="F194" s="167" t="s">
        <v>275</v>
      </c>
      <c r="G194" s="168" t="s">
        <v>136</v>
      </c>
      <c r="H194" s="169">
        <v>7.2000000000000002</v>
      </c>
      <c r="I194" s="170"/>
      <c r="J194" s="171">
        <f>ROUND(I194*H194,2)</f>
        <v>0</v>
      </c>
      <c r="K194" s="172"/>
      <c r="L194" s="37"/>
      <c r="M194" s="173" t="s">
        <v>1</v>
      </c>
      <c r="N194" s="174" t="s">
        <v>38</v>
      </c>
      <c r="O194" s="75"/>
      <c r="P194" s="175">
        <f>O194*H194</f>
        <v>0</v>
      </c>
      <c r="Q194" s="175">
        <v>2.3113999999999999</v>
      </c>
      <c r="R194" s="175">
        <f>Q194*H194</f>
        <v>16.64208</v>
      </c>
      <c r="S194" s="175">
        <v>0</v>
      </c>
      <c r="T194" s="176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7" t="s">
        <v>116</v>
      </c>
      <c r="AT194" s="177" t="s">
        <v>112</v>
      </c>
      <c r="AU194" s="177" t="s">
        <v>80</v>
      </c>
      <c r="AY194" s="17" t="s">
        <v>110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17" t="s">
        <v>78</v>
      </c>
      <c r="BK194" s="178">
        <f>ROUND(I194*H194,2)</f>
        <v>0</v>
      </c>
      <c r="BL194" s="17" t="s">
        <v>116</v>
      </c>
      <c r="BM194" s="177" t="s">
        <v>276</v>
      </c>
    </row>
    <row r="195" s="13" customFormat="1">
      <c r="A195" s="13"/>
      <c r="B195" s="179"/>
      <c r="C195" s="13"/>
      <c r="D195" s="180" t="s">
        <v>125</v>
      </c>
      <c r="E195" s="181" t="s">
        <v>1</v>
      </c>
      <c r="F195" s="182" t="s">
        <v>277</v>
      </c>
      <c r="G195" s="13"/>
      <c r="H195" s="183">
        <v>7.2000000000000002</v>
      </c>
      <c r="I195" s="184"/>
      <c r="J195" s="13"/>
      <c r="K195" s="13"/>
      <c r="L195" s="179"/>
      <c r="M195" s="185"/>
      <c r="N195" s="186"/>
      <c r="O195" s="186"/>
      <c r="P195" s="186"/>
      <c r="Q195" s="186"/>
      <c r="R195" s="186"/>
      <c r="S195" s="186"/>
      <c r="T195" s="18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1" t="s">
        <v>125</v>
      </c>
      <c r="AU195" s="181" t="s">
        <v>80</v>
      </c>
      <c r="AV195" s="13" t="s">
        <v>80</v>
      </c>
      <c r="AW195" s="13" t="s">
        <v>30</v>
      </c>
      <c r="AX195" s="13" t="s">
        <v>78</v>
      </c>
      <c r="AY195" s="181" t="s">
        <v>110</v>
      </c>
    </row>
    <row r="196" s="2" customFormat="1" ht="21.75" customHeight="1">
      <c r="A196" s="36"/>
      <c r="B196" s="164"/>
      <c r="C196" s="165" t="s">
        <v>278</v>
      </c>
      <c r="D196" s="165" t="s">
        <v>112</v>
      </c>
      <c r="E196" s="166" t="s">
        <v>279</v>
      </c>
      <c r="F196" s="167" t="s">
        <v>280</v>
      </c>
      <c r="G196" s="168" t="s">
        <v>197</v>
      </c>
      <c r="H196" s="169">
        <v>1</v>
      </c>
      <c r="I196" s="170"/>
      <c r="J196" s="171">
        <f>ROUND(I196*H196,2)</f>
        <v>0</v>
      </c>
      <c r="K196" s="172"/>
      <c r="L196" s="37"/>
      <c r="M196" s="173" t="s">
        <v>1</v>
      </c>
      <c r="N196" s="174" t="s">
        <v>38</v>
      </c>
      <c r="O196" s="75"/>
      <c r="P196" s="175">
        <f>O196*H196</f>
        <v>0</v>
      </c>
      <c r="Q196" s="175">
        <v>0.35743999999999998</v>
      </c>
      <c r="R196" s="175">
        <f>Q196*H196</f>
        <v>0.35743999999999998</v>
      </c>
      <c r="S196" s="175">
        <v>0</v>
      </c>
      <c r="T196" s="176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77" t="s">
        <v>116</v>
      </c>
      <c r="AT196" s="177" t="s">
        <v>112</v>
      </c>
      <c r="AU196" s="177" t="s">
        <v>80</v>
      </c>
      <c r="AY196" s="17" t="s">
        <v>110</v>
      </c>
      <c r="BE196" s="178">
        <f>IF(N196="základní",J196,0)</f>
        <v>0</v>
      </c>
      <c r="BF196" s="178">
        <f>IF(N196="snížená",J196,0)</f>
        <v>0</v>
      </c>
      <c r="BG196" s="178">
        <f>IF(N196="zákl. přenesená",J196,0)</f>
        <v>0</v>
      </c>
      <c r="BH196" s="178">
        <f>IF(N196="sníž. přenesená",J196,0)</f>
        <v>0</v>
      </c>
      <c r="BI196" s="178">
        <f>IF(N196="nulová",J196,0)</f>
        <v>0</v>
      </c>
      <c r="BJ196" s="17" t="s">
        <v>78</v>
      </c>
      <c r="BK196" s="178">
        <f>ROUND(I196*H196,2)</f>
        <v>0</v>
      </c>
      <c r="BL196" s="17" t="s">
        <v>116</v>
      </c>
      <c r="BM196" s="177" t="s">
        <v>281</v>
      </c>
    </row>
    <row r="197" s="13" customFormat="1">
      <c r="A197" s="13"/>
      <c r="B197" s="179"/>
      <c r="C197" s="13"/>
      <c r="D197" s="180" t="s">
        <v>125</v>
      </c>
      <c r="E197" s="181" t="s">
        <v>1</v>
      </c>
      <c r="F197" s="182" t="s">
        <v>78</v>
      </c>
      <c r="G197" s="13"/>
      <c r="H197" s="183">
        <v>1</v>
      </c>
      <c r="I197" s="184"/>
      <c r="J197" s="13"/>
      <c r="K197" s="13"/>
      <c r="L197" s="179"/>
      <c r="M197" s="185"/>
      <c r="N197" s="186"/>
      <c r="O197" s="186"/>
      <c r="P197" s="186"/>
      <c r="Q197" s="186"/>
      <c r="R197" s="186"/>
      <c r="S197" s="186"/>
      <c r="T197" s="18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1" t="s">
        <v>125</v>
      </c>
      <c r="AU197" s="181" t="s">
        <v>80</v>
      </c>
      <c r="AV197" s="13" t="s">
        <v>80</v>
      </c>
      <c r="AW197" s="13" t="s">
        <v>30</v>
      </c>
      <c r="AX197" s="13" t="s">
        <v>78</v>
      </c>
      <c r="AY197" s="181" t="s">
        <v>110</v>
      </c>
    </row>
    <row r="198" s="2" customFormat="1" ht="16.5" customHeight="1">
      <c r="A198" s="36"/>
      <c r="B198" s="164"/>
      <c r="C198" s="196" t="s">
        <v>282</v>
      </c>
      <c r="D198" s="196" t="s">
        <v>144</v>
      </c>
      <c r="E198" s="197" t="s">
        <v>283</v>
      </c>
      <c r="F198" s="198" t="s">
        <v>284</v>
      </c>
      <c r="G198" s="199" t="s">
        <v>197</v>
      </c>
      <c r="H198" s="200">
        <v>1</v>
      </c>
      <c r="I198" s="201"/>
      <c r="J198" s="202">
        <f>ROUND(I198*H198,2)</f>
        <v>0</v>
      </c>
      <c r="K198" s="203"/>
      <c r="L198" s="204"/>
      <c r="M198" s="205" t="s">
        <v>1</v>
      </c>
      <c r="N198" s="206" t="s">
        <v>38</v>
      </c>
      <c r="O198" s="75"/>
      <c r="P198" s="175">
        <f>O198*H198</f>
        <v>0</v>
      </c>
      <c r="Q198" s="175">
        <v>0.16</v>
      </c>
      <c r="R198" s="175">
        <f>Q198*H198</f>
        <v>0.16</v>
      </c>
      <c r="S198" s="175">
        <v>0</v>
      </c>
      <c r="T198" s="176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7" t="s">
        <v>132</v>
      </c>
      <c r="AT198" s="177" t="s">
        <v>144</v>
      </c>
      <c r="AU198" s="177" t="s">
        <v>80</v>
      </c>
      <c r="AY198" s="17" t="s">
        <v>110</v>
      </c>
      <c r="BE198" s="178">
        <f>IF(N198="základní",J198,0)</f>
        <v>0</v>
      </c>
      <c r="BF198" s="178">
        <f>IF(N198="snížená",J198,0)</f>
        <v>0</v>
      </c>
      <c r="BG198" s="178">
        <f>IF(N198="zákl. přenesená",J198,0)</f>
        <v>0</v>
      </c>
      <c r="BH198" s="178">
        <f>IF(N198="sníž. přenesená",J198,0)</f>
        <v>0</v>
      </c>
      <c r="BI198" s="178">
        <f>IF(N198="nulová",J198,0)</f>
        <v>0</v>
      </c>
      <c r="BJ198" s="17" t="s">
        <v>78</v>
      </c>
      <c r="BK198" s="178">
        <f>ROUND(I198*H198,2)</f>
        <v>0</v>
      </c>
      <c r="BL198" s="17" t="s">
        <v>116</v>
      </c>
      <c r="BM198" s="177" t="s">
        <v>285</v>
      </c>
    </row>
    <row r="199" s="2" customFormat="1" ht="16.5" customHeight="1">
      <c r="A199" s="36"/>
      <c r="B199" s="164"/>
      <c r="C199" s="165" t="s">
        <v>172</v>
      </c>
      <c r="D199" s="165" t="s">
        <v>112</v>
      </c>
      <c r="E199" s="166" t="s">
        <v>286</v>
      </c>
      <c r="F199" s="167" t="s">
        <v>287</v>
      </c>
      <c r="G199" s="168" t="s">
        <v>130</v>
      </c>
      <c r="H199" s="169">
        <v>30</v>
      </c>
      <c r="I199" s="170"/>
      <c r="J199" s="171">
        <f>ROUND(I199*H199,2)</f>
        <v>0</v>
      </c>
      <c r="K199" s="172"/>
      <c r="L199" s="37"/>
      <c r="M199" s="173" t="s">
        <v>1</v>
      </c>
      <c r="N199" s="174" t="s">
        <v>38</v>
      </c>
      <c r="O199" s="75"/>
      <c r="P199" s="175">
        <f>O199*H199</f>
        <v>0</v>
      </c>
      <c r="Q199" s="175">
        <v>0</v>
      </c>
      <c r="R199" s="175">
        <f>Q199*H199</f>
        <v>0</v>
      </c>
      <c r="S199" s="175">
        <v>0</v>
      </c>
      <c r="T199" s="176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77" t="s">
        <v>116</v>
      </c>
      <c r="AT199" s="177" t="s">
        <v>112</v>
      </c>
      <c r="AU199" s="177" t="s">
        <v>80</v>
      </c>
      <c r="AY199" s="17" t="s">
        <v>110</v>
      </c>
      <c r="BE199" s="178">
        <f>IF(N199="základní",J199,0)</f>
        <v>0</v>
      </c>
      <c r="BF199" s="178">
        <f>IF(N199="snížená",J199,0)</f>
        <v>0</v>
      </c>
      <c r="BG199" s="178">
        <f>IF(N199="zákl. přenesená",J199,0)</f>
        <v>0</v>
      </c>
      <c r="BH199" s="178">
        <f>IF(N199="sníž. přenesená",J199,0)</f>
        <v>0</v>
      </c>
      <c r="BI199" s="178">
        <f>IF(N199="nulová",J199,0)</f>
        <v>0</v>
      </c>
      <c r="BJ199" s="17" t="s">
        <v>78</v>
      </c>
      <c r="BK199" s="178">
        <f>ROUND(I199*H199,2)</f>
        <v>0</v>
      </c>
      <c r="BL199" s="17" t="s">
        <v>116</v>
      </c>
      <c r="BM199" s="177" t="s">
        <v>288</v>
      </c>
    </row>
    <row r="200" s="13" customFormat="1">
      <c r="A200" s="13"/>
      <c r="B200" s="179"/>
      <c r="C200" s="13"/>
      <c r="D200" s="180" t="s">
        <v>125</v>
      </c>
      <c r="E200" s="181" t="s">
        <v>1</v>
      </c>
      <c r="F200" s="182" t="s">
        <v>158</v>
      </c>
      <c r="G200" s="13"/>
      <c r="H200" s="183">
        <v>30</v>
      </c>
      <c r="I200" s="184"/>
      <c r="J200" s="13"/>
      <c r="K200" s="13"/>
      <c r="L200" s="179"/>
      <c r="M200" s="185"/>
      <c r="N200" s="186"/>
      <c r="O200" s="186"/>
      <c r="P200" s="186"/>
      <c r="Q200" s="186"/>
      <c r="R200" s="186"/>
      <c r="S200" s="186"/>
      <c r="T200" s="18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1" t="s">
        <v>125</v>
      </c>
      <c r="AU200" s="181" t="s">
        <v>80</v>
      </c>
      <c r="AV200" s="13" t="s">
        <v>80</v>
      </c>
      <c r="AW200" s="13" t="s">
        <v>30</v>
      </c>
      <c r="AX200" s="13" t="s">
        <v>78</v>
      </c>
      <c r="AY200" s="181" t="s">
        <v>110</v>
      </c>
    </row>
    <row r="201" s="2" customFormat="1" ht="16.5" customHeight="1">
      <c r="A201" s="36"/>
      <c r="B201" s="164"/>
      <c r="C201" s="165" t="s">
        <v>289</v>
      </c>
      <c r="D201" s="165" t="s">
        <v>112</v>
      </c>
      <c r="E201" s="166" t="s">
        <v>290</v>
      </c>
      <c r="F201" s="167" t="s">
        <v>291</v>
      </c>
      <c r="G201" s="168" t="s">
        <v>292</v>
      </c>
      <c r="H201" s="169">
        <v>1</v>
      </c>
      <c r="I201" s="170"/>
      <c r="J201" s="171">
        <f>ROUND(I201*H201,2)</f>
        <v>0</v>
      </c>
      <c r="K201" s="172"/>
      <c r="L201" s="37"/>
      <c r="M201" s="173" t="s">
        <v>1</v>
      </c>
      <c r="N201" s="174" t="s">
        <v>38</v>
      </c>
      <c r="O201" s="75"/>
      <c r="P201" s="175">
        <f>O201*H201</f>
        <v>0</v>
      </c>
      <c r="Q201" s="175">
        <v>0</v>
      </c>
      <c r="R201" s="175">
        <f>Q201*H201</f>
        <v>0</v>
      </c>
      <c r="S201" s="175">
        <v>0</v>
      </c>
      <c r="T201" s="176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77" t="s">
        <v>116</v>
      </c>
      <c r="AT201" s="177" t="s">
        <v>112</v>
      </c>
      <c r="AU201" s="177" t="s">
        <v>80</v>
      </c>
      <c r="AY201" s="17" t="s">
        <v>110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17" t="s">
        <v>78</v>
      </c>
      <c r="BK201" s="178">
        <f>ROUND(I201*H201,2)</f>
        <v>0</v>
      </c>
      <c r="BL201" s="17" t="s">
        <v>116</v>
      </c>
      <c r="BM201" s="177" t="s">
        <v>293</v>
      </c>
    </row>
    <row r="202" s="12" customFormat="1" ht="22.8" customHeight="1">
      <c r="A202" s="12"/>
      <c r="B202" s="151"/>
      <c r="C202" s="12"/>
      <c r="D202" s="152" t="s">
        <v>72</v>
      </c>
      <c r="E202" s="162" t="s">
        <v>294</v>
      </c>
      <c r="F202" s="162" t="s">
        <v>295</v>
      </c>
      <c r="G202" s="12"/>
      <c r="H202" s="12"/>
      <c r="I202" s="154"/>
      <c r="J202" s="163">
        <f>BK202</f>
        <v>0</v>
      </c>
      <c r="K202" s="12"/>
      <c r="L202" s="151"/>
      <c r="M202" s="156"/>
      <c r="N202" s="157"/>
      <c r="O202" s="157"/>
      <c r="P202" s="158">
        <f>SUM(P203:P212)</f>
        <v>0</v>
      </c>
      <c r="Q202" s="157"/>
      <c r="R202" s="158">
        <f>SUM(R203:R212)</f>
        <v>0</v>
      </c>
      <c r="S202" s="157"/>
      <c r="T202" s="159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2" t="s">
        <v>78</v>
      </c>
      <c r="AT202" s="160" t="s">
        <v>72</v>
      </c>
      <c r="AU202" s="160" t="s">
        <v>78</v>
      </c>
      <c r="AY202" s="152" t="s">
        <v>110</v>
      </c>
      <c r="BK202" s="161">
        <f>SUM(BK203:BK212)</f>
        <v>0</v>
      </c>
    </row>
    <row r="203" s="2" customFormat="1" ht="24.15" customHeight="1">
      <c r="A203" s="36"/>
      <c r="B203" s="164"/>
      <c r="C203" s="165" t="s">
        <v>296</v>
      </c>
      <c r="D203" s="165" t="s">
        <v>112</v>
      </c>
      <c r="E203" s="166" t="s">
        <v>297</v>
      </c>
      <c r="F203" s="167" t="s">
        <v>298</v>
      </c>
      <c r="G203" s="168" t="s">
        <v>147</v>
      </c>
      <c r="H203" s="169">
        <v>51</v>
      </c>
      <c r="I203" s="170"/>
      <c r="J203" s="171">
        <f>ROUND(I203*H203,2)</f>
        <v>0</v>
      </c>
      <c r="K203" s="172"/>
      <c r="L203" s="37"/>
      <c r="M203" s="173" t="s">
        <v>1</v>
      </c>
      <c r="N203" s="174" t="s">
        <v>38</v>
      </c>
      <c r="O203" s="75"/>
      <c r="P203" s="175">
        <f>O203*H203</f>
        <v>0</v>
      </c>
      <c r="Q203" s="175">
        <v>0</v>
      </c>
      <c r="R203" s="175">
        <f>Q203*H203</f>
        <v>0</v>
      </c>
      <c r="S203" s="175">
        <v>0</v>
      </c>
      <c r="T203" s="176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7" t="s">
        <v>116</v>
      </c>
      <c r="AT203" s="177" t="s">
        <v>112</v>
      </c>
      <c r="AU203" s="177" t="s">
        <v>80</v>
      </c>
      <c r="AY203" s="17" t="s">
        <v>110</v>
      </c>
      <c r="BE203" s="178">
        <f>IF(N203="základní",J203,0)</f>
        <v>0</v>
      </c>
      <c r="BF203" s="178">
        <f>IF(N203="snížená",J203,0)</f>
        <v>0</v>
      </c>
      <c r="BG203" s="178">
        <f>IF(N203="zákl. přenesená",J203,0)</f>
        <v>0</v>
      </c>
      <c r="BH203" s="178">
        <f>IF(N203="sníž. přenesená",J203,0)</f>
        <v>0</v>
      </c>
      <c r="BI203" s="178">
        <f>IF(N203="nulová",J203,0)</f>
        <v>0</v>
      </c>
      <c r="BJ203" s="17" t="s">
        <v>78</v>
      </c>
      <c r="BK203" s="178">
        <f>ROUND(I203*H203,2)</f>
        <v>0</v>
      </c>
      <c r="BL203" s="17" t="s">
        <v>116</v>
      </c>
      <c r="BM203" s="177" t="s">
        <v>299</v>
      </c>
    </row>
    <row r="204" s="13" customFormat="1">
      <c r="A204" s="13"/>
      <c r="B204" s="179"/>
      <c r="C204" s="13"/>
      <c r="D204" s="180" t="s">
        <v>125</v>
      </c>
      <c r="E204" s="181" t="s">
        <v>1</v>
      </c>
      <c r="F204" s="182" t="s">
        <v>300</v>
      </c>
      <c r="G204" s="13"/>
      <c r="H204" s="183">
        <v>51</v>
      </c>
      <c r="I204" s="184"/>
      <c r="J204" s="13"/>
      <c r="K204" s="13"/>
      <c r="L204" s="179"/>
      <c r="M204" s="185"/>
      <c r="N204" s="186"/>
      <c r="O204" s="186"/>
      <c r="P204" s="186"/>
      <c r="Q204" s="186"/>
      <c r="R204" s="186"/>
      <c r="S204" s="186"/>
      <c r="T204" s="18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1" t="s">
        <v>125</v>
      </c>
      <c r="AU204" s="181" t="s">
        <v>80</v>
      </c>
      <c r="AV204" s="13" t="s">
        <v>80</v>
      </c>
      <c r="AW204" s="13" t="s">
        <v>30</v>
      </c>
      <c r="AX204" s="13" t="s">
        <v>78</v>
      </c>
      <c r="AY204" s="181" t="s">
        <v>110</v>
      </c>
    </row>
    <row r="205" s="2" customFormat="1" ht="24.15" customHeight="1">
      <c r="A205" s="36"/>
      <c r="B205" s="164"/>
      <c r="C205" s="165" t="s">
        <v>301</v>
      </c>
      <c r="D205" s="165" t="s">
        <v>112</v>
      </c>
      <c r="E205" s="166" t="s">
        <v>302</v>
      </c>
      <c r="F205" s="167" t="s">
        <v>303</v>
      </c>
      <c r="G205" s="168" t="s">
        <v>147</v>
      </c>
      <c r="H205" s="169">
        <v>51</v>
      </c>
      <c r="I205" s="170"/>
      <c r="J205" s="171">
        <f>ROUND(I205*H205,2)</f>
        <v>0</v>
      </c>
      <c r="K205" s="172"/>
      <c r="L205" s="37"/>
      <c r="M205" s="173" t="s">
        <v>1</v>
      </c>
      <c r="N205" s="174" t="s">
        <v>38</v>
      </c>
      <c r="O205" s="75"/>
      <c r="P205" s="175">
        <f>O205*H205</f>
        <v>0</v>
      </c>
      <c r="Q205" s="175">
        <v>0</v>
      </c>
      <c r="R205" s="175">
        <f>Q205*H205</f>
        <v>0</v>
      </c>
      <c r="S205" s="175">
        <v>0</v>
      </c>
      <c r="T205" s="176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7" t="s">
        <v>116</v>
      </c>
      <c r="AT205" s="177" t="s">
        <v>112</v>
      </c>
      <c r="AU205" s="177" t="s">
        <v>80</v>
      </c>
      <c r="AY205" s="17" t="s">
        <v>110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17" t="s">
        <v>78</v>
      </c>
      <c r="BK205" s="178">
        <f>ROUND(I205*H205,2)</f>
        <v>0</v>
      </c>
      <c r="BL205" s="17" t="s">
        <v>116</v>
      </c>
      <c r="BM205" s="177" t="s">
        <v>304</v>
      </c>
    </row>
    <row r="206" s="13" customFormat="1">
      <c r="A206" s="13"/>
      <c r="B206" s="179"/>
      <c r="C206" s="13"/>
      <c r="D206" s="180" t="s">
        <v>125</v>
      </c>
      <c r="E206" s="181" t="s">
        <v>1</v>
      </c>
      <c r="F206" s="182" t="s">
        <v>235</v>
      </c>
      <c r="G206" s="13"/>
      <c r="H206" s="183">
        <v>51</v>
      </c>
      <c r="I206" s="184"/>
      <c r="J206" s="13"/>
      <c r="K206" s="13"/>
      <c r="L206" s="179"/>
      <c r="M206" s="185"/>
      <c r="N206" s="186"/>
      <c r="O206" s="186"/>
      <c r="P206" s="186"/>
      <c r="Q206" s="186"/>
      <c r="R206" s="186"/>
      <c r="S206" s="186"/>
      <c r="T206" s="18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1" t="s">
        <v>125</v>
      </c>
      <c r="AU206" s="181" t="s">
        <v>80</v>
      </c>
      <c r="AV206" s="13" t="s">
        <v>80</v>
      </c>
      <c r="AW206" s="13" t="s">
        <v>30</v>
      </c>
      <c r="AX206" s="13" t="s">
        <v>78</v>
      </c>
      <c r="AY206" s="181" t="s">
        <v>110</v>
      </c>
    </row>
    <row r="207" s="2" customFormat="1" ht="37.8" customHeight="1">
      <c r="A207" s="36"/>
      <c r="B207" s="164"/>
      <c r="C207" s="165" t="s">
        <v>305</v>
      </c>
      <c r="D207" s="165" t="s">
        <v>112</v>
      </c>
      <c r="E207" s="166" t="s">
        <v>306</v>
      </c>
      <c r="F207" s="167" t="s">
        <v>307</v>
      </c>
      <c r="G207" s="168" t="s">
        <v>147</v>
      </c>
      <c r="H207" s="169">
        <v>5</v>
      </c>
      <c r="I207" s="170"/>
      <c r="J207" s="171">
        <f>ROUND(I207*H207,2)</f>
        <v>0</v>
      </c>
      <c r="K207" s="172"/>
      <c r="L207" s="37"/>
      <c r="M207" s="173" t="s">
        <v>1</v>
      </c>
      <c r="N207" s="174" t="s">
        <v>38</v>
      </c>
      <c r="O207" s="75"/>
      <c r="P207" s="175">
        <f>O207*H207</f>
        <v>0</v>
      </c>
      <c r="Q207" s="175">
        <v>0</v>
      </c>
      <c r="R207" s="175">
        <f>Q207*H207</f>
        <v>0</v>
      </c>
      <c r="S207" s="175">
        <v>0</v>
      </c>
      <c r="T207" s="176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77" t="s">
        <v>116</v>
      </c>
      <c r="AT207" s="177" t="s">
        <v>112</v>
      </c>
      <c r="AU207" s="177" t="s">
        <v>80</v>
      </c>
      <c r="AY207" s="17" t="s">
        <v>110</v>
      </c>
      <c r="BE207" s="178">
        <f>IF(N207="základní",J207,0)</f>
        <v>0</v>
      </c>
      <c r="BF207" s="178">
        <f>IF(N207="snížená",J207,0)</f>
        <v>0</v>
      </c>
      <c r="BG207" s="178">
        <f>IF(N207="zákl. přenesená",J207,0)</f>
        <v>0</v>
      </c>
      <c r="BH207" s="178">
        <f>IF(N207="sníž. přenesená",J207,0)</f>
        <v>0</v>
      </c>
      <c r="BI207" s="178">
        <f>IF(N207="nulová",J207,0)</f>
        <v>0</v>
      </c>
      <c r="BJ207" s="17" t="s">
        <v>78</v>
      </c>
      <c r="BK207" s="178">
        <f>ROUND(I207*H207,2)</f>
        <v>0</v>
      </c>
      <c r="BL207" s="17" t="s">
        <v>116</v>
      </c>
      <c r="BM207" s="177" t="s">
        <v>308</v>
      </c>
    </row>
    <row r="208" s="13" customFormat="1">
      <c r="A208" s="13"/>
      <c r="B208" s="179"/>
      <c r="C208" s="13"/>
      <c r="D208" s="180" t="s">
        <v>125</v>
      </c>
      <c r="E208" s="181" t="s">
        <v>1</v>
      </c>
      <c r="F208" s="182" t="s">
        <v>133</v>
      </c>
      <c r="G208" s="13"/>
      <c r="H208" s="183">
        <v>5</v>
      </c>
      <c r="I208" s="184"/>
      <c r="J208" s="13"/>
      <c r="K208" s="13"/>
      <c r="L208" s="179"/>
      <c r="M208" s="185"/>
      <c r="N208" s="186"/>
      <c r="O208" s="186"/>
      <c r="P208" s="186"/>
      <c r="Q208" s="186"/>
      <c r="R208" s="186"/>
      <c r="S208" s="186"/>
      <c r="T208" s="18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1" t="s">
        <v>125</v>
      </c>
      <c r="AU208" s="181" t="s">
        <v>80</v>
      </c>
      <c r="AV208" s="13" t="s">
        <v>80</v>
      </c>
      <c r="AW208" s="13" t="s">
        <v>30</v>
      </c>
      <c r="AX208" s="13" t="s">
        <v>78</v>
      </c>
      <c r="AY208" s="181" t="s">
        <v>110</v>
      </c>
    </row>
    <row r="209" s="2" customFormat="1" ht="44.25" customHeight="1">
      <c r="A209" s="36"/>
      <c r="B209" s="164"/>
      <c r="C209" s="165" t="s">
        <v>309</v>
      </c>
      <c r="D209" s="165" t="s">
        <v>112</v>
      </c>
      <c r="E209" s="166" t="s">
        <v>310</v>
      </c>
      <c r="F209" s="167" t="s">
        <v>311</v>
      </c>
      <c r="G209" s="168" t="s">
        <v>147</v>
      </c>
      <c r="H209" s="169">
        <v>44</v>
      </c>
      <c r="I209" s="170"/>
      <c r="J209" s="171">
        <f>ROUND(I209*H209,2)</f>
        <v>0</v>
      </c>
      <c r="K209" s="172"/>
      <c r="L209" s="37"/>
      <c r="M209" s="173" t="s">
        <v>1</v>
      </c>
      <c r="N209" s="174" t="s">
        <v>38</v>
      </c>
      <c r="O209" s="75"/>
      <c r="P209" s="175">
        <f>O209*H209</f>
        <v>0</v>
      </c>
      <c r="Q209" s="175">
        <v>0</v>
      </c>
      <c r="R209" s="175">
        <f>Q209*H209</f>
        <v>0</v>
      </c>
      <c r="S209" s="175">
        <v>0</v>
      </c>
      <c r="T209" s="176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7" t="s">
        <v>116</v>
      </c>
      <c r="AT209" s="177" t="s">
        <v>112</v>
      </c>
      <c r="AU209" s="177" t="s">
        <v>80</v>
      </c>
      <c r="AY209" s="17" t="s">
        <v>110</v>
      </c>
      <c r="BE209" s="178">
        <f>IF(N209="základní",J209,0)</f>
        <v>0</v>
      </c>
      <c r="BF209" s="178">
        <f>IF(N209="snížená",J209,0)</f>
        <v>0</v>
      </c>
      <c r="BG209" s="178">
        <f>IF(N209="zákl. přenesená",J209,0)</f>
        <v>0</v>
      </c>
      <c r="BH209" s="178">
        <f>IF(N209="sníž. přenesená",J209,0)</f>
        <v>0</v>
      </c>
      <c r="BI209" s="178">
        <f>IF(N209="nulová",J209,0)</f>
        <v>0</v>
      </c>
      <c r="BJ209" s="17" t="s">
        <v>78</v>
      </c>
      <c r="BK209" s="178">
        <f>ROUND(I209*H209,2)</f>
        <v>0</v>
      </c>
      <c r="BL209" s="17" t="s">
        <v>116</v>
      </c>
      <c r="BM209" s="177" t="s">
        <v>312</v>
      </c>
    </row>
    <row r="210" s="13" customFormat="1">
      <c r="A210" s="13"/>
      <c r="B210" s="179"/>
      <c r="C210" s="13"/>
      <c r="D210" s="180" t="s">
        <v>125</v>
      </c>
      <c r="E210" s="181" t="s">
        <v>1</v>
      </c>
      <c r="F210" s="182" t="s">
        <v>313</v>
      </c>
      <c r="G210" s="13"/>
      <c r="H210" s="183">
        <v>44</v>
      </c>
      <c r="I210" s="184"/>
      <c r="J210" s="13"/>
      <c r="K210" s="13"/>
      <c r="L210" s="179"/>
      <c r="M210" s="185"/>
      <c r="N210" s="186"/>
      <c r="O210" s="186"/>
      <c r="P210" s="186"/>
      <c r="Q210" s="186"/>
      <c r="R210" s="186"/>
      <c r="S210" s="186"/>
      <c r="T210" s="18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1" t="s">
        <v>125</v>
      </c>
      <c r="AU210" s="181" t="s">
        <v>80</v>
      </c>
      <c r="AV210" s="13" t="s">
        <v>80</v>
      </c>
      <c r="AW210" s="13" t="s">
        <v>30</v>
      </c>
      <c r="AX210" s="13" t="s">
        <v>78</v>
      </c>
      <c r="AY210" s="181" t="s">
        <v>110</v>
      </c>
    </row>
    <row r="211" s="2" customFormat="1" ht="44.25" customHeight="1">
      <c r="A211" s="36"/>
      <c r="B211" s="164"/>
      <c r="C211" s="165" t="s">
        <v>314</v>
      </c>
      <c r="D211" s="165" t="s">
        <v>112</v>
      </c>
      <c r="E211" s="166" t="s">
        <v>315</v>
      </c>
      <c r="F211" s="167" t="s">
        <v>316</v>
      </c>
      <c r="G211" s="168" t="s">
        <v>147</v>
      </c>
      <c r="H211" s="169">
        <v>2</v>
      </c>
      <c r="I211" s="170"/>
      <c r="J211" s="171">
        <f>ROUND(I211*H211,2)</f>
        <v>0</v>
      </c>
      <c r="K211" s="172"/>
      <c r="L211" s="37"/>
      <c r="M211" s="173" t="s">
        <v>1</v>
      </c>
      <c r="N211" s="174" t="s">
        <v>38</v>
      </c>
      <c r="O211" s="75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7" t="s">
        <v>116</v>
      </c>
      <c r="AT211" s="177" t="s">
        <v>112</v>
      </c>
      <c r="AU211" s="177" t="s">
        <v>80</v>
      </c>
      <c r="AY211" s="17" t="s">
        <v>110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17" t="s">
        <v>78</v>
      </c>
      <c r="BK211" s="178">
        <f>ROUND(I211*H211,2)</f>
        <v>0</v>
      </c>
      <c r="BL211" s="17" t="s">
        <v>116</v>
      </c>
      <c r="BM211" s="177" t="s">
        <v>317</v>
      </c>
    </row>
    <row r="212" s="13" customFormat="1">
      <c r="A212" s="13"/>
      <c r="B212" s="179"/>
      <c r="C212" s="13"/>
      <c r="D212" s="180" t="s">
        <v>125</v>
      </c>
      <c r="E212" s="181" t="s">
        <v>1</v>
      </c>
      <c r="F212" s="182" t="s">
        <v>80</v>
      </c>
      <c r="G212" s="13"/>
      <c r="H212" s="183">
        <v>2</v>
      </c>
      <c r="I212" s="184"/>
      <c r="J212" s="13"/>
      <c r="K212" s="13"/>
      <c r="L212" s="179"/>
      <c r="M212" s="185"/>
      <c r="N212" s="186"/>
      <c r="O212" s="186"/>
      <c r="P212" s="186"/>
      <c r="Q212" s="186"/>
      <c r="R212" s="186"/>
      <c r="S212" s="186"/>
      <c r="T212" s="18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1" t="s">
        <v>125</v>
      </c>
      <c r="AU212" s="181" t="s">
        <v>80</v>
      </c>
      <c r="AV212" s="13" t="s">
        <v>80</v>
      </c>
      <c r="AW212" s="13" t="s">
        <v>30</v>
      </c>
      <c r="AX212" s="13" t="s">
        <v>78</v>
      </c>
      <c r="AY212" s="181" t="s">
        <v>110</v>
      </c>
    </row>
    <row r="213" s="12" customFormat="1" ht="25.92" customHeight="1">
      <c r="A213" s="12"/>
      <c r="B213" s="151"/>
      <c r="C213" s="12"/>
      <c r="D213" s="152" t="s">
        <v>72</v>
      </c>
      <c r="E213" s="153" t="s">
        <v>318</v>
      </c>
      <c r="F213" s="153" t="s">
        <v>319</v>
      </c>
      <c r="G213" s="12"/>
      <c r="H213" s="12"/>
      <c r="I213" s="154"/>
      <c r="J213" s="155">
        <f>BK213</f>
        <v>0</v>
      </c>
      <c r="K213" s="12"/>
      <c r="L213" s="151"/>
      <c r="M213" s="156"/>
      <c r="N213" s="157"/>
      <c r="O213" s="157"/>
      <c r="P213" s="158">
        <f>P214+P216</f>
        <v>0</v>
      </c>
      <c r="Q213" s="157"/>
      <c r="R213" s="158">
        <f>R214+R216</f>
        <v>0.027720000000000002</v>
      </c>
      <c r="S213" s="157"/>
      <c r="T213" s="159">
        <f>T214+T216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2" t="s">
        <v>133</v>
      </c>
      <c r="AT213" s="160" t="s">
        <v>72</v>
      </c>
      <c r="AU213" s="160" t="s">
        <v>73</v>
      </c>
      <c r="AY213" s="152" t="s">
        <v>110</v>
      </c>
      <c r="BK213" s="161">
        <f>BK214+BK216</f>
        <v>0</v>
      </c>
    </row>
    <row r="214" s="12" customFormat="1" ht="22.8" customHeight="1">
      <c r="A214" s="12"/>
      <c r="B214" s="151"/>
      <c r="C214" s="12"/>
      <c r="D214" s="152" t="s">
        <v>72</v>
      </c>
      <c r="E214" s="162" t="s">
        <v>320</v>
      </c>
      <c r="F214" s="162" t="s">
        <v>321</v>
      </c>
      <c r="G214" s="12"/>
      <c r="H214" s="12"/>
      <c r="I214" s="154"/>
      <c r="J214" s="163">
        <f>BK214</f>
        <v>0</v>
      </c>
      <c r="K214" s="12"/>
      <c r="L214" s="151"/>
      <c r="M214" s="156"/>
      <c r="N214" s="157"/>
      <c r="O214" s="157"/>
      <c r="P214" s="158">
        <f>P215</f>
        <v>0</v>
      </c>
      <c r="Q214" s="157"/>
      <c r="R214" s="158">
        <f>R215</f>
        <v>0</v>
      </c>
      <c r="S214" s="157"/>
      <c r="T214" s="159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52" t="s">
        <v>133</v>
      </c>
      <c r="AT214" s="160" t="s">
        <v>72</v>
      </c>
      <c r="AU214" s="160" t="s">
        <v>78</v>
      </c>
      <c r="AY214" s="152" t="s">
        <v>110</v>
      </c>
      <c r="BK214" s="161">
        <f>BK215</f>
        <v>0</v>
      </c>
    </row>
    <row r="215" s="2" customFormat="1" ht="16.5" customHeight="1">
      <c r="A215" s="36"/>
      <c r="B215" s="164"/>
      <c r="C215" s="165" t="s">
        <v>313</v>
      </c>
      <c r="D215" s="165" t="s">
        <v>112</v>
      </c>
      <c r="E215" s="166" t="s">
        <v>322</v>
      </c>
      <c r="F215" s="167" t="s">
        <v>321</v>
      </c>
      <c r="G215" s="168" t="s">
        <v>323</v>
      </c>
      <c r="H215" s="169">
        <v>1</v>
      </c>
      <c r="I215" s="170"/>
      <c r="J215" s="171">
        <f>ROUND(I215*H215,2)</f>
        <v>0</v>
      </c>
      <c r="K215" s="172"/>
      <c r="L215" s="37"/>
      <c r="M215" s="173" t="s">
        <v>1</v>
      </c>
      <c r="N215" s="174" t="s">
        <v>38</v>
      </c>
      <c r="O215" s="75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7" t="s">
        <v>324</v>
      </c>
      <c r="AT215" s="177" t="s">
        <v>112</v>
      </c>
      <c r="AU215" s="177" t="s">
        <v>80</v>
      </c>
      <c r="AY215" s="17" t="s">
        <v>110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17" t="s">
        <v>78</v>
      </c>
      <c r="BK215" s="178">
        <f>ROUND(I215*H215,2)</f>
        <v>0</v>
      </c>
      <c r="BL215" s="17" t="s">
        <v>324</v>
      </c>
      <c r="BM215" s="177" t="s">
        <v>325</v>
      </c>
    </row>
    <row r="216" s="12" customFormat="1" ht="22.8" customHeight="1">
      <c r="A216" s="12"/>
      <c r="B216" s="151"/>
      <c r="C216" s="12"/>
      <c r="D216" s="152" t="s">
        <v>72</v>
      </c>
      <c r="E216" s="162" t="s">
        <v>326</v>
      </c>
      <c r="F216" s="162" t="s">
        <v>327</v>
      </c>
      <c r="G216" s="12"/>
      <c r="H216" s="12"/>
      <c r="I216" s="154"/>
      <c r="J216" s="163">
        <f>BK216</f>
        <v>0</v>
      </c>
      <c r="K216" s="12"/>
      <c r="L216" s="151"/>
      <c r="M216" s="156"/>
      <c r="N216" s="157"/>
      <c r="O216" s="157"/>
      <c r="P216" s="158">
        <f>SUM(P217:P219)</f>
        <v>0</v>
      </c>
      <c r="Q216" s="157"/>
      <c r="R216" s="158">
        <f>SUM(R217:R219)</f>
        <v>0.027720000000000002</v>
      </c>
      <c r="S216" s="157"/>
      <c r="T216" s="159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2" t="s">
        <v>133</v>
      </c>
      <c r="AT216" s="160" t="s">
        <v>72</v>
      </c>
      <c r="AU216" s="160" t="s">
        <v>78</v>
      </c>
      <c r="AY216" s="152" t="s">
        <v>110</v>
      </c>
      <c r="BK216" s="161">
        <f>SUM(BK217:BK219)</f>
        <v>0</v>
      </c>
    </row>
    <row r="217" s="2" customFormat="1" ht="16.5" customHeight="1">
      <c r="A217" s="36"/>
      <c r="B217" s="164"/>
      <c r="C217" s="165" t="s">
        <v>328</v>
      </c>
      <c r="D217" s="165" t="s">
        <v>112</v>
      </c>
      <c r="E217" s="166" t="s">
        <v>329</v>
      </c>
      <c r="F217" s="167" t="s">
        <v>330</v>
      </c>
      <c r="G217" s="168" t="s">
        <v>323</v>
      </c>
      <c r="H217" s="169">
        <v>1</v>
      </c>
      <c r="I217" s="170"/>
      <c r="J217" s="171">
        <f>ROUND(I217*H217,2)</f>
        <v>0</v>
      </c>
      <c r="K217" s="172"/>
      <c r="L217" s="37"/>
      <c r="M217" s="173" t="s">
        <v>1</v>
      </c>
      <c r="N217" s="174" t="s">
        <v>38</v>
      </c>
      <c r="O217" s="75"/>
      <c r="P217" s="175">
        <f>O217*H217</f>
        <v>0</v>
      </c>
      <c r="Q217" s="175">
        <v>0</v>
      </c>
      <c r="R217" s="175">
        <f>Q217*H217</f>
        <v>0</v>
      </c>
      <c r="S217" s="175">
        <v>0</v>
      </c>
      <c r="T217" s="176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7" t="s">
        <v>324</v>
      </c>
      <c r="AT217" s="177" t="s">
        <v>112</v>
      </c>
      <c r="AU217" s="177" t="s">
        <v>80</v>
      </c>
      <c r="AY217" s="17" t="s">
        <v>110</v>
      </c>
      <c r="BE217" s="178">
        <f>IF(N217="základní",J217,0)</f>
        <v>0</v>
      </c>
      <c r="BF217" s="178">
        <f>IF(N217="snížená",J217,0)</f>
        <v>0</v>
      </c>
      <c r="BG217" s="178">
        <f>IF(N217="zákl. přenesená",J217,0)</f>
        <v>0</v>
      </c>
      <c r="BH217" s="178">
        <f>IF(N217="sníž. přenesená",J217,0)</f>
        <v>0</v>
      </c>
      <c r="BI217" s="178">
        <f>IF(N217="nulová",J217,0)</f>
        <v>0</v>
      </c>
      <c r="BJ217" s="17" t="s">
        <v>78</v>
      </c>
      <c r="BK217" s="178">
        <f>ROUND(I217*H217,2)</f>
        <v>0</v>
      </c>
      <c r="BL217" s="17" t="s">
        <v>324</v>
      </c>
      <c r="BM217" s="177" t="s">
        <v>331</v>
      </c>
    </row>
    <row r="218" s="2" customFormat="1" ht="16.5" customHeight="1">
      <c r="A218" s="36"/>
      <c r="B218" s="164"/>
      <c r="C218" s="165" t="s">
        <v>332</v>
      </c>
      <c r="D218" s="165" t="s">
        <v>112</v>
      </c>
      <c r="E218" s="166" t="s">
        <v>333</v>
      </c>
      <c r="F218" s="167" t="s">
        <v>334</v>
      </c>
      <c r="G218" s="168" t="s">
        <v>115</v>
      </c>
      <c r="H218" s="169">
        <v>2</v>
      </c>
      <c r="I218" s="170"/>
      <c r="J218" s="171">
        <f>ROUND(I218*H218,2)</f>
        <v>0</v>
      </c>
      <c r="K218" s="172"/>
      <c r="L218" s="37"/>
      <c r="M218" s="173" t="s">
        <v>1</v>
      </c>
      <c r="N218" s="174" t="s">
        <v>38</v>
      </c>
      <c r="O218" s="75"/>
      <c r="P218" s="175">
        <f>O218*H218</f>
        <v>0</v>
      </c>
      <c r="Q218" s="175">
        <v>0.013860000000000001</v>
      </c>
      <c r="R218" s="175">
        <f>Q218*H218</f>
        <v>0.027720000000000002</v>
      </c>
      <c r="S218" s="175">
        <v>0</v>
      </c>
      <c r="T218" s="176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77" t="s">
        <v>116</v>
      </c>
      <c r="AT218" s="177" t="s">
        <v>112</v>
      </c>
      <c r="AU218" s="177" t="s">
        <v>80</v>
      </c>
      <c r="AY218" s="17" t="s">
        <v>110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17" t="s">
        <v>78</v>
      </c>
      <c r="BK218" s="178">
        <f>ROUND(I218*H218,2)</f>
        <v>0</v>
      </c>
      <c r="BL218" s="17" t="s">
        <v>116</v>
      </c>
      <c r="BM218" s="177" t="s">
        <v>335</v>
      </c>
    </row>
    <row r="219" s="2" customFormat="1" ht="16.5" customHeight="1">
      <c r="A219" s="36"/>
      <c r="B219" s="164"/>
      <c r="C219" s="165" t="s">
        <v>336</v>
      </c>
      <c r="D219" s="165" t="s">
        <v>112</v>
      </c>
      <c r="E219" s="166" t="s">
        <v>337</v>
      </c>
      <c r="F219" s="167" t="s">
        <v>338</v>
      </c>
      <c r="G219" s="168" t="s">
        <v>339</v>
      </c>
      <c r="H219" s="169">
        <v>1</v>
      </c>
      <c r="I219" s="170"/>
      <c r="J219" s="171">
        <f>ROUND(I219*H219,2)</f>
        <v>0</v>
      </c>
      <c r="K219" s="172"/>
      <c r="L219" s="37"/>
      <c r="M219" s="207" t="s">
        <v>1</v>
      </c>
      <c r="N219" s="208" t="s">
        <v>38</v>
      </c>
      <c r="O219" s="209"/>
      <c r="P219" s="210">
        <f>O219*H219</f>
        <v>0</v>
      </c>
      <c r="Q219" s="210">
        <v>0</v>
      </c>
      <c r="R219" s="210">
        <f>Q219*H219</f>
        <v>0</v>
      </c>
      <c r="S219" s="210">
        <v>0</v>
      </c>
      <c r="T219" s="211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77" t="s">
        <v>116</v>
      </c>
      <c r="AT219" s="177" t="s">
        <v>112</v>
      </c>
      <c r="AU219" s="177" t="s">
        <v>80</v>
      </c>
      <c r="AY219" s="17" t="s">
        <v>110</v>
      </c>
      <c r="BE219" s="178">
        <f>IF(N219="základní",J219,0)</f>
        <v>0</v>
      </c>
      <c r="BF219" s="178">
        <f>IF(N219="snížená",J219,0)</f>
        <v>0</v>
      </c>
      <c r="BG219" s="178">
        <f>IF(N219="zákl. přenesená",J219,0)</f>
        <v>0</v>
      </c>
      <c r="BH219" s="178">
        <f>IF(N219="sníž. přenesená",J219,0)</f>
        <v>0</v>
      </c>
      <c r="BI219" s="178">
        <f>IF(N219="nulová",J219,0)</f>
        <v>0</v>
      </c>
      <c r="BJ219" s="17" t="s">
        <v>78</v>
      </c>
      <c r="BK219" s="178">
        <f>ROUND(I219*H219,2)</f>
        <v>0</v>
      </c>
      <c r="BL219" s="17" t="s">
        <v>116</v>
      </c>
      <c r="BM219" s="177" t="s">
        <v>340</v>
      </c>
    </row>
    <row r="220" s="2" customFormat="1" ht="6.96" customHeight="1">
      <c r="A220" s="36"/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37"/>
      <c r="M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</row>
  </sheetData>
  <autoFilter ref="C119:K219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2024-10-09T19:28:58Z</dcterms:created>
  <dcterms:modified xsi:type="dcterms:W3CDTF">2024-10-09T19:29:01Z</dcterms:modified>
</cp:coreProperties>
</file>