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2024 - VEŘEJNÉ ZAKÁZKY\VYUŽITÍ VOLNÉHO ČASU DĚTÍ A MLÁDEŽE\Hřiště Mydlinky - STAVBA\"/>
    </mc:Choice>
  </mc:AlternateContent>
  <bookViews>
    <workbookView xWindow="0" yWindow="0" windowWidth="28800" windowHeight="11775" activeTab="1"/>
  </bookViews>
  <sheets>
    <sheet name="Rekapitulace stavby" sheetId="1" r:id="rId1"/>
    <sheet name="1,1 - Multifunkční hřiště" sheetId="2" r:id="rId2"/>
    <sheet name="1,2 -  Asfaltová dráha" sheetId="3" r:id="rId3"/>
    <sheet name="1,3 -  Malé hřiště s košem" sheetId="4" r:id="rId4"/>
    <sheet name="1,4 - Tribuna se sedáky  " sheetId="5" r:id="rId5"/>
    <sheet name="1,5,1.6 a 1,7 - Přístupov..." sheetId="6" r:id="rId6"/>
  </sheets>
  <definedNames>
    <definedName name="_xlnm._FilterDatabase" localSheetId="1" hidden="1">'1,1 - Multifunkční hřiště'!$C$131:$K$176</definedName>
    <definedName name="_xlnm._FilterDatabase" localSheetId="2" hidden="1">'1,2 -  Asfaltová dráha'!$C$125:$K$146</definedName>
    <definedName name="_xlnm._FilterDatabase" localSheetId="3" hidden="1">'1,3 -  Malé hřiště s košem'!$C$125:$K$154</definedName>
    <definedName name="_xlnm._FilterDatabase" localSheetId="4" hidden="1">'1,4 - Tribuna se sedáky  '!$C$126:$K$145</definedName>
    <definedName name="_xlnm._FilterDatabase" localSheetId="5" hidden="1">'1,5,1.6 a 1,7 - Přístupov...'!$C$128:$K$162</definedName>
    <definedName name="_xlnm.Print_Titles" localSheetId="1">'1,1 - Multifunkční hřiště'!$131:$131</definedName>
    <definedName name="_xlnm.Print_Titles" localSheetId="2">'1,2 -  Asfaltová dráha'!$125:$125</definedName>
    <definedName name="_xlnm.Print_Titles" localSheetId="3">'1,3 -  Malé hřiště s košem'!$125:$125</definedName>
    <definedName name="_xlnm.Print_Titles" localSheetId="4">'1,4 - Tribuna se sedáky  '!$126:$126</definedName>
    <definedName name="_xlnm.Print_Titles" localSheetId="5">'1,5,1.6 a 1,7 - Přístupov...'!$128:$128</definedName>
    <definedName name="_xlnm.Print_Titles" localSheetId="0">'Rekapitulace stavby'!$92:$92</definedName>
    <definedName name="_xlnm.Print_Area" localSheetId="1">'1,1 - Multifunkční hřiště'!$C$4:$J$76,'1,1 - Multifunkční hřiště'!$C$82:$J$111,'1,1 - Multifunkční hřiště'!$C$117:$K$176</definedName>
    <definedName name="_xlnm.Print_Area" localSheetId="2">'1,2 -  Asfaltová dráha'!$C$4:$J$76,'1,2 -  Asfaltová dráha'!$C$82:$J$105,'1,2 -  Asfaltová dráha'!$C$111:$K$146</definedName>
    <definedName name="_xlnm.Print_Area" localSheetId="3">'1,3 -  Malé hřiště s košem'!$C$4:$J$76,'1,3 -  Malé hřiště s košem'!$C$82:$J$105,'1,3 -  Malé hřiště s košem'!$C$111:$K$154</definedName>
    <definedName name="_xlnm.Print_Area" localSheetId="4">'1,4 - Tribuna se sedáky  '!$C$4:$J$76,'1,4 - Tribuna se sedáky  '!$C$82:$J$106,'1,4 - Tribuna se sedáky  '!$C$112:$K$145</definedName>
    <definedName name="_xlnm.Print_Area" localSheetId="5">'1,5,1.6 a 1,7 - Přístupov...'!$C$4:$J$76,'1,5,1.6 a 1,7 - Přístupov...'!$C$82:$J$108,'1,5,1.6 a 1,7 - Přístupov...'!$C$114:$K$162</definedName>
    <definedName name="_xlnm.Print_Area" localSheetId="0">'Rekapitulace stavby'!$D$4:$AO$76,'Rekapitulace stavby'!$C$82:$AQ$101</definedName>
  </definedNames>
  <calcPr calcId="162913"/>
</workbook>
</file>

<file path=xl/calcChain.xml><?xml version="1.0" encoding="utf-8"?>
<calcChain xmlns="http://schemas.openxmlformats.org/spreadsheetml/2006/main">
  <c r="J152" i="2" l="1"/>
  <c r="BK152" i="2"/>
  <c r="BK151" i="2" s="1"/>
  <c r="BI152" i="2"/>
  <c r="BH152" i="2"/>
  <c r="BG152" i="2"/>
  <c r="BF152" i="2"/>
  <c r="T152" i="2"/>
  <c r="R152" i="2"/>
  <c r="P152" i="2"/>
  <c r="BE152" i="2"/>
  <c r="J39" i="6" l="1"/>
  <c r="J38" i="6"/>
  <c r="AY100" i="1"/>
  <c r="J37" i="6"/>
  <c r="AX100" i="1"/>
  <c r="BI162" i="6"/>
  <c r="BH162" i="6"/>
  <c r="BG162" i="6"/>
  <c r="BF162" i="6"/>
  <c r="T162" i="6"/>
  <c r="T161" i="6"/>
  <c r="T160" i="6" s="1"/>
  <c r="R162" i="6"/>
  <c r="R161" i="6" s="1"/>
  <c r="R160" i="6" s="1"/>
  <c r="P162" i="6"/>
  <c r="P161" i="6"/>
  <c r="P160" i="6"/>
  <c r="BI159" i="6"/>
  <c r="BH159" i="6"/>
  <c r="BG159" i="6"/>
  <c r="BF159" i="6"/>
  <c r="T159" i="6"/>
  <c r="T158" i="6" s="1"/>
  <c r="R159" i="6"/>
  <c r="R158" i="6" s="1"/>
  <c r="P159" i="6"/>
  <c r="P158" i="6" s="1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T153" i="6" s="1"/>
  <c r="R154" i="6"/>
  <c r="R153" i="6"/>
  <c r="P154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J125" i="6"/>
  <c r="F125" i="6"/>
  <c r="F123" i="6"/>
  <c r="E121" i="6"/>
  <c r="J93" i="6"/>
  <c r="F93" i="6"/>
  <c r="F91" i="6"/>
  <c r="E89" i="6"/>
  <c r="J26" i="6"/>
  <c r="E26" i="6"/>
  <c r="J126" i="6" s="1"/>
  <c r="J25" i="6"/>
  <c r="J20" i="6"/>
  <c r="E20" i="6"/>
  <c r="F126" i="6" s="1"/>
  <c r="J19" i="6"/>
  <c r="J14" i="6"/>
  <c r="J91" i="6"/>
  <c r="E7" i="6"/>
  <c r="E85" i="6" s="1"/>
  <c r="J39" i="5"/>
  <c r="J38" i="5"/>
  <c r="AY99" i="1" s="1"/>
  <c r="J37" i="5"/>
  <c r="AX99" i="1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T136" i="5" s="1"/>
  <c r="R137" i="5"/>
  <c r="R136" i="5" s="1"/>
  <c r="P137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J123" i="5"/>
  <c r="F123" i="5"/>
  <c r="F121" i="5"/>
  <c r="E119" i="5"/>
  <c r="J93" i="5"/>
  <c r="F93" i="5"/>
  <c r="F91" i="5"/>
  <c r="E89" i="5"/>
  <c r="J26" i="5"/>
  <c r="E26" i="5"/>
  <c r="J124" i="5" s="1"/>
  <c r="J25" i="5"/>
  <c r="J20" i="5"/>
  <c r="E20" i="5"/>
  <c r="F124" i="5" s="1"/>
  <c r="J19" i="5"/>
  <c r="J14" i="5"/>
  <c r="J121" i="5"/>
  <c r="E7" i="5"/>
  <c r="E115" i="5"/>
  <c r="J39" i="4"/>
  <c r="J38" i="4"/>
  <c r="AY98" i="1" s="1"/>
  <c r="J37" i="4"/>
  <c r="AX98" i="1"/>
  <c r="BI154" i="4"/>
  <c r="BH154" i="4"/>
  <c r="BG154" i="4"/>
  <c r="BF154" i="4"/>
  <c r="T154" i="4"/>
  <c r="T153" i="4"/>
  <c r="R154" i="4"/>
  <c r="R153" i="4"/>
  <c r="P154" i="4"/>
  <c r="P153" i="4" s="1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J122" i="4"/>
  <c r="F122" i="4"/>
  <c r="F120" i="4"/>
  <c r="E118" i="4"/>
  <c r="J93" i="4"/>
  <c r="F93" i="4"/>
  <c r="F91" i="4"/>
  <c r="E89" i="4"/>
  <c r="J26" i="4"/>
  <c r="E26" i="4"/>
  <c r="J94" i="4" s="1"/>
  <c r="J25" i="4"/>
  <c r="J20" i="4"/>
  <c r="E20" i="4"/>
  <c r="F123" i="4" s="1"/>
  <c r="J19" i="4"/>
  <c r="J14" i="4"/>
  <c r="J120" i="4"/>
  <c r="E7" i="4"/>
  <c r="E114" i="4"/>
  <c r="J39" i="3"/>
  <c r="J38" i="3"/>
  <c r="AY97" i="1" s="1"/>
  <c r="J37" i="3"/>
  <c r="AX97" i="1"/>
  <c r="BI146" i="3"/>
  <c r="BH146" i="3"/>
  <c r="BG146" i="3"/>
  <c r="BF146" i="3"/>
  <c r="T146" i="3"/>
  <c r="T145" i="3"/>
  <c r="R146" i="3"/>
  <c r="R145" i="3"/>
  <c r="P146" i="3"/>
  <c r="P145" i="3" s="1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J122" i="3"/>
  <c r="F122" i="3"/>
  <c r="F120" i="3"/>
  <c r="E118" i="3"/>
  <c r="J93" i="3"/>
  <c r="F93" i="3"/>
  <c r="F91" i="3"/>
  <c r="E89" i="3"/>
  <c r="J26" i="3"/>
  <c r="E26" i="3"/>
  <c r="J123" i="3" s="1"/>
  <c r="J25" i="3"/>
  <c r="J20" i="3"/>
  <c r="E20" i="3"/>
  <c r="F94" i="3" s="1"/>
  <c r="J19" i="3"/>
  <c r="J14" i="3"/>
  <c r="J120" i="3"/>
  <c r="E7" i="3"/>
  <c r="E114" i="3" s="1"/>
  <c r="J39" i="2"/>
  <c r="J38" i="2"/>
  <c r="AY96" i="1"/>
  <c r="J37" i="2"/>
  <c r="AX96" i="1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T172" i="2" s="1"/>
  <c r="R173" i="2"/>
  <c r="R172" i="2" s="1"/>
  <c r="P173" i="2"/>
  <c r="P172" i="2" s="1"/>
  <c r="BI171" i="2"/>
  <c r="BH171" i="2"/>
  <c r="BG171" i="2"/>
  <c r="BF171" i="2"/>
  <c r="T171" i="2"/>
  <c r="T170" i="2"/>
  <c r="R171" i="2"/>
  <c r="R170" i="2"/>
  <c r="P171" i="2"/>
  <c r="P170" i="2" s="1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T163" i="2" s="1"/>
  <c r="R164" i="2"/>
  <c r="R163" i="2"/>
  <c r="P164" i="2"/>
  <c r="P163" i="2" s="1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J128" i="2"/>
  <c r="F128" i="2"/>
  <c r="F126" i="2"/>
  <c r="E124" i="2"/>
  <c r="J93" i="2"/>
  <c r="F93" i="2"/>
  <c r="F91" i="2"/>
  <c r="E89" i="2"/>
  <c r="J26" i="2"/>
  <c r="E26" i="2"/>
  <c r="J129" i="2" s="1"/>
  <c r="J25" i="2"/>
  <c r="J20" i="2"/>
  <c r="E20" i="2"/>
  <c r="F94" i="2" s="1"/>
  <c r="J19" i="2"/>
  <c r="J14" i="2"/>
  <c r="J126" i="2" s="1"/>
  <c r="E7" i="2"/>
  <c r="E120" i="2" s="1"/>
  <c r="L90" i="1"/>
  <c r="AM90" i="1"/>
  <c r="AM89" i="1"/>
  <c r="L89" i="1"/>
  <c r="AM87" i="1"/>
  <c r="L87" i="1"/>
  <c r="L85" i="1"/>
  <c r="L84" i="1"/>
  <c r="BK162" i="6"/>
  <c r="BK159" i="6"/>
  <c r="J157" i="6"/>
  <c r="BK156" i="6"/>
  <c r="J154" i="6"/>
  <c r="J152" i="6"/>
  <c r="J151" i="6"/>
  <c r="J150" i="6"/>
  <c r="J149" i="6"/>
  <c r="BK148" i="6"/>
  <c r="BK147" i="6"/>
  <c r="BK145" i="6"/>
  <c r="J144" i="6"/>
  <c r="BK143" i="6"/>
  <c r="BK142" i="6"/>
  <c r="BK140" i="6"/>
  <c r="BK139" i="6"/>
  <c r="J138" i="6"/>
  <c r="BK137" i="6"/>
  <c r="BK135" i="6"/>
  <c r="BK134" i="6"/>
  <c r="BK133" i="6"/>
  <c r="BK145" i="5"/>
  <c r="J144" i="5"/>
  <c r="BK141" i="5"/>
  <c r="J140" i="5"/>
  <c r="BK134" i="5"/>
  <c r="J131" i="5"/>
  <c r="BK152" i="4"/>
  <c r="J151" i="4"/>
  <c r="BK149" i="4"/>
  <c r="J147" i="4"/>
  <c r="J145" i="4"/>
  <c r="BK142" i="4"/>
  <c r="BK141" i="4"/>
  <c r="BK139" i="4"/>
  <c r="J137" i="4"/>
  <c r="J135" i="4"/>
  <c r="J134" i="4"/>
  <c r="BK133" i="4"/>
  <c r="J132" i="4"/>
  <c r="J131" i="4"/>
  <c r="BK129" i="4"/>
  <c r="J144" i="3"/>
  <c r="J143" i="3"/>
  <c r="BK141" i="3"/>
  <c r="J139" i="3"/>
  <c r="J135" i="3"/>
  <c r="BK134" i="3"/>
  <c r="BK133" i="3"/>
  <c r="BK129" i="3"/>
  <c r="J176" i="2"/>
  <c r="J175" i="2"/>
  <c r="BK173" i="2"/>
  <c r="J171" i="2"/>
  <c r="BK169" i="2"/>
  <c r="BK168" i="2"/>
  <c r="BK164" i="2"/>
  <c r="BK162" i="2"/>
  <c r="J161" i="2"/>
  <c r="BK159" i="2"/>
  <c r="J156" i="2"/>
  <c r="J150" i="2"/>
  <c r="J148" i="2"/>
  <c r="BK145" i="2"/>
  <c r="BK144" i="2"/>
  <c r="J143" i="2"/>
  <c r="BK141" i="2"/>
  <c r="J139" i="2"/>
  <c r="BK137" i="2"/>
  <c r="BK136" i="2"/>
  <c r="BK135" i="2"/>
  <c r="J162" i="6"/>
  <c r="J159" i="6"/>
  <c r="BK157" i="6"/>
  <c r="J156" i="6"/>
  <c r="BK154" i="6"/>
  <c r="BK152" i="6"/>
  <c r="BK151" i="6"/>
  <c r="BK150" i="6"/>
  <c r="BK149" i="6"/>
  <c r="J148" i="6"/>
  <c r="J147" i="6"/>
  <c r="J145" i="6"/>
  <c r="BK144" i="6"/>
  <c r="J143" i="6"/>
  <c r="J142" i="6"/>
  <c r="J140" i="6"/>
  <c r="J139" i="6"/>
  <c r="BK138" i="6"/>
  <c r="J137" i="6"/>
  <c r="BK136" i="6"/>
  <c r="J136" i="6"/>
  <c r="J135" i="6"/>
  <c r="J133" i="6"/>
  <c r="J132" i="6"/>
  <c r="J145" i="5"/>
  <c r="BK144" i="5"/>
  <c r="BK142" i="5"/>
  <c r="J141" i="5"/>
  <c r="BK140" i="5"/>
  <c r="BK137" i="5"/>
  <c r="BK135" i="5"/>
  <c r="J133" i="5"/>
  <c r="BK130" i="5"/>
  <c r="BK154" i="4"/>
  <c r="BK151" i="4"/>
  <c r="J150" i="4"/>
  <c r="BK146" i="4"/>
  <c r="J144" i="4"/>
  <c r="J141" i="4"/>
  <c r="J140" i="4"/>
  <c r="J136" i="4"/>
  <c r="BK134" i="4"/>
  <c r="J133" i="4"/>
  <c r="BK132" i="4"/>
  <c r="BK131" i="4"/>
  <c r="J130" i="4"/>
  <c r="J129" i="4"/>
  <c r="BK146" i="3"/>
  <c r="BK143" i="3"/>
  <c r="J142" i="3"/>
  <c r="J141" i="3"/>
  <c r="J138" i="3"/>
  <c r="BK137" i="3"/>
  <c r="BK135" i="3"/>
  <c r="J133" i="3"/>
  <c r="BK131" i="3"/>
  <c r="J130" i="3"/>
  <c r="J129" i="3"/>
  <c r="BK176" i="2"/>
  <c r="J173" i="2"/>
  <c r="BK171" i="2"/>
  <c r="BK167" i="2"/>
  <c r="J164" i="2"/>
  <c r="J160" i="2"/>
  <c r="J159" i="2"/>
  <c r="BK157" i="2"/>
  <c r="J155" i="2"/>
  <c r="BK154" i="2"/>
  <c r="BK153" i="2"/>
  <c r="BK150" i="2"/>
  <c r="J149" i="2"/>
  <c r="J146" i="2"/>
  <c r="J145" i="2"/>
  <c r="BK140" i="2"/>
  <c r="BK139" i="2"/>
  <c r="BK138" i="2"/>
  <c r="J137" i="2"/>
  <c r="AS95" i="1"/>
  <c r="J134" i="6"/>
  <c r="BK132" i="6"/>
  <c r="J142" i="5"/>
  <c r="J137" i="5"/>
  <c r="J135" i="5"/>
  <c r="J134" i="5"/>
  <c r="BK133" i="5"/>
  <c r="BK131" i="5"/>
  <c r="J130" i="5"/>
  <c r="J154" i="4"/>
  <c r="J152" i="4"/>
  <c r="BK150" i="4"/>
  <c r="J149" i="4"/>
  <c r="BK147" i="4"/>
  <c r="J146" i="4"/>
  <c r="BK145" i="4"/>
  <c r="BK144" i="4"/>
  <c r="J142" i="4"/>
  <c r="BK140" i="4"/>
  <c r="J139" i="4"/>
  <c r="BK137" i="4"/>
  <c r="BK136" i="4"/>
  <c r="BK135" i="4"/>
  <c r="BK130" i="4"/>
  <c r="J146" i="3"/>
  <c r="BK144" i="3"/>
  <c r="BK142" i="3"/>
  <c r="BK139" i="3"/>
  <c r="BK138" i="3"/>
  <c r="J137" i="3"/>
  <c r="J134" i="3"/>
  <c r="J131" i="3"/>
  <c r="BK130" i="3"/>
  <c r="BK175" i="2"/>
  <c r="J169" i="2"/>
  <c r="J168" i="2"/>
  <c r="J167" i="2"/>
  <c r="J162" i="2"/>
  <c r="BK161" i="2"/>
  <c r="BK160" i="2"/>
  <c r="J157" i="2"/>
  <c r="BK156" i="2"/>
  <c r="BK155" i="2"/>
  <c r="J154" i="2"/>
  <c r="J153" i="2"/>
  <c r="BK149" i="2"/>
  <c r="BK148" i="2"/>
  <c r="BK146" i="2"/>
  <c r="J144" i="2"/>
  <c r="BK143" i="2"/>
  <c r="J141" i="2"/>
  <c r="J140" i="2"/>
  <c r="J138" i="2"/>
  <c r="J136" i="2"/>
  <c r="J135" i="2"/>
  <c r="BK134" i="2" l="1"/>
  <c r="J134" i="2" s="1"/>
  <c r="J100" i="2" s="1"/>
  <c r="T134" i="2"/>
  <c r="R142" i="2"/>
  <c r="P147" i="2"/>
  <c r="J151" i="2"/>
  <c r="J103" i="2" s="1"/>
  <c r="R151" i="2"/>
  <c r="T158" i="2"/>
  <c r="T166" i="2"/>
  <c r="BK174" i="2"/>
  <c r="J174" i="2" s="1"/>
  <c r="J110" i="2" s="1"/>
  <c r="P174" i="2"/>
  <c r="BK128" i="3"/>
  <c r="J128" i="3" s="1"/>
  <c r="J100" i="3" s="1"/>
  <c r="R128" i="3"/>
  <c r="P132" i="3"/>
  <c r="BK136" i="3"/>
  <c r="J136" i="3" s="1"/>
  <c r="J102" i="3" s="1"/>
  <c r="R136" i="3"/>
  <c r="P140" i="3"/>
  <c r="BK128" i="4"/>
  <c r="J128" i="4" s="1"/>
  <c r="J100" i="4" s="1"/>
  <c r="P128" i="4"/>
  <c r="BK138" i="4"/>
  <c r="J138" i="4" s="1"/>
  <c r="J101" i="4" s="1"/>
  <c r="R138" i="4"/>
  <c r="P143" i="4"/>
  <c r="T143" i="4"/>
  <c r="BK132" i="5"/>
  <c r="J132" i="5" s="1"/>
  <c r="J101" i="5" s="1"/>
  <c r="T132" i="5"/>
  <c r="P139" i="5"/>
  <c r="BK143" i="5"/>
  <c r="J143" i="5"/>
  <c r="J105" i="5" s="1"/>
  <c r="R143" i="5"/>
  <c r="R134" i="2"/>
  <c r="P142" i="2"/>
  <c r="BK147" i="2"/>
  <c r="J147" i="2" s="1"/>
  <c r="J102" i="2" s="1"/>
  <c r="T147" i="2"/>
  <c r="T151" i="2"/>
  <c r="R158" i="2"/>
  <c r="R166" i="2"/>
  <c r="T174" i="2"/>
  <c r="P128" i="3"/>
  <c r="T128" i="3"/>
  <c r="T132" i="3"/>
  <c r="T136" i="3"/>
  <c r="R140" i="3"/>
  <c r="R128" i="4"/>
  <c r="P138" i="4"/>
  <c r="BK143" i="4"/>
  <c r="J143" i="4" s="1"/>
  <c r="J102" i="4" s="1"/>
  <c r="R143" i="4"/>
  <c r="BK148" i="4"/>
  <c r="J148" i="4" s="1"/>
  <c r="J103" i="4" s="1"/>
  <c r="P148" i="4"/>
  <c r="T148" i="4"/>
  <c r="BK129" i="5"/>
  <c r="J129" i="5"/>
  <c r="J100" i="5" s="1"/>
  <c r="R129" i="5"/>
  <c r="R132" i="5"/>
  <c r="T139" i="5"/>
  <c r="P143" i="5"/>
  <c r="BK131" i="6"/>
  <c r="J131" i="6" s="1"/>
  <c r="J100" i="6" s="1"/>
  <c r="P131" i="6"/>
  <c r="R131" i="6"/>
  <c r="T131" i="6"/>
  <c r="BK141" i="6"/>
  <c r="J141" i="6" s="1"/>
  <c r="J101" i="6" s="1"/>
  <c r="P141" i="6"/>
  <c r="R141" i="6"/>
  <c r="T141" i="6"/>
  <c r="BK146" i="6"/>
  <c r="J146" i="6" s="1"/>
  <c r="J102" i="6" s="1"/>
  <c r="P146" i="6"/>
  <c r="R146" i="6"/>
  <c r="T146" i="6"/>
  <c r="BK155" i="6"/>
  <c r="J155" i="6"/>
  <c r="J104" i="6" s="1"/>
  <c r="P155" i="6"/>
  <c r="R155" i="6"/>
  <c r="P134" i="2"/>
  <c r="BK142" i="2"/>
  <c r="J142" i="2" s="1"/>
  <c r="J101" i="2" s="1"/>
  <c r="T142" i="2"/>
  <c r="R147" i="2"/>
  <c r="P151" i="2"/>
  <c r="BK158" i="2"/>
  <c r="J158" i="2" s="1"/>
  <c r="J104" i="2" s="1"/>
  <c r="P158" i="2"/>
  <c r="BK166" i="2"/>
  <c r="J166" i="2" s="1"/>
  <c r="J107" i="2" s="1"/>
  <c r="P166" i="2"/>
  <c r="P165" i="2" s="1"/>
  <c r="R174" i="2"/>
  <c r="BK132" i="3"/>
  <c r="J132" i="3" s="1"/>
  <c r="J101" i="3" s="1"/>
  <c r="R132" i="3"/>
  <c r="P136" i="3"/>
  <c r="BK140" i="3"/>
  <c r="J140" i="3" s="1"/>
  <c r="J103" i="3" s="1"/>
  <c r="T140" i="3"/>
  <c r="T128" i="4"/>
  <c r="T138" i="4"/>
  <c r="R148" i="4"/>
  <c r="P129" i="5"/>
  <c r="T129" i="5"/>
  <c r="T128" i="5"/>
  <c r="P132" i="5"/>
  <c r="BK139" i="5"/>
  <c r="J139" i="5" s="1"/>
  <c r="J104" i="5" s="1"/>
  <c r="R139" i="5"/>
  <c r="R138" i="5" s="1"/>
  <c r="T143" i="5"/>
  <c r="T155" i="6"/>
  <c r="E85" i="2"/>
  <c r="J91" i="2"/>
  <c r="J94" i="2"/>
  <c r="F129" i="2"/>
  <c r="BE135" i="2"/>
  <c r="BE136" i="2"/>
  <c r="BE139" i="2"/>
  <c r="BE145" i="2"/>
  <c r="BE150" i="2"/>
  <c r="BE154" i="2"/>
  <c r="BE156" i="2"/>
  <c r="BE159" i="2"/>
  <c r="BE162" i="2"/>
  <c r="BE164" i="2"/>
  <c r="J94" i="3"/>
  <c r="BE131" i="3"/>
  <c r="BE133" i="3"/>
  <c r="BE135" i="3"/>
  <c r="BE137" i="3"/>
  <c r="BE139" i="3"/>
  <c r="BE141" i="3"/>
  <c r="BE144" i="3"/>
  <c r="BE146" i="3"/>
  <c r="BK145" i="3"/>
  <c r="J145" i="3"/>
  <c r="J104" i="3" s="1"/>
  <c r="E85" i="4"/>
  <c r="J91" i="4"/>
  <c r="F94" i="4"/>
  <c r="J123" i="4"/>
  <c r="BE129" i="4"/>
  <c r="BE134" i="4"/>
  <c r="BE135" i="4"/>
  <c r="BE137" i="4"/>
  <c r="BE139" i="4"/>
  <c r="BE151" i="4"/>
  <c r="BE154" i="4"/>
  <c r="E85" i="5"/>
  <c r="J94" i="5"/>
  <c r="BE130" i="5"/>
  <c r="BE141" i="5"/>
  <c r="BE142" i="5"/>
  <c r="BE144" i="5"/>
  <c r="E117" i="6"/>
  <c r="J123" i="6"/>
  <c r="BE135" i="6"/>
  <c r="BE137" i="2"/>
  <c r="BE141" i="2"/>
  <c r="BE146" i="2"/>
  <c r="BE149" i="2"/>
  <c r="BE157" i="2"/>
  <c r="BE168" i="2"/>
  <c r="BE169" i="2"/>
  <c r="BE176" i="2"/>
  <c r="BK172" i="2"/>
  <c r="J172" i="2" s="1"/>
  <c r="J109" i="2" s="1"/>
  <c r="F123" i="3"/>
  <c r="BE129" i="3"/>
  <c r="BE134" i="3"/>
  <c r="BE143" i="3"/>
  <c r="BE131" i="4"/>
  <c r="BE133" i="4"/>
  <c r="BE140" i="4"/>
  <c r="BE145" i="4"/>
  <c r="BE147" i="4"/>
  <c r="BE149" i="4"/>
  <c r="BE152" i="4"/>
  <c r="J91" i="5"/>
  <c r="BE134" i="5"/>
  <c r="BE145" i="5"/>
  <c r="BK136" i="5"/>
  <c r="J136" i="5" s="1"/>
  <c r="J102" i="5" s="1"/>
  <c r="J94" i="6"/>
  <c r="BE136" i="6"/>
  <c r="BE140" i="6"/>
  <c r="BE142" i="6"/>
  <c r="BE143" i="6"/>
  <c r="BE145" i="6"/>
  <c r="BE149" i="6"/>
  <c r="BE151" i="6"/>
  <c r="BE152" i="6"/>
  <c r="BE154" i="6"/>
  <c r="BE157" i="6"/>
  <c r="BE159" i="6"/>
  <c r="BE162" i="6"/>
  <c r="BK153" i="6"/>
  <c r="J153" i="6" s="1"/>
  <c r="J103" i="6" s="1"/>
  <c r="BK158" i="6"/>
  <c r="J158" i="6" s="1"/>
  <c r="J105" i="6" s="1"/>
  <c r="BK161" i="6"/>
  <c r="J161" i="6" s="1"/>
  <c r="J107" i="6" s="1"/>
  <c r="BE138" i="2"/>
  <c r="BE140" i="2"/>
  <c r="BE143" i="2"/>
  <c r="BE144" i="2"/>
  <c r="BE148" i="2"/>
  <c r="BE153" i="2"/>
  <c r="BE155" i="2"/>
  <c r="BE160" i="2"/>
  <c r="BE161" i="2"/>
  <c r="BE167" i="2"/>
  <c r="BE171" i="2"/>
  <c r="BE173" i="2"/>
  <c r="BE175" i="2"/>
  <c r="BK163" i="2"/>
  <c r="J163" i="2"/>
  <c r="J105" i="2"/>
  <c r="BK170" i="2"/>
  <c r="J170" i="2" s="1"/>
  <c r="J108" i="2" s="1"/>
  <c r="E85" i="3"/>
  <c r="J91" i="3"/>
  <c r="BE130" i="3"/>
  <c r="BE138" i="3"/>
  <c r="BE142" i="3"/>
  <c r="BE130" i="4"/>
  <c r="BE132" i="4"/>
  <c r="BE136" i="4"/>
  <c r="BE141" i="4"/>
  <c r="BE142" i="4"/>
  <c r="BE144" i="4"/>
  <c r="BE146" i="4"/>
  <c r="BE150" i="4"/>
  <c r="BK153" i="4"/>
  <c r="J153" i="4" s="1"/>
  <c r="J104" i="4" s="1"/>
  <c r="F94" i="5"/>
  <c r="BE131" i="5"/>
  <c r="BE133" i="5"/>
  <c r="BE135" i="5"/>
  <c r="BE137" i="5"/>
  <c r="BE140" i="5"/>
  <c r="F94" i="6"/>
  <c r="BE132" i="6"/>
  <c r="BE133" i="6"/>
  <c r="BE134" i="6"/>
  <c r="BE137" i="6"/>
  <c r="BE138" i="6"/>
  <c r="BE139" i="6"/>
  <c r="BE144" i="6"/>
  <c r="BE147" i="6"/>
  <c r="BE148" i="6"/>
  <c r="BE150" i="6"/>
  <c r="BE156" i="6"/>
  <c r="J36" i="2"/>
  <c r="AW96" i="1" s="1"/>
  <c r="F39" i="3"/>
  <c r="BD97" i="1" s="1"/>
  <c r="F37" i="5"/>
  <c r="BB99" i="1" s="1"/>
  <c r="F36" i="3"/>
  <c r="BA97" i="1" s="1"/>
  <c r="F37" i="4"/>
  <c r="BB98" i="1" s="1"/>
  <c r="J36" i="6"/>
  <c r="AW100" i="1" s="1"/>
  <c r="F37" i="2"/>
  <c r="BB96" i="1" s="1"/>
  <c r="F36" i="5"/>
  <c r="BA99" i="1" s="1"/>
  <c r="F39" i="2"/>
  <c r="BD96" i="1" s="1"/>
  <c r="F36" i="2"/>
  <c r="BA96" i="1" s="1"/>
  <c r="F38" i="4"/>
  <c r="BC98" i="1" s="1"/>
  <c r="AS94" i="1"/>
  <c r="J36" i="3"/>
  <c r="AW97" i="1"/>
  <c r="F36" i="4"/>
  <c r="BA98" i="1" s="1"/>
  <c r="F38" i="3"/>
  <c r="BC97" i="1" s="1"/>
  <c r="J36" i="5"/>
  <c r="AW99" i="1"/>
  <c r="F36" i="6"/>
  <c r="BA100" i="1" s="1"/>
  <c r="F38" i="6"/>
  <c r="BC100" i="1" s="1"/>
  <c r="J36" i="4"/>
  <c r="AW98" i="1"/>
  <c r="F38" i="5"/>
  <c r="BC99" i="1" s="1"/>
  <c r="F39" i="4"/>
  <c r="BD98" i="1" s="1"/>
  <c r="F38" i="2"/>
  <c r="BC96" i="1" s="1"/>
  <c r="F39" i="5"/>
  <c r="BD99" i="1"/>
  <c r="F37" i="6"/>
  <c r="BB100" i="1"/>
  <c r="F39" i="6"/>
  <c r="BD100" i="1" s="1"/>
  <c r="F37" i="3"/>
  <c r="BB97" i="1"/>
  <c r="T127" i="4" l="1"/>
  <c r="T126" i="4" s="1"/>
  <c r="P133" i="2"/>
  <c r="P132" i="2" s="1"/>
  <c r="AU96" i="1" s="1"/>
  <c r="T138" i="5"/>
  <c r="T127" i="5"/>
  <c r="R127" i="4"/>
  <c r="R126" i="4" s="1"/>
  <c r="P127" i="3"/>
  <c r="P126" i="3" s="1"/>
  <c r="AU97" i="1" s="1"/>
  <c r="R127" i="3"/>
  <c r="R126" i="3" s="1"/>
  <c r="T165" i="2"/>
  <c r="T133" i="2"/>
  <c r="T132" i="2" s="1"/>
  <c r="R130" i="6"/>
  <c r="R129" i="6" s="1"/>
  <c r="R165" i="2"/>
  <c r="P138" i="5"/>
  <c r="P128" i="5"/>
  <c r="P127" i="5"/>
  <c r="AU99" i="1" s="1"/>
  <c r="T130" i="6"/>
  <c r="T129" i="6" s="1"/>
  <c r="P130" i="6"/>
  <c r="P129" i="6" s="1"/>
  <c r="AU100" i="1" s="1"/>
  <c r="R128" i="5"/>
  <c r="R127" i="5"/>
  <c r="T127" i="3"/>
  <c r="T126" i="3" s="1"/>
  <c r="R133" i="2"/>
  <c r="R132" i="2"/>
  <c r="P127" i="4"/>
  <c r="P126" i="4" s="1"/>
  <c r="AU98" i="1" s="1"/>
  <c r="BK133" i="2"/>
  <c r="J133" i="2" s="1"/>
  <c r="J99" i="2" s="1"/>
  <c r="BK165" i="2"/>
  <c r="J165" i="2"/>
  <c r="J106" i="2" s="1"/>
  <c r="BK127" i="3"/>
  <c r="J127" i="3"/>
  <c r="J99" i="3" s="1"/>
  <c r="BK128" i="5"/>
  <c r="J128" i="5" s="1"/>
  <c r="J99" i="5" s="1"/>
  <c r="BK127" i="4"/>
  <c r="J127" i="4" s="1"/>
  <c r="J99" i="4" s="1"/>
  <c r="BK138" i="5"/>
  <c r="J138" i="5"/>
  <c r="J103" i="5" s="1"/>
  <c r="BK130" i="6"/>
  <c r="J130" i="6" s="1"/>
  <c r="J99" i="6" s="1"/>
  <c r="BK160" i="6"/>
  <c r="J160" i="6" s="1"/>
  <c r="J106" i="6" s="1"/>
  <c r="BB95" i="1"/>
  <c r="AX95" i="1" s="1"/>
  <c r="J35" i="2"/>
  <c r="AV96" i="1" s="1"/>
  <c r="AT96" i="1" s="1"/>
  <c r="F35" i="3"/>
  <c r="AZ97" i="1" s="1"/>
  <c r="F35" i="6"/>
  <c r="AZ100" i="1"/>
  <c r="J35" i="5"/>
  <c r="AV99" i="1" s="1"/>
  <c r="AT99" i="1" s="1"/>
  <c r="J35" i="6"/>
  <c r="AV100" i="1" s="1"/>
  <c r="AT100" i="1" s="1"/>
  <c r="F35" i="5"/>
  <c r="AZ99" i="1"/>
  <c r="BA95" i="1"/>
  <c r="AW95" i="1" s="1"/>
  <c r="BD95" i="1"/>
  <c r="BD94" i="1" s="1"/>
  <c r="W33" i="1" s="1"/>
  <c r="J35" i="4"/>
  <c r="AV98" i="1" s="1"/>
  <c r="AT98" i="1" s="1"/>
  <c r="F35" i="4"/>
  <c r="AZ98" i="1"/>
  <c r="F35" i="2"/>
  <c r="AZ96" i="1" s="1"/>
  <c r="BC95" i="1"/>
  <c r="AY95" i="1" s="1"/>
  <c r="J35" i="3"/>
  <c r="AV97" i="1" s="1"/>
  <c r="AT97" i="1" s="1"/>
  <c r="BK132" i="2" l="1"/>
  <c r="J132" i="2" s="1"/>
  <c r="J98" i="2" s="1"/>
  <c r="BK126" i="3"/>
  <c r="J126" i="3" s="1"/>
  <c r="J98" i="3" s="1"/>
  <c r="BK127" i="5"/>
  <c r="J127" i="5" s="1"/>
  <c r="J98" i="5" s="1"/>
  <c r="BK129" i="6"/>
  <c r="J129" i="6" s="1"/>
  <c r="J98" i="6" s="1"/>
  <c r="BK126" i="4"/>
  <c r="J126" i="4" s="1"/>
  <c r="J98" i="4" s="1"/>
  <c r="AZ95" i="1"/>
  <c r="AV95" i="1" s="1"/>
  <c r="AT95" i="1" s="1"/>
  <c r="BB94" i="1"/>
  <c r="W31" i="1" s="1"/>
  <c r="BA94" i="1"/>
  <c r="W30" i="1" s="1"/>
  <c r="AU95" i="1"/>
  <c r="AU94" i="1" s="1"/>
  <c r="BC94" i="1"/>
  <c r="W32" i="1" s="1"/>
  <c r="AW94" i="1" l="1"/>
  <c r="AK30" i="1" s="1"/>
  <c r="AZ94" i="1"/>
  <c r="W29" i="1" s="1"/>
  <c r="J32" i="2"/>
  <c r="AG96" i="1"/>
  <c r="AN96" i="1" s="1"/>
  <c r="J32" i="3"/>
  <c r="AG97" i="1" s="1"/>
  <c r="AN97" i="1" s="1"/>
  <c r="J32" i="5"/>
  <c r="AG99" i="1" s="1"/>
  <c r="AN99" i="1" s="1"/>
  <c r="J32" i="6"/>
  <c r="AG100" i="1" s="1"/>
  <c r="AN100" i="1" s="1"/>
  <c r="AY94" i="1"/>
  <c r="J32" i="4"/>
  <c r="AG98" i="1" s="1"/>
  <c r="AN98" i="1" s="1"/>
  <c r="AX94" i="1"/>
  <c r="J41" i="6" l="1"/>
  <c r="J41" i="2"/>
  <c r="J41" i="3"/>
  <c r="J41" i="4"/>
  <c r="J41" i="5"/>
  <c r="AG95" i="1"/>
  <c r="AN95" i="1" s="1"/>
  <c r="AV94" i="1"/>
  <c r="AK29" i="1" s="1"/>
  <c r="AG94" i="1" l="1"/>
  <c r="AT94" i="1"/>
  <c r="AN94" i="1" l="1"/>
  <c r="AK26" i="1"/>
  <c r="AK35" i="1" s="1"/>
</calcChain>
</file>

<file path=xl/sharedStrings.xml><?xml version="1.0" encoding="utf-8"?>
<sst xmlns="http://schemas.openxmlformats.org/spreadsheetml/2006/main" count="2485" uniqueCount="435">
  <si>
    <t>Export Komplet</t>
  </si>
  <si>
    <t/>
  </si>
  <si>
    <t>2.0</t>
  </si>
  <si>
    <t>False</t>
  </si>
  <si>
    <t>{f8431f1f-720a-44c5-8060-12fb423d7591}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</si>
  <si>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</si>
  <si>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</si>
  <si>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</si>
  <si>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</si>
  <si>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</si>
  <si>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</si>
  <si>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</si>
  <si>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</si>
  <si>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</si>
  <si>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Pitter176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</si>
  <si>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</si>
  <si>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</si>
  <si>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Hřiště Mydlinky-rekonstrukce</t>
  </si>
  <si>
    <t>KSO:</t>
  </si>
  <si>
    <t>CC-CZ:</t>
  </si>
  <si>
    <t>Místo:</t>
  </si>
  <si>
    <t>Mydlinky</t>
  </si>
  <si>
    <t>Datum:</t>
  </si>
  <si>
    <t>14. 8. 2024</t>
  </si>
  <si>
    <t>Zadavatel:</t>
  </si>
  <si>
    <t>IČ:</t>
  </si>
  <si>
    <t>00231151</t>
  </si>
  <si>
    <t>Městská část Praha 12,Gen. Šišky 2375/6,Praha 4</t>
  </si>
  <si>
    <t>DIČ:</t>
  </si>
  <si>
    <t>Uchazeč:</t>
  </si>
  <si>
    <t>Vyplň údaj</t>
  </si>
  <si>
    <t>Projektant:</t>
  </si>
  <si>
    <t>25275291</t>
  </si>
  <si>
    <t>Pitter Design, s.r.o. Pardubice 53003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</si>
  <si>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</si>
  <si>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</si>
  <si>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</si>
  <si>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</si>
  <si>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</si>
  <si>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</si>
  <si>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</si>
  <si>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</si>
  <si>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</si>
  <si>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</si>
  <si>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</si>
  <si>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</si>
  <si>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</si>
  <si>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</si>
  <si>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</si>
  <si>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</si>
  <si>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</si>
  <si>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</si>
  <si>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</si>
  <si>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</si>
  <si>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</si>
  <si>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</si>
  <si>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</si>
  <si>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</si>
  <si>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</si>
  <si>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</si>
  <si>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</si>
  <si>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</si>
  <si>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</si>
  <si>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</si>
  <si>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</si>
  <si>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</si>
  <si>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</si>
  <si>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</si>
  <si>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</si>
  <si>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</si>
  <si>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</si>
  <si>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</si>
  <si>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</si>
  <si>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</si>
  <si>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</si>
  <si>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</si>
  <si>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</si>
  <si>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</si>
  <si>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</si>
  <si>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</si>
  <si>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</si>
  <si>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</si>
  <si>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</t>
  </si>
  <si>
    <t>SO 01  Víceúčelové hřiště</t>
  </si>
  <si>
    <t>STA</t>
  </si>
  <si>
    <t>{3358b8fc-30bb-4ebd-87ce-9d4f3f2803b8}</t>
  </si>
  <si>
    <t>2</t>
  </si>
  <si>
    <t>/</t>
  </si>
  <si>
    <t>1,1</t>
  </si>
  <si>
    <t>Multifunkční hřiště</t>
  </si>
  <si>
    <t>Soupis</t>
  </si>
  <si>
    <t>{3000a4c6-2497-47a7-9d09-5c16e881088c}</t>
  </si>
  <si>
    <t>1,2</t>
  </si>
  <si>
    <t xml:space="preserve"> Asfaltová dráha</t>
  </si>
  <si>
    <t>{2b5c7db2-bc16-43e3-a140-dd720d09052b}</t>
  </si>
  <si>
    <t>1,3</t>
  </si>
  <si>
    <t xml:space="preserve"> Malé hřiště s košem</t>
  </si>
  <si>
    <t>{9e497a09-ff59-48c5-b453-797e0dcf2fdc}</t>
  </si>
  <si>
    <t>1,4</t>
  </si>
  <si>
    <t xml:space="preserve">Tribuna se sedáky  </t>
  </si>
  <si>
    <t>{f94b7969-9bad-441f-81dd-588118ceaa3e}</t>
  </si>
  <si>
    <t>1,5,1.6 a 1,7</t>
  </si>
  <si>
    <t>Přístupový chodník se šlapáky,, Rozšíření záchytného systému, Odpadkové koše</t>
  </si>
  <si>
    <t>{a4316412-a7bb-4a0d-9eda-361bc7172e66}</t>
  </si>
  <si>
    <t>KRYCÍ LIST SOUPISU PRACÍ</t>
  </si>
  <si>
    <t>Objekt:</t>
  </si>
  <si>
    <t>1 - SO 01  Víceúčelové hřiště</t>
  </si>
  <si>
    <t>Soupis:</t>
  </si>
  <si>
    <t>1,1 - Multifunkční hřiště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</si>
  <si>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</si>
  <si>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</si>
  <si>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</si>
  <si>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</si>
  <si>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</si>
  <si>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</si>
  <si>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</si>
  <si>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</si>
  <si>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</si>
  <si>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</si>
  <si>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</si>
  <si>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</si>
  <si>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náklady-pro celou stavbu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</si>
  <si>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</si>
  <si>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</si>
  <si>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</si>
  <si>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</si>
  <si>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</si>
  <si>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</si>
  <si>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</si>
  <si>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</si>
  <si>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</si>
  <si>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</si>
  <si>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</si>
  <si>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</si>
  <si>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</si>
  <si>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</si>
  <si>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</si>
  <si>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</si>
  <si>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</si>
  <si>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</si>
  <si>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</si>
  <si>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</si>
  <si>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</si>
  <si>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</si>
  <si>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113154223</t>
  </si>
  <si>
    <t>Frézování živičného krytu tl 50 mm pruh š 1 m pl do 1000 m2 bez překážek v trase</t>
  </si>
  <si>
    <t>m2</t>
  </si>
  <si>
    <t>4</t>
  </si>
  <si>
    <t>697189762</t>
  </si>
  <si>
    <t>113204111</t>
  </si>
  <si>
    <t>Vytrhání obrub záhonových</t>
  </si>
  <si>
    <t>m</t>
  </si>
  <si>
    <t>638558965</t>
  </si>
  <si>
    <t>3</t>
  </si>
  <si>
    <t>131251100</t>
  </si>
  <si>
    <t>Hloubení jam nezapažených v hornině třídy těžitelnosti I, skupiny 3 objem do 20 m3 strojně</t>
  </si>
  <si>
    <t>m3</t>
  </si>
  <si>
    <t>1516562783</t>
  </si>
  <si>
    <t>162751117</t>
  </si>
  <si>
    <t>Vodorovné přemístění do 10000 m výkopku/sypaniny z horniny třídy těžitelnosti I, skupiny 1 až 3</t>
  </si>
  <si>
    <t>-1428265747</t>
  </si>
  <si>
    <t>5</t>
  </si>
  <si>
    <t>167151111</t>
  </si>
  <si>
    <t>Nakládání výkopku z hornin třídy těžitelnosti I, skupiny 1 až 3 přes 100 m3</t>
  </si>
  <si>
    <t>1138763795</t>
  </si>
  <si>
    <t>6</t>
  </si>
  <si>
    <t>171201231</t>
  </si>
  <si>
    <t>Poplatek za uložení zeminy a kamení na recyklační skládce (skládkovné) kód odpadu 17 05 04</t>
  </si>
  <si>
    <t>t</t>
  </si>
  <si>
    <t>1414700170</t>
  </si>
  <si>
    <t>7</t>
  </si>
  <si>
    <t>171251201</t>
  </si>
  <si>
    <t>Uložení sypaniny na skládky nebo meziskládky</t>
  </si>
  <si>
    <t>782274158</t>
  </si>
  <si>
    <t>Zakládání</t>
  </si>
  <si>
    <t>8</t>
  </si>
  <si>
    <t>271532211</t>
  </si>
  <si>
    <t>Podsyp pod základové konstrukce se zhutněním z hrubého kameniva frakce 32 až 63 mm</t>
  </si>
  <si>
    <t>1715184745</t>
  </si>
  <si>
    <t>9</t>
  </si>
  <si>
    <t>275313611</t>
  </si>
  <si>
    <t>Základové patky z betonu tř. C 16/20</t>
  </si>
  <si>
    <t>-1883915078</t>
  </si>
  <si>
    <t>10</t>
  </si>
  <si>
    <t>275351121</t>
  </si>
  <si>
    <t>Zřízení bednění základových patek</t>
  </si>
  <si>
    <t>-1764390274</t>
  </si>
  <si>
    <t>11</t>
  </si>
  <si>
    <t>275351122</t>
  </si>
  <si>
    <t>Odstranění bednění základových patek</t>
  </si>
  <si>
    <t>795855063</t>
  </si>
  <si>
    <t>Komunikace pozemní</t>
  </si>
  <si>
    <t>12</t>
  </si>
  <si>
    <t>5732-R11</t>
  </si>
  <si>
    <t>Penetrace asfaltového povrchu</t>
  </si>
  <si>
    <t>-1358295434</t>
  </si>
  <si>
    <t>13</t>
  </si>
  <si>
    <t>576156 nab 4</t>
  </si>
  <si>
    <t>Asfaltový koberec vodopropustný tl 60 mm</t>
  </si>
  <si>
    <t>-1871306349</t>
  </si>
  <si>
    <t>14</t>
  </si>
  <si>
    <t>59341nab1</t>
  </si>
  <si>
    <t xml:space="preserve">Umělý sportovní kryt PUR- povrch plošně vodopropustný jednovrstvý tl. 11mm - vrstva EPDM </t>
  </si>
  <si>
    <t>-405508720</t>
  </si>
  <si>
    <t>Ostatní konstrukce a práce, bourání</t>
  </si>
  <si>
    <t>916331112</t>
  </si>
  <si>
    <t>Osazení zahradního obrubníku betonového do lože z betonu s boční opěrou</t>
  </si>
  <si>
    <t>1719754444</t>
  </si>
  <si>
    <t>16</t>
  </si>
  <si>
    <t>M</t>
  </si>
  <si>
    <t>59217037</t>
  </si>
  <si>
    <t>obrubník betonový parkový přírodní 500x50x200mm</t>
  </si>
  <si>
    <t>875139866</t>
  </si>
  <si>
    <t>17</t>
  </si>
  <si>
    <t>916991121</t>
  </si>
  <si>
    <t>Lože pod obrubníky, krajníky nebo obruby z dlažebních kostek z betonu prostého</t>
  </si>
  <si>
    <t>1745102218</t>
  </si>
  <si>
    <t>18</t>
  </si>
  <si>
    <t>95998 nab1</t>
  </si>
  <si>
    <t>Vybavení hřiště-mon. a dod.branky,která bude kotvena do stáv. základů,branka bude   s basketbalovou deskou a košem s větším přesahem specifikace v TZ</t>
  </si>
  <si>
    <t>kus</t>
  </si>
  <si>
    <t>1719010754</t>
  </si>
  <si>
    <t>19</t>
  </si>
  <si>
    <t>95998 nab2</t>
  </si>
  <si>
    <t>Vybavení hřiště-Demontáž a montáž   basketbalového koše do  nového základu  ,  síť..)-dle specifikace v TZ</t>
  </si>
  <si>
    <t>-1207319475</t>
  </si>
  <si>
    <t>997</t>
  </si>
  <si>
    <t>Přesun sutě</t>
  </si>
  <si>
    <t>20</t>
  </si>
  <si>
    <t>997221561</t>
  </si>
  <si>
    <t>Vodorovná doprava suti z kusových materiálů do 1 km</t>
  </si>
  <si>
    <t>-713624042</t>
  </si>
  <si>
    <t>997221569</t>
  </si>
  <si>
    <t>Příplatek ZKD 1 km u vodorovné dopravy suti z kusových materiálů</t>
  </si>
  <si>
    <t>1874947239</t>
  </si>
  <si>
    <t>22</t>
  </si>
  <si>
    <t>997221615</t>
  </si>
  <si>
    <t>Poplatek za uložení na skládce (skládkovné) stavebního odpadu betonového kód odpadu 17 01 01</t>
  </si>
  <si>
    <t>-2111528107</t>
  </si>
  <si>
    <t>23</t>
  </si>
  <si>
    <t>997221645</t>
  </si>
  <si>
    <t>Poplatek za uložení na skládce (skládkovné) odpadu asfaltového bez dehtu kód odpadu 17 03 02</t>
  </si>
  <si>
    <t>-1508788461</t>
  </si>
  <si>
    <t>998</t>
  </si>
  <si>
    <t>Přesun hmot</t>
  </si>
  <si>
    <t>24</t>
  </si>
  <si>
    <t>998222012</t>
  </si>
  <si>
    <t>Přesun hmot pro tělovýchovné plochy</t>
  </si>
  <si>
    <t>-258229337</t>
  </si>
  <si>
    <t>VRN</t>
  </si>
  <si>
    <t>Vedlejší rozpočtové náklady-pro celou stavbu</t>
  </si>
  <si>
    <t>VRN1</t>
  </si>
  <si>
    <t>Průzkumné, geodetické a projektové práce</t>
  </si>
  <si>
    <t>26</t>
  </si>
  <si>
    <t>012203000</t>
  </si>
  <si>
    <t>Geodetické práce při provádění stavby</t>
  </si>
  <si>
    <t>soubor</t>
  </si>
  <si>
    <t>1024</t>
  </si>
  <si>
    <t>1732230963</t>
  </si>
  <si>
    <t>27</t>
  </si>
  <si>
    <t>012303000</t>
  </si>
  <si>
    <t>Geodetické práce po výstavbě-zaměření skutečného provedení stavby</t>
  </si>
  <si>
    <t>-419394716</t>
  </si>
  <si>
    <t>29</t>
  </si>
  <si>
    <t>013254000</t>
  </si>
  <si>
    <t>Dokumentace skutečného provedení stavby- dle vyhlášky 499/2006 SB ve třech vyhotoveních a jednom elektronickém na CD Rom</t>
  </si>
  <si>
    <t>1222442720</t>
  </si>
  <si>
    <t>VRN3</t>
  </si>
  <si>
    <t>Zařízení staveniště</t>
  </si>
  <si>
    <t>30</t>
  </si>
  <si>
    <t>032002000</t>
  </si>
  <si>
    <t>Zřízení a zrušení  staveniště- náklady spojené s vybudováním, provozem a likvidaci zařízení staveniště</t>
  </si>
  <si>
    <t>-847475565</t>
  </si>
  <si>
    <t>VRN4</t>
  </si>
  <si>
    <t>Inženýrská činnost</t>
  </si>
  <si>
    <t>31</t>
  </si>
  <si>
    <t>043134000</t>
  </si>
  <si>
    <t>Zkoušky zatěžovací statické</t>
  </si>
  <si>
    <t>76689517</t>
  </si>
  <si>
    <t>VRN9</t>
  </si>
  <si>
    <t>Ostatní náklady</t>
  </si>
  <si>
    <t>33</t>
  </si>
  <si>
    <t>0,92455</t>
  </si>
  <si>
    <t>Úprava terénu po dokončení stavby podél dotčených ploch</t>
  </si>
  <si>
    <t>646151807</t>
  </si>
  <si>
    <t>32</t>
  </si>
  <si>
    <t>092103001</t>
  </si>
  <si>
    <t>Náklady spojené s umístěním stavby</t>
  </si>
  <si>
    <t>344455939</t>
  </si>
  <si>
    <t>1,2 -  Asfaltová dráha</t>
  </si>
  <si>
    <t>113107153</t>
  </si>
  <si>
    <t>Odstranění podkladu z kameniva těženého tl 300 mm strojně pl přes 50 do 200 m2-mlatová úprava</t>
  </si>
  <si>
    <t>-864121726</t>
  </si>
  <si>
    <t>35966979</t>
  </si>
  <si>
    <t>181951112</t>
  </si>
  <si>
    <t>Úprava pláně v hornině třídy těžitelnosti I, skupiny 1 až 3 se zhutněním</t>
  </si>
  <si>
    <t>-89015234</t>
  </si>
  <si>
    <t>564710011</t>
  </si>
  <si>
    <t>Podklad z kameniva hrubého drceného vel. 8-16 mm tl 50 mm</t>
  </si>
  <si>
    <t>568290164</t>
  </si>
  <si>
    <t>564761111</t>
  </si>
  <si>
    <t>Podklad z kameniva hrubého drceného vel. 0-63 mm tl 200 mm</t>
  </si>
  <si>
    <t>-2104676477</t>
  </si>
  <si>
    <t>-291321831</t>
  </si>
  <si>
    <t>-220317092</t>
  </si>
  <si>
    <t>1662153919</t>
  </si>
  <si>
    <t>-389028794</t>
  </si>
  <si>
    <t>-1234368010</t>
  </si>
  <si>
    <t>-564482751</t>
  </si>
  <si>
    <t>-1988149581</t>
  </si>
  <si>
    <t>997221655</t>
  </si>
  <si>
    <t>Poplatek za uložení na skládce (skládkovné) zeminy a kamení kód odpadu 17 05 04</t>
  </si>
  <si>
    <t>1848574254</t>
  </si>
  <si>
    <t>-2036215498</t>
  </si>
  <si>
    <t>1,3 -  Malé hřiště s košem</t>
  </si>
  <si>
    <t>111301111</t>
  </si>
  <si>
    <t>Sejmutí drnu tl do 100 mm s přemístěním do 50 m nebo naložením na dopravní prostředek</t>
  </si>
  <si>
    <t>473213956</t>
  </si>
  <si>
    <t>121151103</t>
  </si>
  <si>
    <t>Sejmutí ornice plochy do 100 m2 tl vrstvy do 200 mm strojně</t>
  </si>
  <si>
    <t>-1464400870</t>
  </si>
  <si>
    <t>-2129928630</t>
  </si>
  <si>
    <t>162251101</t>
  </si>
  <si>
    <t>Vodorovné přemístění do 20 m výkopku/sypaniny z horniny třídy těžitelnosti I, skupiny 1 až 3</t>
  </si>
  <si>
    <t>698553313</t>
  </si>
  <si>
    <t>1070526852</t>
  </si>
  <si>
    <t>524903282</t>
  </si>
  <si>
    <t>-1479884069</t>
  </si>
  <si>
    <t>-1901774421</t>
  </si>
  <si>
    <t>1804390948</t>
  </si>
  <si>
    <t>-238904925</t>
  </si>
  <si>
    <t>2067288659</t>
  </si>
  <si>
    <t>-1136137519</t>
  </si>
  <si>
    <t>576520046</t>
  </si>
  <si>
    <t>-918521379</t>
  </si>
  <si>
    <t>576156 nab 5</t>
  </si>
  <si>
    <t>Asfaltový koberec vodopropustný tl 80 mm</t>
  </si>
  <si>
    <t>-1475302615</t>
  </si>
  <si>
    <t>118759190</t>
  </si>
  <si>
    <t>95998 nab3</t>
  </si>
  <si>
    <t>-1563105423</t>
  </si>
  <si>
    <t xml:space="preserve">1,4 - Tribuna se sedáky  </t>
  </si>
  <si>
    <t>PSV - Práce a dodávky PSV</t>
  </si>
  <si>
    <t xml:space="preserve">    762 - Konstrukce tesařské</t>
  </si>
  <si>
    <t xml:space="preserve">    783 - Dokončovací práce - nátěry</t>
  </si>
  <si>
    <t>1848-nab 8</t>
  </si>
  <si>
    <t>Odplenení  tribuny a schodiště vč omytí tlakovou vodou</t>
  </si>
  <si>
    <t>-116509310</t>
  </si>
  <si>
    <t>1848-nab 9</t>
  </si>
  <si>
    <t>Odplenení  přístupového chodníku vč omytí tlakovou vodou</t>
  </si>
  <si>
    <t>-1313788517</t>
  </si>
  <si>
    <t>997013811</t>
  </si>
  <si>
    <t>Poplatek za uložení na skládce (skládkovné) stavebního odpadu dřevěného kód odpadu 17 02 01</t>
  </si>
  <si>
    <t>-2107415822</t>
  </si>
  <si>
    <t>131638478</t>
  </si>
  <si>
    <t>-39504337</t>
  </si>
  <si>
    <t>-562257252</t>
  </si>
  <si>
    <t>PSV</t>
  </si>
  <si>
    <t>Práce a dodávky PSV</t>
  </si>
  <si>
    <t>762</t>
  </si>
  <si>
    <t>Konstrukce tesařské</t>
  </si>
  <si>
    <t>76252</t>
  </si>
  <si>
    <t>Tribunové sedáky 1600x540mm ze sibiřského modřínu vč podkladního hranolu ze sib. modřínu sedáky budou  přikotveny do stávajícího podkladu</t>
  </si>
  <si>
    <t>1361147</t>
  </si>
  <si>
    <t>762521812</t>
  </si>
  <si>
    <t>Demontáž podlah bez polštářů z prken nebo fošen tloušťky přes 32 mm</t>
  </si>
  <si>
    <t>859571554</t>
  </si>
  <si>
    <t>998762201</t>
  </si>
  <si>
    <t>Přesun hmot procentní pro kce tesařské v objektech v do 6 m</t>
  </si>
  <si>
    <t>%</t>
  </si>
  <si>
    <t>-1317164686</t>
  </si>
  <si>
    <t>783</t>
  </si>
  <si>
    <t>Dokončovací práce - nátěry</t>
  </si>
  <si>
    <t>783913161</t>
  </si>
  <si>
    <t>Penetrační syntetický nátěr pórovitých betonových podlah</t>
  </si>
  <si>
    <t>1785459327</t>
  </si>
  <si>
    <t>783917161</t>
  </si>
  <si>
    <t>Krycí dvojnásobný syntetický nátěr betonové podlahy</t>
  </si>
  <si>
    <t>1079200588</t>
  </si>
  <si>
    <t>1,5,1.6 a 1,7 - Přístupový chodník se šlapáky,, Rozšíření záchytného systému, Odpadkové koše</t>
  </si>
  <si>
    <t xml:space="preserve">    3 - Svislé a kompletní konstrukce</t>
  </si>
  <si>
    <t>-1785521013</t>
  </si>
  <si>
    <t>1782050861</t>
  </si>
  <si>
    <t>131252502</t>
  </si>
  <si>
    <t>Hloubení jamek do 0,5 m3 v hornině třídy těžitelnosti I, skupiny 1 až 3 strojně</t>
  </si>
  <si>
    <t>2115342860</t>
  </si>
  <si>
    <t>-282989703</t>
  </si>
  <si>
    <t>820721688</t>
  </si>
  <si>
    <t>-1743228965</t>
  </si>
  <si>
    <t>-716221932</t>
  </si>
  <si>
    <t>-1770961695</t>
  </si>
  <si>
    <t>184806-R1</t>
  </si>
  <si>
    <t xml:space="preserve">Řez stromů  a keřů netrnitých průklestem D koruny- vč. likvidace </t>
  </si>
  <si>
    <t>-1367944151</t>
  </si>
  <si>
    <t>-300539429</t>
  </si>
  <si>
    <t>-328863021</t>
  </si>
  <si>
    <t>1801236060</t>
  </si>
  <si>
    <t>975519323</t>
  </si>
  <si>
    <t>Svislé a kompletní konstrukce</t>
  </si>
  <si>
    <t>33817119-R</t>
  </si>
  <si>
    <t>Osazování sloupků a vzpěr plotových ocelových v  přes 2,60 m se zabetonováním</t>
  </si>
  <si>
    <t>260993659</t>
  </si>
  <si>
    <t>55342-nab1b</t>
  </si>
  <si>
    <t>Sloupek plotový žárově zinkovaný 4950x89x3mm- zavíčkovaný</t>
  </si>
  <si>
    <t>-80796839</t>
  </si>
  <si>
    <t>348101220</t>
  </si>
  <si>
    <t>Osazení vrat a vrátek k oplocení na ocelové sloupky do 4 m2</t>
  </si>
  <si>
    <t>48487625</t>
  </si>
  <si>
    <t>55342nab 11</t>
  </si>
  <si>
    <t>Přístupová branka vyplněna pletivem š.1,0m v2,5m</t>
  </si>
  <si>
    <t>2064256755</t>
  </si>
  <si>
    <t>348401140</t>
  </si>
  <si>
    <t>Montáž oplocení ze strojového pletiva s napínacími dráty výšky do 4,0 m</t>
  </si>
  <si>
    <t>-1110012692</t>
  </si>
  <si>
    <t>3132nab.13</t>
  </si>
  <si>
    <t>Pletivo poplastované s průměrem drátu 2,7mm, zeleného odstínu 6005</t>
  </si>
  <si>
    <t>-336255778</t>
  </si>
  <si>
    <t>596311 R10</t>
  </si>
  <si>
    <t>Kladení   a dodávka šlapáků-1600x1200mm tl. 80mm</t>
  </si>
  <si>
    <t>2105322522</t>
  </si>
  <si>
    <t>901</t>
  </si>
  <si>
    <t>Odpadkové koše se stříškou dle v.č.1,7</t>
  </si>
  <si>
    <t>336558359</t>
  </si>
  <si>
    <t>966071823</t>
  </si>
  <si>
    <t>Rozebrání oplocení z drátěného pletiva se čtvercovými oky výšky přes 2,0 m</t>
  </si>
  <si>
    <t>1502240053</t>
  </si>
  <si>
    <t>1695164460</t>
  </si>
  <si>
    <t>78301</t>
  </si>
  <si>
    <t>Nosná ocel.konstrukce bude repasovaná, očisitit, kompl. odrezivění,dvojnásobný ochranný nátěr určeným na kov, odstín RAL 6005</t>
  </si>
  <si>
    <t>kpl</t>
  </si>
  <si>
    <t>-1147358165</t>
  </si>
  <si>
    <t>910r11</t>
  </si>
  <si>
    <t>Vybavení hřiště-Demontáž basketbalového koše( malého) a montáž včetně dodávky do nového základu středního koše  , -dle specifikace v TZ</t>
  </si>
  <si>
    <t>Logo - MČ PRAHA 12</t>
  </si>
  <si>
    <t>Umělý sportovní kryt PUR- povrch plošně vodopropustný jednovrstvý tl. 11mm - vrstva EPDM  (včetně lajnování 250m)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</si>
</sst>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25" t="s">
        <v>5</v>
      </c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234" t="s">
        <v>14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R5" s="17"/>
      <c r="BE5" s="231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235" t="s">
        <v>17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R6" s="17"/>
      <c r="BE6" s="232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232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232"/>
      <c r="BS8" s="14" t="s">
        <v>6</v>
      </c>
    </row>
    <row r="9" spans="1:74" s="1" customFormat="1" ht="14.45" customHeight="1">
      <c r="B9" s="17"/>
      <c r="AR9" s="17"/>
      <c r="BE9" s="232"/>
      <c r="BS9" s="14" t="s">
        <v>6</v>
      </c>
    </row>
    <row r="10" spans="1:74" s="1" customFormat="1" ht="12" customHeight="1">
      <c r="B10" s="17"/>
      <c r="D10" s="24" t="s">
        <v>24</v>
      </c>
      <c r="AK10" s="24" t="s">
        <v>25</v>
      </c>
      <c r="AN10" s="22" t="s">
        <v>26</v>
      </c>
      <c r="AR10" s="17"/>
      <c r="BE10" s="232"/>
      <c r="BS10" s="14" t="s">
        <v>6</v>
      </c>
    </row>
    <row r="11" spans="1:74" s="1" customFormat="1" ht="18.399999999999999" customHeight="1">
      <c r="B11" s="17"/>
      <c r="E11" s="22" t="s">
        <v>27</v>
      </c>
      <c r="AK11" s="24" t="s">
        <v>28</v>
      </c>
      <c r="AN11" s="22" t="s">
        <v>1</v>
      </c>
      <c r="AR11" s="17"/>
      <c r="BE11" s="232"/>
      <c r="BS11" s="14" t="s">
        <v>6</v>
      </c>
    </row>
    <row r="12" spans="1:74" s="1" customFormat="1" ht="6.95" customHeight="1">
      <c r="B12" s="17"/>
      <c r="AR12" s="17"/>
      <c r="BE12" s="232"/>
      <c r="BS12" s="14" t="s">
        <v>6</v>
      </c>
    </row>
    <row r="13" spans="1:74" s="1" customFormat="1" ht="12" customHeight="1">
      <c r="B13" s="17"/>
      <c r="D13" s="24" t="s">
        <v>29</v>
      </c>
      <c r="AK13" s="24" t="s">
        <v>25</v>
      </c>
      <c r="AN13" s="26" t="s">
        <v>30</v>
      </c>
      <c r="AR13" s="17"/>
      <c r="BE13" s="232"/>
      <c r="BS13" s="14" t="s">
        <v>6</v>
      </c>
    </row>
    <row r="14" spans="1:74" ht="12.75">
      <c r="B14" s="17"/>
      <c r="E14" s="236" t="s">
        <v>30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4" t="s">
        <v>28</v>
      </c>
      <c r="AN14" s="26" t="s">
        <v>30</v>
      </c>
      <c r="AR14" s="17"/>
      <c r="BE14" s="232"/>
      <c r="BS14" s="14" t="s">
        <v>6</v>
      </c>
    </row>
    <row r="15" spans="1:74" s="1" customFormat="1" ht="6.95" customHeight="1">
      <c r="B15" s="17"/>
      <c r="AR15" s="17"/>
      <c r="BE15" s="232"/>
      <c r="BS15" s="14" t="s">
        <v>3</v>
      </c>
    </row>
    <row r="16" spans="1:74" s="1" customFormat="1" ht="12" customHeight="1">
      <c r="B16" s="17"/>
      <c r="D16" s="24" t="s">
        <v>31</v>
      </c>
      <c r="AK16" s="24" t="s">
        <v>25</v>
      </c>
      <c r="AN16" s="22" t="s">
        <v>32</v>
      </c>
      <c r="AR16" s="17"/>
      <c r="BE16" s="232"/>
      <c r="BS16" s="14" t="s">
        <v>3</v>
      </c>
    </row>
    <row r="17" spans="1:71" s="1" customFormat="1" ht="18.399999999999999" customHeight="1">
      <c r="B17" s="17"/>
      <c r="E17" s="22" t="s">
        <v>33</v>
      </c>
      <c r="AK17" s="24" t="s">
        <v>28</v>
      </c>
      <c r="AN17" s="22" t="s">
        <v>1</v>
      </c>
      <c r="AR17" s="17"/>
      <c r="BE17" s="232"/>
      <c r="BS17" s="14" t="s">
        <v>34</v>
      </c>
    </row>
    <row r="18" spans="1:71" s="1" customFormat="1" ht="6.95" customHeight="1">
      <c r="B18" s="17"/>
      <c r="AR18" s="17"/>
      <c r="BE18" s="232"/>
      <c r="BS18" s="14" t="s">
        <v>6</v>
      </c>
    </row>
    <row r="19" spans="1:71" s="1" customFormat="1" ht="12" customHeight="1">
      <c r="B19" s="17"/>
      <c r="D19" s="24" t="s">
        <v>35</v>
      </c>
      <c r="AK19" s="24" t="s">
        <v>25</v>
      </c>
      <c r="AN19" s="22" t="s">
        <v>1</v>
      </c>
      <c r="AR19" s="17"/>
      <c r="BE19" s="232"/>
      <c r="BS19" s="14" t="s">
        <v>6</v>
      </c>
    </row>
    <row r="20" spans="1:71" s="1" customFormat="1" ht="18.399999999999999" customHeight="1">
      <c r="B20" s="17"/>
      <c r="E20" s="22" t="s">
        <v>36</v>
      </c>
      <c r="AK20" s="24" t="s">
        <v>28</v>
      </c>
      <c r="AN20" s="22" t="s">
        <v>1</v>
      </c>
      <c r="AR20" s="17"/>
      <c r="BE20" s="232"/>
      <c r="BS20" s="14" t="s">
        <v>34</v>
      </c>
    </row>
    <row r="21" spans="1:71" s="1" customFormat="1" ht="6.95" customHeight="1">
      <c r="B21" s="17"/>
      <c r="AR21" s="17"/>
      <c r="BE21" s="232"/>
    </row>
    <row r="22" spans="1:71" s="1" customFormat="1" ht="12" customHeight="1">
      <c r="B22" s="17"/>
      <c r="D22" s="24" t="s">
        <v>37</v>
      </c>
      <c r="AR22" s="17"/>
      <c r="BE22" s="232"/>
    </row>
    <row r="23" spans="1:71" s="1" customFormat="1" ht="16.5" customHeight="1">
      <c r="B23" s="17"/>
      <c r="E23" s="238" t="s">
        <v>1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R23" s="17"/>
      <c r="BE23" s="232"/>
    </row>
    <row r="24" spans="1:71" s="1" customFormat="1" ht="6.95" customHeight="1">
      <c r="B24" s="17"/>
      <c r="AR24" s="17"/>
      <c r="BE24" s="232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32"/>
    </row>
    <row r="26" spans="1:71" s="2" customFormat="1" ht="25.9" customHeight="1">
      <c r="A26" s="29"/>
      <c r="B26" s="30"/>
      <c r="C26" s="29"/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2">
        <f>ROUND(AG94,2)</f>
        <v>0</v>
      </c>
      <c r="AL26" s="223"/>
      <c r="AM26" s="223"/>
      <c r="AN26" s="223"/>
      <c r="AO26" s="223"/>
      <c r="AP26" s="29"/>
      <c r="AQ26" s="29"/>
      <c r="AR26" s="30"/>
      <c r="BE26" s="232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32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4" t="s">
        <v>39</v>
      </c>
      <c r="M28" s="224"/>
      <c r="N28" s="224"/>
      <c r="O28" s="224"/>
      <c r="P28" s="224"/>
      <c r="Q28" s="29"/>
      <c r="R28" s="29"/>
      <c r="S28" s="29"/>
      <c r="T28" s="29"/>
      <c r="U28" s="29"/>
      <c r="V28" s="29"/>
      <c r="W28" s="224" t="s">
        <v>40</v>
      </c>
      <c r="X28" s="224"/>
      <c r="Y28" s="224"/>
      <c r="Z28" s="224"/>
      <c r="AA28" s="224"/>
      <c r="AB28" s="224"/>
      <c r="AC28" s="224"/>
      <c r="AD28" s="224"/>
      <c r="AE28" s="224"/>
      <c r="AF28" s="29"/>
      <c r="AG28" s="29"/>
      <c r="AH28" s="29"/>
      <c r="AI28" s="29"/>
      <c r="AJ28" s="29"/>
      <c r="AK28" s="224" t="s">
        <v>41</v>
      </c>
      <c r="AL28" s="224"/>
      <c r="AM28" s="224"/>
      <c r="AN28" s="224"/>
      <c r="AO28" s="224"/>
      <c r="AP28" s="29"/>
      <c r="AQ28" s="29"/>
      <c r="AR28" s="30"/>
      <c r="BE28" s="232"/>
    </row>
    <row r="29" spans="1:71" s="3" customFormat="1" ht="14.45" customHeight="1">
      <c r="B29" s="34"/>
      <c r="D29" s="24" t="s">
        <v>42</v>
      </c>
      <c r="F29" s="24" t="s">
        <v>43</v>
      </c>
      <c r="L29" s="218">
        <v>0.21</v>
      </c>
      <c r="M29" s="217"/>
      <c r="N29" s="217"/>
      <c r="O29" s="217"/>
      <c r="P29" s="217"/>
      <c r="W29" s="216">
        <f>ROUND(AZ94, 2)</f>
        <v>0</v>
      </c>
      <c r="X29" s="217"/>
      <c r="Y29" s="217"/>
      <c r="Z29" s="217"/>
      <c r="AA29" s="217"/>
      <c r="AB29" s="217"/>
      <c r="AC29" s="217"/>
      <c r="AD29" s="217"/>
      <c r="AE29" s="217"/>
      <c r="AK29" s="216">
        <f>ROUND(AV94, 2)</f>
        <v>0</v>
      </c>
      <c r="AL29" s="217"/>
      <c r="AM29" s="217"/>
      <c r="AN29" s="217"/>
      <c r="AO29" s="217"/>
      <c r="AR29" s="34"/>
      <c r="BE29" s="233"/>
    </row>
    <row r="30" spans="1:71" s="3" customFormat="1" ht="14.45" customHeight="1">
      <c r="B30" s="34"/>
      <c r="F30" s="24" t="s">
        <v>44</v>
      </c>
      <c r="L30" s="218">
        <v>0.15</v>
      </c>
      <c r="M30" s="217"/>
      <c r="N30" s="217"/>
      <c r="O30" s="217"/>
      <c r="P30" s="217"/>
      <c r="W30" s="216">
        <f>ROUND(BA94, 2)</f>
        <v>0</v>
      </c>
      <c r="X30" s="217"/>
      <c r="Y30" s="217"/>
      <c r="Z30" s="217"/>
      <c r="AA30" s="217"/>
      <c r="AB30" s="217"/>
      <c r="AC30" s="217"/>
      <c r="AD30" s="217"/>
      <c r="AE30" s="217"/>
      <c r="AK30" s="216">
        <f>ROUND(AW94, 2)</f>
        <v>0</v>
      </c>
      <c r="AL30" s="217"/>
      <c r="AM30" s="217"/>
      <c r="AN30" s="217"/>
      <c r="AO30" s="217"/>
      <c r="AR30" s="34"/>
      <c r="BE30" s="233"/>
    </row>
    <row r="31" spans="1:71" s="3" customFormat="1" ht="14.45" hidden="1" customHeight="1">
      <c r="B31" s="34"/>
      <c r="F31" s="24" t="s">
        <v>45</v>
      </c>
      <c r="L31" s="218">
        <v>0.21</v>
      </c>
      <c r="M31" s="217"/>
      <c r="N31" s="217"/>
      <c r="O31" s="217"/>
      <c r="P31" s="217"/>
      <c r="W31" s="216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4"/>
      <c r="BE31" s="233"/>
    </row>
    <row r="32" spans="1:71" s="3" customFormat="1" ht="14.45" hidden="1" customHeight="1">
      <c r="B32" s="34"/>
      <c r="F32" s="24" t="s">
        <v>46</v>
      </c>
      <c r="L32" s="218">
        <v>0.15</v>
      </c>
      <c r="M32" s="217"/>
      <c r="N32" s="217"/>
      <c r="O32" s="217"/>
      <c r="P32" s="217"/>
      <c r="W32" s="216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4"/>
      <c r="BE32" s="233"/>
    </row>
    <row r="33" spans="1:57" s="3" customFormat="1" ht="14.45" hidden="1" customHeight="1">
      <c r="B33" s="34"/>
      <c r="F33" s="24" t="s">
        <v>47</v>
      </c>
      <c r="L33" s="218">
        <v>0</v>
      </c>
      <c r="M33" s="217"/>
      <c r="N33" s="217"/>
      <c r="O33" s="217"/>
      <c r="P33" s="217"/>
      <c r="W33" s="216">
        <f>ROUND(BD94, 2)</f>
        <v>0</v>
      </c>
      <c r="X33" s="217"/>
      <c r="Y33" s="217"/>
      <c r="Z33" s="217"/>
      <c r="AA33" s="217"/>
      <c r="AB33" s="217"/>
      <c r="AC33" s="217"/>
      <c r="AD33" s="217"/>
      <c r="AE33" s="217"/>
      <c r="AK33" s="216">
        <v>0</v>
      </c>
      <c r="AL33" s="217"/>
      <c r="AM33" s="217"/>
      <c r="AN33" s="217"/>
      <c r="AO33" s="217"/>
      <c r="AR33" s="34"/>
      <c r="BE33" s="233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32"/>
    </row>
    <row r="35" spans="1:57" s="2" customFormat="1" ht="25.9" customHeight="1">
      <c r="A35" s="29"/>
      <c r="B35" s="30"/>
      <c r="C35" s="35"/>
      <c r="D35" s="36" t="s">
        <v>48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49</v>
      </c>
      <c r="U35" s="37"/>
      <c r="V35" s="37"/>
      <c r="W35" s="37"/>
      <c r="X35" s="230" t="s">
        <v>50</v>
      </c>
      <c r="Y35" s="228"/>
      <c r="Z35" s="228"/>
      <c r="AA35" s="228"/>
      <c r="AB35" s="228"/>
      <c r="AC35" s="37"/>
      <c r="AD35" s="37"/>
      <c r="AE35" s="37"/>
      <c r="AF35" s="37"/>
      <c r="AG35" s="37"/>
      <c r="AH35" s="37"/>
      <c r="AI35" s="37"/>
      <c r="AJ35" s="37"/>
      <c r="AK35" s="227">
        <f>SUM(AK26:AK33)</f>
        <v>0</v>
      </c>
      <c r="AL35" s="228"/>
      <c r="AM35" s="228"/>
      <c r="AN35" s="228"/>
      <c r="AO35" s="229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51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52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53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54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53</v>
      </c>
      <c r="AI60" s="32"/>
      <c r="AJ60" s="32"/>
      <c r="AK60" s="32"/>
      <c r="AL60" s="32"/>
      <c r="AM60" s="42" t="s">
        <v>54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55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56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53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54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53</v>
      </c>
      <c r="AI75" s="32"/>
      <c r="AJ75" s="32"/>
      <c r="AK75" s="32"/>
      <c r="AL75" s="32"/>
      <c r="AM75" s="42" t="s">
        <v>54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57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13</v>
      </c>
      <c r="L84" s="4" t="str">
        <f>K5</f>
        <v>Pitter176</v>
      </c>
      <c r="AR84" s="48"/>
    </row>
    <row r="85" spans="1:91" s="5" customFormat="1" ht="36.950000000000003" customHeight="1">
      <c r="B85" s="49"/>
      <c r="C85" s="50" t="s">
        <v>16</v>
      </c>
      <c r="L85" s="219" t="str">
        <f>K6</f>
        <v>Hřiště Mydlinky-rekonstrukce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Mydlinky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221" t="str">
        <f>IF(AN8= "","",AN8)</f>
        <v>14. 8. 2024</v>
      </c>
      <c r="AN87" s="221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25.7" customHeight="1">
      <c r="A89" s="29"/>
      <c r="B89" s="30"/>
      <c r="C89" s="24" t="s">
        <v>24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Městská část Praha 12,Gen. Šišky 2375/6,Praha 4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31</v>
      </c>
      <c r="AJ89" s="29"/>
      <c r="AK89" s="29"/>
      <c r="AL89" s="29"/>
      <c r="AM89" s="200" t="str">
        <f>IF(E17="","",E17)</f>
        <v>Pitter Design, s.r.o. Pardubice 53003</v>
      </c>
      <c r="AN89" s="201"/>
      <c r="AO89" s="201"/>
      <c r="AP89" s="201"/>
      <c r="AQ89" s="29"/>
      <c r="AR89" s="30"/>
      <c r="AS89" s="196" t="s">
        <v>58</v>
      </c>
      <c r="AT89" s="197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29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35</v>
      </c>
      <c r="AJ90" s="29"/>
      <c r="AK90" s="29"/>
      <c r="AL90" s="29"/>
      <c r="AM90" s="200" t="str">
        <f>IF(E20="","",E20)</f>
        <v xml:space="preserve"> </v>
      </c>
      <c r="AN90" s="201"/>
      <c r="AO90" s="201"/>
      <c r="AP90" s="201"/>
      <c r="AQ90" s="29"/>
      <c r="AR90" s="30"/>
      <c r="AS90" s="198"/>
      <c r="AT90" s="199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8"/>
      <c r="AT91" s="199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05" t="s">
        <v>59</v>
      </c>
      <c r="D92" s="206"/>
      <c r="E92" s="206"/>
      <c r="F92" s="206"/>
      <c r="G92" s="206"/>
      <c r="H92" s="57"/>
      <c r="I92" s="208" t="s">
        <v>60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7" t="s">
        <v>61</v>
      </c>
      <c r="AH92" s="206"/>
      <c r="AI92" s="206"/>
      <c r="AJ92" s="206"/>
      <c r="AK92" s="206"/>
      <c r="AL92" s="206"/>
      <c r="AM92" s="206"/>
      <c r="AN92" s="208" t="s">
        <v>62</v>
      </c>
      <c r="AO92" s="206"/>
      <c r="AP92" s="209"/>
      <c r="AQ92" s="58" t="s">
        <v>63</v>
      </c>
      <c r="AR92" s="30"/>
      <c r="AS92" s="59" t="s">
        <v>64</v>
      </c>
      <c r="AT92" s="60" t="s">
        <v>65</v>
      </c>
      <c r="AU92" s="60" t="s">
        <v>66</v>
      </c>
      <c r="AV92" s="60" t="s">
        <v>67</v>
      </c>
      <c r="AW92" s="60" t="s">
        <v>68</v>
      </c>
      <c r="AX92" s="60" t="s">
        <v>69</v>
      </c>
      <c r="AY92" s="60" t="s">
        <v>70</v>
      </c>
      <c r="AZ92" s="60" t="s">
        <v>71</v>
      </c>
      <c r="BA92" s="60" t="s">
        <v>72</v>
      </c>
      <c r="BB92" s="60" t="s">
        <v>73</v>
      </c>
      <c r="BC92" s="60" t="s">
        <v>74</v>
      </c>
      <c r="BD92" s="61" t="s">
        <v>75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76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4">
        <f>ROUND(AG95,2)</f>
        <v>0</v>
      </c>
      <c r="AH94" s="214"/>
      <c r="AI94" s="214"/>
      <c r="AJ94" s="214"/>
      <c r="AK94" s="214"/>
      <c r="AL94" s="214"/>
      <c r="AM94" s="214"/>
      <c r="AN94" s="215">
        <f t="shared" ref="AN94:AN100" si="0">SUM(AG94,AT94)</f>
        <v>0</v>
      </c>
      <c r="AO94" s="215"/>
      <c r="AP94" s="215"/>
      <c r="AQ94" s="69" t="s">
        <v>1</v>
      </c>
      <c r="AR94" s="65"/>
      <c r="AS94" s="70">
        <f>ROUND(AS95,2)</f>
        <v>0</v>
      </c>
      <c r="AT94" s="71">
        <f t="shared" ref="AT94:AT100" si="1"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77</v>
      </c>
      <c r="BT94" s="74" t="s">
        <v>78</v>
      </c>
      <c r="BU94" s="75" t="s">
        <v>79</v>
      </c>
      <c r="BV94" s="74" t="s">
        <v>80</v>
      </c>
      <c r="BW94" s="74" t="s">
        <v>4</v>
      </c>
      <c r="BX94" s="74" t="s">
        <v>81</v>
      </c>
      <c r="CL94" s="74" t="s">
        <v>1</v>
      </c>
    </row>
    <row r="95" spans="1:91" s="7" customFormat="1" ht="16.5" customHeight="1">
      <c r="B95" s="76"/>
      <c r="C95" s="77"/>
      <c r="D95" s="213" t="s">
        <v>82</v>
      </c>
      <c r="E95" s="213"/>
      <c r="F95" s="213"/>
      <c r="G95" s="213"/>
      <c r="H95" s="213"/>
      <c r="I95" s="78"/>
      <c r="J95" s="213" t="s">
        <v>83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0">
        <f>ROUND(SUM(AG96:AG100),2)</f>
        <v>0</v>
      </c>
      <c r="AH95" s="211"/>
      <c r="AI95" s="211"/>
      <c r="AJ95" s="211"/>
      <c r="AK95" s="211"/>
      <c r="AL95" s="211"/>
      <c r="AM95" s="211"/>
      <c r="AN95" s="212">
        <f t="shared" si="0"/>
        <v>0</v>
      </c>
      <c r="AO95" s="211"/>
      <c r="AP95" s="211"/>
      <c r="AQ95" s="79" t="s">
        <v>84</v>
      </c>
      <c r="AR95" s="76"/>
      <c r="AS95" s="80">
        <f>ROUND(SUM(AS96:AS100),2)</f>
        <v>0</v>
      </c>
      <c r="AT95" s="81">
        <f t="shared" si="1"/>
        <v>0</v>
      </c>
      <c r="AU95" s="82">
        <f>ROUND(SUM(AU96:AU100),5)</f>
        <v>0</v>
      </c>
      <c r="AV95" s="81">
        <f>ROUND(AZ95*L29,2)</f>
        <v>0</v>
      </c>
      <c r="AW95" s="81">
        <f>ROUND(BA95*L30,2)</f>
        <v>0</v>
      </c>
      <c r="AX95" s="81">
        <f>ROUND(BB95*L29,2)</f>
        <v>0</v>
      </c>
      <c r="AY95" s="81">
        <f>ROUND(BC95*L30,2)</f>
        <v>0</v>
      </c>
      <c r="AZ95" s="81">
        <f>ROUND(SUM(AZ96:AZ100),2)</f>
        <v>0</v>
      </c>
      <c r="BA95" s="81">
        <f>ROUND(SUM(BA96:BA100),2)</f>
        <v>0</v>
      </c>
      <c r="BB95" s="81">
        <f>ROUND(SUM(BB96:BB100),2)</f>
        <v>0</v>
      </c>
      <c r="BC95" s="81">
        <f>ROUND(SUM(BC96:BC100),2)</f>
        <v>0</v>
      </c>
      <c r="BD95" s="83">
        <f>ROUND(SUM(BD96:BD100),2)</f>
        <v>0</v>
      </c>
      <c r="BS95" s="84" t="s">
        <v>77</v>
      </c>
      <c r="BT95" s="84" t="s">
        <v>82</v>
      </c>
      <c r="BU95" s="84" t="s">
        <v>79</v>
      </c>
      <c r="BV95" s="84" t="s">
        <v>80</v>
      </c>
      <c r="BW95" s="84" t="s">
        <v>85</v>
      </c>
      <c r="BX95" s="84" t="s">
        <v>4</v>
      </c>
      <c r="CL95" s="84" t="s">
        <v>1</v>
      </c>
      <c r="CM95" s="84" t="s">
        <v>86</v>
      </c>
    </row>
    <row r="96" spans="1:91" s="4" customFormat="1" ht="16.5" customHeight="1">
      <c r="A96" s="85" t="s">
        <v>87</v>
      </c>
      <c r="B96" s="48"/>
      <c r="C96" s="10"/>
      <c r="D96" s="10"/>
      <c r="E96" s="202" t="s">
        <v>88</v>
      </c>
      <c r="F96" s="202"/>
      <c r="G96" s="202"/>
      <c r="H96" s="202"/>
      <c r="I96" s="202"/>
      <c r="J96" s="10"/>
      <c r="K96" s="202" t="s">
        <v>89</v>
      </c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3">
        <f>'1,1 - Multifunkční hřiště'!J32</f>
        <v>0</v>
      </c>
      <c r="AH96" s="204"/>
      <c r="AI96" s="204"/>
      <c r="AJ96" s="204"/>
      <c r="AK96" s="204"/>
      <c r="AL96" s="204"/>
      <c r="AM96" s="204"/>
      <c r="AN96" s="203">
        <f t="shared" si="0"/>
        <v>0</v>
      </c>
      <c r="AO96" s="204"/>
      <c r="AP96" s="204"/>
      <c r="AQ96" s="86" t="s">
        <v>90</v>
      </c>
      <c r="AR96" s="48"/>
      <c r="AS96" s="87">
        <v>0</v>
      </c>
      <c r="AT96" s="88">
        <f t="shared" si="1"/>
        <v>0</v>
      </c>
      <c r="AU96" s="89">
        <f>'1,1 - Multifunkční hřiště'!P132</f>
        <v>0</v>
      </c>
      <c r="AV96" s="88">
        <f>'1,1 - Multifunkční hřiště'!J35</f>
        <v>0</v>
      </c>
      <c r="AW96" s="88">
        <f>'1,1 - Multifunkční hřiště'!J36</f>
        <v>0</v>
      </c>
      <c r="AX96" s="88">
        <f>'1,1 - Multifunkční hřiště'!J37</f>
        <v>0</v>
      </c>
      <c r="AY96" s="88">
        <f>'1,1 - Multifunkční hřiště'!J38</f>
        <v>0</v>
      </c>
      <c r="AZ96" s="88">
        <f>'1,1 - Multifunkční hřiště'!F35</f>
        <v>0</v>
      </c>
      <c r="BA96" s="88">
        <f>'1,1 - Multifunkční hřiště'!F36</f>
        <v>0</v>
      </c>
      <c r="BB96" s="88">
        <f>'1,1 - Multifunkční hřiště'!F37</f>
        <v>0</v>
      </c>
      <c r="BC96" s="88">
        <f>'1,1 - Multifunkční hřiště'!F38</f>
        <v>0</v>
      </c>
      <c r="BD96" s="90">
        <f>'1,1 - Multifunkční hřiště'!F39</f>
        <v>0</v>
      </c>
      <c r="BT96" s="22" t="s">
        <v>86</v>
      </c>
      <c r="BV96" s="22" t="s">
        <v>80</v>
      </c>
      <c r="BW96" s="22" t="s">
        <v>91</v>
      </c>
      <c r="BX96" s="22" t="s">
        <v>85</v>
      </c>
      <c r="CL96" s="22" t="s">
        <v>1</v>
      </c>
    </row>
    <row r="97" spans="1:90" s="4" customFormat="1" ht="16.5" customHeight="1">
      <c r="A97" s="85" t="s">
        <v>87</v>
      </c>
      <c r="B97" s="48"/>
      <c r="C97" s="10"/>
      <c r="D97" s="10"/>
      <c r="E97" s="202" t="s">
        <v>92</v>
      </c>
      <c r="F97" s="202"/>
      <c r="G97" s="202"/>
      <c r="H97" s="202"/>
      <c r="I97" s="202"/>
      <c r="J97" s="10"/>
      <c r="K97" s="202" t="s">
        <v>93</v>
      </c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3">
        <f>'1,2 -  Asfaltová dráha'!J32</f>
        <v>0</v>
      </c>
      <c r="AH97" s="204"/>
      <c r="AI97" s="204"/>
      <c r="AJ97" s="204"/>
      <c r="AK97" s="204"/>
      <c r="AL97" s="204"/>
      <c r="AM97" s="204"/>
      <c r="AN97" s="203">
        <f t="shared" si="0"/>
        <v>0</v>
      </c>
      <c r="AO97" s="204"/>
      <c r="AP97" s="204"/>
      <c r="AQ97" s="86" t="s">
        <v>90</v>
      </c>
      <c r="AR97" s="48"/>
      <c r="AS97" s="87">
        <v>0</v>
      </c>
      <c r="AT97" s="88">
        <f t="shared" si="1"/>
        <v>0</v>
      </c>
      <c r="AU97" s="89">
        <f>'1,2 -  Asfaltová dráha'!P126</f>
        <v>0</v>
      </c>
      <c r="AV97" s="88">
        <f>'1,2 -  Asfaltová dráha'!J35</f>
        <v>0</v>
      </c>
      <c r="AW97" s="88">
        <f>'1,2 -  Asfaltová dráha'!J36</f>
        <v>0</v>
      </c>
      <c r="AX97" s="88">
        <f>'1,2 -  Asfaltová dráha'!J37</f>
        <v>0</v>
      </c>
      <c r="AY97" s="88">
        <f>'1,2 -  Asfaltová dráha'!J38</f>
        <v>0</v>
      </c>
      <c r="AZ97" s="88">
        <f>'1,2 -  Asfaltová dráha'!F35</f>
        <v>0</v>
      </c>
      <c r="BA97" s="88">
        <f>'1,2 -  Asfaltová dráha'!F36</f>
        <v>0</v>
      </c>
      <c r="BB97" s="88">
        <f>'1,2 -  Asfaltová dráha'!F37</f>
        <v>0</v>
      </c>
      <c r="BC97" s="88">
        <f>'1,2 -  Asfaltová dráha'!F38</f>
        <v>0</v>
      </c>
      <c r="BD97" s="90">
        <f>'1,2 -  Asfaltová dráha'!F39</f>
        <v>0</v>
      </c>
      <c r="BT97" s="22" t="s">
        <v>86</v>
      </c>
      <c r="BV97" s="22" t="s">
        <v>80</v>
      </c>
      <c r="BW97" s="22" t="s">
        <v>94</v>
      </c>
      <c r="BX97" s="22" t="s">
        <v>85</v>
      </c>
      <c r="CL97" s="22" t="s">
        <v>1</v>
      </c>
    </row>
    <row r="98" spans="1:90" s="4" customFormat="1" ht="16.5" customHeight="1">
      <c r="A98" s="85" t="s">
        <v>87</v>
      </c>
      <c r="B98" s="48"/>
      <c r="C98" s="10"/>
      <c r="D98" s="10"/>
      <c r="E98" s="202" t="s">
        <v>95</v>
      </c>
      <c r="F98" s="202"/>
      <c r="G98" s="202"/>
      <c r="H98" s="202"/>
      <c r="I98" s="202"/>
      <c r="J98" s="10"/>
      <c r="K98" s="202" t="s">
        <v>96</v>
      </c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3">
        <f>'1,3 -  Malé hřiště s košem'!J32</f>
        <v>0</v>
      </c>
      <c r="AH98" s="204"/>
      <c r="AI98" s="204"/>
      <c r="AJ98" s="204"/>
      <c r="AK98" s="204"/>
      <c r="AL98" s="204"/>
      <c r="AM98" s="204"/>
      <c r="AN98" s="203">
        <f t="shared" si="0"/>
        <v>0</v>
      </c>
      <c r="AO98" s="204"/>
      <c r="AP98" s="204"/>
      <c r="AQ98" s="86" t="s">
        <v>90</v>
      </c>
      <c r="AR98" s="48"/>
      <c r="AS98" s="87">
        <v>0</v>
      </c>
      <c r="AT98" s="88">
        <f t="shared" si="1"/>
        <v>0</v>
      </c>
      <c r="AU98" s="89">
        <f>'1,3 -  Malé hřiště s košem'!P126</f>
        <v>0</v>
      </c>
      <c r="AV98" s="88">
        <f>'1,3 -  Malé hřiště s košem'!J35</f>
        <v>0</v>
      </c>
      <c r="AW98" s="88">
        <f>'1,3 -  Malé hřiště s košem'!J36</f>
        <v>0</v>
      </c>
      <c r="AX98" s="88">
        <f>'1,3 -  Malé hřiště s košem'!J37</f>
        <v>0</v>
      </c>
      <c r="AY98" s="88">
        <f>'1,3 -  Malé hřiště s košem'!J38</f>
        <v>0</v>
      </c>
      <c r="AZ98" s="88">
        <f>'1,3 -  Malé hřiště s košem'!F35</f>
        <v>0</v>
      </c>
      <c r="BA98" s="88">
        <f>'1,3 -  Malé hřiště s košem'!F36</f>
        <v>0</v>
      </c>
      <c r="BB98" s="88">
        <f>'1,3 -  Malé hřiště s košem'!F37</f>
        <v>0</v>
      </c>
      <c r="BC98" s="88">
        <f>'1,3 -  Malé hřiště s košem'!F38</f>
        <v>0</v>
      </c>
      <c r="BD98" s="90">
        <f>'1,3 -  Malé hřiště s košem'!F39</f>
        <v>0</v>
      </c>
      <c r="BT98" s="22" t="s">
        <v>86</v>
      </c>
      <c r="BV98" s="22" t="s">
        <v>80</v>
      </c>
      <c r="BW98" s="22" t="s">
        <v>97</v>
      </c>
      <c r="BX98" s="22" t="s">
        <v>85</v>
      </c>
      <c r="CL98" s="22" t="s">
        <v>1</v>
      </c>
    </row>
    <row r="99" spans="1:90" s="4" customFormat="1" ht="16.5" customHeight="1">
      <c r="A99" s="85" t="s">
        <v>87</v>
      </c>
      <c r="B99" s="48"/>
      <c r="C99" s="10"/>
      <c r="D99" s="10"/>
      <c r="E99" s="202" t="s">
        <v>98</v>
      </c>
      <c r="F99" s="202"/>
      <c r="G99" s="202"/>
      <c r="H99" s="202"/>
      <c r="I99" s="202"/>
      <c r="J99" s="10"/>
      <c r="K99" s="202" t="s">
        <v>99</v>
      </c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3">
        <f>'1,4 - Tribuna se sedáky  '!J32</f>
        <v>0</v>
      </c>
      <c r="AH99" s="204"/>
      <c r="AI99" s="204"/>
      <c r="AJ99" s="204"/>
      <c r="AK99" s="204"/>
      <c r="AL99" s="204"/>
      <c r="AM99" s="204"/>
      <c r="AN99" s="203">
        <f t="shared" si="0"/>
        <v>0</v>
      </c>
      <c r="AO99" s="204"/>
      <c r="AP99" s="204"/>
      <c r="AQ99" s="86" t="s">
        <v>90</v>
      </c>
      <c r="AR99" s="48"/>
      <c r="AS99" s="87">
        <v>0</v>
      </c>
      <c r="AT99" s="88">
        <f t="shared" si="1"/>
        <v>0</v>
      </c>
      <c r="AU99" s="89">
        <f>'1,4 - Tribuna se sedáky  '!P127</f>
        <v>0</v>
      </c>
      <c r="AV99" s="88">
        <f>'1,4 - Tribuna se sedáky  '!J35</f>
        <v>0</v>
      </c>
      <c r="AW99" s="88">
        <f>'1,4 - Tribuna se sedáky  '!J36</f>
        <v>0</v>
      </c>
      <c r="AX99" s="88">
        <f>'1,4 - Tribuna se sedáky  '!J37</f>
        <v>0</v>
      </c>
      <c r="AY99" s="88">
        <f>'1,4 - Tribuna se sedáky  '!J38</f>
        <v>0</v>
      </c>
      <c r="AZ99" s="88">
        <f>'1,4 - Tribuna se sedáky  '!F35</f>
        <v>0</v>
      </c>
      <c r="BA99" s="88">
        <f>'1,4 - Tribuna se sedáky  '!F36</f>
        <v>0</v>
      </c>
      <c r="BB99" s="88">
        <f>'1,4 - Tribuna se sedáky  '!F37</f>
        <v>0</v>
      </c>
      <c r="BC99" s="88">
        <f>'1,4 - Tribuna se sedáky  '!F38</f>
        <v>0</v>
      </c>
      <c r="BD99" s="90">
        <f>'1,4 - Tribuna se sedáky  '!F39</f>
        <v>0</v>
      </c>
      <c r="BT99" s="22" t="s">
        <v>86</v>
      </c>
      <c r="BV99" s="22" t="s">
        <v>80</v>
      </c>
      <c r="BW99" s="22" t="s">
        <v>100</v>
      </c>
      <c r="BX99" s="22" t="s">
        <v>85</v>
      </c>
      <c r="CL99" s="22" t="s">
        <v>1</v>
      </c>
    </row>
    <row r="100" spans="1:90" s="4" customFormat="1" ht="23.25" customHeight="1">
      <c r="A100" s="85" t="s">
        <v>87</v>
      </c>
      <c r="B100" s="48"/>
      <c r="C100" s="10"/>
      <c r="D100" s="10"/>
      <c r="E100" s="202" t="s">
        <v>101</v>
      </c>
      <c r="F100" s="202"/>
      <c r="G100" s="202"/>
      <c r="H100" s="202"/>
      <c r="I100" s="202"/>
      <c r="J100" s="10"/>
      <c r="K100" s="202" t="s">
        <v>102</v>
      </c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3">
        <f>'1,5,1.6 a 1,7 - Přístupov...'!J32</f>
        <v>0</v>
      </c>
      <c r="AH100" s="204"/>
      <c r="AI100" s="204"/>
      <c r="AJ100" s="204"/>
      <c r="AK100" s="204"/>
      <c r="AL100" s="204"/>
      <c r="AM100" s="204"/>
      <c r="AN100" s="203">
        <f t="shared" si="0"/>
        <v>0</v>
      </c>
      <c r="AO100" s="204"/>
      <c r="AP100" s="204"/>
      <c r="AQ100" s="86" t="s">
        <v>90</v>
      </c>
      <c r="AR100" s="48"/>
      <c r="AS100" s="91">
        <v>0</v>
      </c>
      <c r="AT100" s="92">
        <f t="shared" si="1"/>
        <v>0</v>
      </c>
      <c r="AU100" s="93">
        <f>'1,5,1.6 a 1,7 - Přístupov...'!P129</f>
        <v>0</v>
      </c>
      <c r="AV100" s="92">
        <f>'1,5,1.6 a 1,7 - Přístupov...'!J35</f>
        <v>0</v>
      </c>
      <c r="AW100" s="92">
        <f>'1,5,1.6 a 1,7 - Přístupov...'!J36</f>
        <v>0</v>
      </c>
      <c r="AX100" s="92">
        <f>'1,5,1.6 a 1,7 - Přístupov...'!J37</f>
        <v>0</v>
      </c>
      <c r="AY100" s="92">
        <f>'1,5,1.6 a 1,7 - Přístupov...'!J38</f>
        <v>0</v>
      </c>
      <c r="AZ100" s="92">
        <f>'1,5,1.6 a 1,7 - Přístupov...'!F35</f>
        <v>0</v>
      </c>
      <c r="BA100" s="92">
        <f>'1,5,1.6 a 1,7 - Přístupov...'!F36</f>
        <v>0</v>
      </c>
      <c r="BB100" s="92">
        <f>'1,5,1.6 a 1,7 - Přístupov...'!F37</f>
        <v>0</v>
      </c>
      <c r="BC100" s="92">
        <f>'1,5,1.6 a 1,7 - Přístupov...'!F38</f>
        <v>0</v>
      </c>
      <c r="BD100" s="94">
        <f>'1,5,1.6 a 1,7 - Přístupov...'!F39</f>
        <v>0</v>
      </c>
      <c r="BT100" s="22" t="s">
        <v>86</v>
      </c>
      <c r="BV100" s="22" t="s">
        <v>80</v>
      </c>
      <c r="BW100" s="22" t="s">
        <v>103</v>
      </c>
      <c r="BX100" s="22" t="s">
        <v>85</v>
      </c>
      <c r="CL100" s="22" t="s">
        <v>1</v>
      </c>
    </row>
    <row r="101" spans="1:90" s="2" customFormat="1" ht="30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30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</row>
    <row r="102" spans="1:90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30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</row>
  </sheetData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K97:AF97"/>
    <mergeCell ref="AN97:AP97"/>
    <mergeCell ref="L85:AO85"/>
    <mergeCell ref="AM87:AN87"/>
    <mergeCell ref="E100:I100"/>
    <mergeCell ref="K100:AF100"/>
    <mergeCell ref="AG94:AM94"/>
    <mergeCell ref="AN94:AP94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AS89:AT91"/>
    <mergeCell ref="AM89:AP89"/>
    <mergeCell ref="AM90:AP90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</mergeCells>
  <hyperlinks>
    <hyperlink ref="A96" location="'1,1 - Multifunkční hřiště'!C2" display="/"/>
    <hyperlink ref="A97" location="'1,2 -  Asfaltová dráha'!C2" display="/"/>
    <hyperlink ref="A98" location="'1,3 -  Malé hřiště s košem'!C2" display="/"/>
    <hyperlink ref="A99" location="'1,4 - Tribuna se sedáky  '!C2" display="/"/>
    <hyperlink ref="A100" location="'1,5,1.6 a 1,7 - Přístupo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tabSelected="1" topLeftCell="A121" workbookViewId="0">
      <selection activeCell="I152" sqref="I15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3" max="43" width="0" hidden="1" customWidth="1"/>
    <col min="44" max="65" width="0" style="1" hidden="1" customWidth="1"/>
    <col min="66" max="66" width="0" hidden="1" customWidth="1"/>
  </cols>
  <sheetData>
    <row r="2" spans="1:46" s="1" customFormat="1" ht="36.950000000000003" customHeight="1">
      <c r="I2" s="95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91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86</v>
      </c>
    </row>
    <row r="4" spans="1:46" s="1" customFormat="1" ht="24.95" customHeight="1">
      <c r="B4" s="17"/>
      <c r="D4" s="18" t="s">
        <v>104</v>
      </c>
      <c r="I4" s="95"/>
      <c r="L4" s="17"/>
      <c r="M4" s="97" t="s">
        <v>10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16</v>
      </c>
      <c r="I6" s="95"/>
      <c r="L6" s="17"/>
    </row>
    <row r="7" spans="1:46" s="1" customFormat="1" ht="16.5" customHeight="1">
      <c r="B7" s="17"/>
      <c r="E7" s="240" t="str">
        <f>'Rekapitulace stavby'!K6</f>
        <v>Hřiště Mydlinky-rekonstrukce</v>
      </c>
      <c r="F7" s="241"/>
      <c r="G7" s="241"/>
      <c r="H7" s="241"/>
      <c r="I7" s="95"/>
      <c r="L7" s="17"/>
    </row>
    <row r="8" spans="1:46" s="1" customFormat="1" ht="12" customHeight="1">
      <c r="B8" s="17"/>
      <c r="D8" s="24" t="s">
        <v>105</v>
      </c>
      <c r="I8" s="95"/>
      <c r="L8" s="17"/>
    </row>
    <row r="9" spans="1:46" s="2" customFormat="1" ht="16.5" customHeight="1">
      <c r="A9" s="29"/>
      <c r="B9" s="30"/>
      <c r="C9" s="29"/>
      <c r="D9" s="29"/>
      <c r="E9" s="240" t="s">
        <v>106</v>
      </c>
      <c r="F9" s="239"/>
      <c r="G9" s="239"/>
      <c r="H9" s="239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107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19" t="s">
        <v>108</v>
      </c>
      <c r="F11" s="239"/>
      <c r="G11" s="239"/>
      <c r="H11" s="239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18</v>
      </c>
      <c r="E13" s="29"/>
      <c r="F13" s="22" t="s">
        <v>1</v>
      </c>
      <c r="G13" s="29"/>
      <c r="H13" s="29"/>
      <c r="I13" s="99" t="s">
        <v>19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20</v>
      </c>
      <c r="E14" s="29"/>
      <c r="F14" s="22" t="s">
        <v>21</v>
      </c>
      <c r="G14" s="29"/>
      <c r="H14" s="29"/>
      <c r="I14" s="99" t="s">
        <v>22</v>
      </c>
      <c r="J14" s="52" t="str">
        <f>'Rekapitulace stavby'!AN8</f>
        <v>14. 8. 2024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24</v>
      </c>
      <c r="E16" s="29"/>
      <c r="F16" s="29"/>
      <c r="G16" s="29"/>
      <c r="H16" s="29"/>
      <c r="I16" s="99" t="s">
        <v>25</v>
      </c>
      <c r="J16" s="22" t="s">
        <v>26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27</v>
      </c>
      <c r="F17" s="29"/>
      <c r="G17" s="29"/>
      <c r="H17" s="29"/>
      <c r="I17" s="99" t="s">
        <v>28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29</v>
      </c>
      <c r="E19" s="29"/>
      <c r="F19" s="29"/>
      <c r="G19" s="29"/>
      <c r="H19" s="29"/>
      <c r="I19" s="99" t="s">
        <v>25</v>
      </c>
      <c r="J19" s="25" t="str">
        <f>'Rekapitulace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42" t="str">
        <f>'Rekapitulace stavby'!E14</f>
        <v>Vyplň údaj</v>
      </c>
      <c r="F20" s="234"/>
      <c r="G20" s="234"/>
      <c r="H20" s="234"/>
      <c r="I20" s="99" t="s">
        <v>28</v>
      </c>
      <c r="J20" s="25" t="str">
        <f>'Rekapitulace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31</v>
      </c>
      <c r="E22" s="29"/>
      <c r="F22" s="29"/>
      <c r="G22" s="29"/>
      <c r="H22" s="29"/>
      <c r="I22" s="99" t="s">
        <v>25</v>
      </c>
      <c r="J22" s="22" t="s">
        <v>32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33</v>
      </c>
      <c r="F23" s="29"/>
      <c r="G23" s="29"/>
      <c r="H23" s="29"/>
      <c r="I23" s="99" t="s">
        <v>28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35</v>
      </c>
      <c r="E25" s="29"/>
      <c r="F25" s="29"/>
      <c r="G25" s="29"/>
      <c r="H25" s="29"/>
      <c r="I25" s="99" t="s">
        <v>25</v>
      </c>
      <c r="J25" s="22" t="str">
        <f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IF('Rekapitulace stavby'!E20="","",'Rekapitulace stavby'!E20)</f>
        <v xml:space="preserve"> </v>
      </c>
      <c r="F26" s="29"/>
      <c r="G26" s="29"/>
      <c r="H26" s="29"/>
      <c r="I26" s="99" t="s">
        <v>28</v>
      </c>
      <c r="J26" s="22" t="str">
        <f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37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100"/>
      <c r="B29" s="101"/>
      <c r="C29" s="100"/>
      <c r="D29" s="100"/>
      <c r="E29" s="238" t="s">
        <v>1</v>
      </c>
      <c r="F29" s="238"/>
      <c r="G29" s="238"/>
      <c r="H29" s="238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5" t="s">
        <v>38</v>
      </c>
      <c r="E32" s="29"/>
      <c r="F32" s="29"/>
      <c r="G32" s="29"/>
      <c r="H32" s="29"/>
      <c r="I32" s="98"/>
      <c r="J32" s="68">
        <f>ROUND(J132,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40</v>
      </c>
      <c r="G34" s="29"/>
      <c r="H34" s="29"/>
      <c r="I34" s="106" t="s">
        <v>39</v>
      </c>
      <c r="J34" s="33" t="s">
        <v>41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7" t="s">
        <v>42</v>
      </c>
      <c r="E35" s="24" t="s">
        <v>43</v>
      </c>
      <c r="F35" s="108">
        <f>ROUND((SUM(BE132:BE176)),  2)</f>
        <v>0</v>
      </c>
      <c r="G35" s="29"/>
      <c r="H35" s="29"/>
      <c r="I35" s="109">
        <v>0.21</v>
      </c>
      <c r="J35" s="108">
        <f>ROUND(((SUM(BE132:BE176))*I35),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44</v>
      </c>
      <c r="F36" s="108">
        <f>ROUND((SUM(BF132:BF176)),  2)</f>
        <v>0</v>
      </c>
      <c r="G36" s="29"/>
      <c r="H36" s="29"/>
      <c r="I36" s="109">
        <v>0.15</v>
      </c>
      <c r="J36" s="108">
        <f>ROUND(((SUM(BF132:BF176))*I36),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8">
        <f>ROUND((SUM(BG132:BG176)),  2)</f>
        <v>0</v>
      </c>
      <c r="G37" s="29"/>
      <c r="H37" s="29"/>
      <c r="I37" s="109">
        <v>0.21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46</v>
      </c>
      <c r="F38" s="108">
        <f>ROUND((SUM(BH132:BH176)),  2)</f>
        <v>0</v>
      </c>
      <c r="G38" s="29"/>
      <c r="H38" s="29"/>
      <c r="I38" s="109">
        <v>0.15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47</v>
      </c>
      <c r="F39" s="108">
        <f>ROUND((SUM(BI132:BI176)),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10"/>
      <c r="D41" s="111" t="s">
        <v>48</v>
      </c>
      <c r="E41" s="57"/>
      <c r="F41" s="57"/>
      <c r="G41" s="112" t="s">
        <v>49</v>
      </c>
      <c r="H41" s="113" t="s">
        <v>50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I43" s="95"/>
      <c r="L43" s="17"/>
    </row>
    <row r="44" spans="1:31" s="1" customFormat="1" ht="14.45" customHeight="1">
      <c r="B44" s="17"/>
      <c r="I44" s="95"/>
      <c r="L44" s="17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51</v>
      </c>
      <c r="E50" s="41"/>
      <c r="F50" s="41"/>
      <c r="G50" s="40" t="s">
        <v>52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53</v>
      </c>
      <c r="E61" s="32"/>
      <c r="F61" s="118" t="s">
        <v>54</v>
      </c>
      <c r="G61" s="42" t="s">
        <v>53</v>
      </c>
      <c r="H61" s="32"/>
      <c r="I61" s="119"/>
      <c r="J61" s="120" t="s">
        <v>54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55</v>
      </c>
      <c r="E65" s="43"/>
      <c r="F65" s="43"/>
      <c r="G65" s="40" t="s">
        <v>56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53</v>
      </c>
      <c r="E76" s="32"/>
      <c r="F76" s="118" t="s">
        <v>54</v>
      </c>
      <c r="G76" s="42" t="s">
        <v>53</v>
      </c>
      <c r="H76" s="32"/>
      <c r="I76" s="119"/>
      <c r="J76" s="120" t="s">
        <v>54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109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40" t="str">
        <f>E7</f>
        <v>Hřiště Mydlinky-rekonstrukce</v>
      </c>
      <c r="F85" s="241"/>
      <c r="G85" s="241"/>
      <c r="H85" s="241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105</v>
      </c>
      <c r="I86" s="95"/>
      <c r="L86" s="17"/>
    </row>
    <row r="87" spans="1:31" s="2" customFormat="1" ht="16.5" customHeight="1">
      <c r="A87" s="29"/>
      <c r="B87" s="30"/>
      <c r="C87" s="29"/>
      <c r="D87" s="29"/>
      <c r="E87" s="240" t="s">
        <v>106</v>
      </c>
      <c r="F87" s="239"/>
      <c r="G87" s="239"/>
      <c r="H87" s="239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107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19" t="str">
        <f>E11</f>
        <v>1,1 - Multifunkční hřiště</v>
      </c>
      <c r="F89" s="239"/>
      <c r="G89" s="239"/>
      <c r="H89" s="239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20</v>
      </c>
      <c r="D91" s="29"/>
      <c r="E91" s="29"/>
      <c r="F91" s="22" t="str">
        <f>F14</f>
        <v>Mydlinky</v>
      </c>
      <c r="G91" s="29"/>
      <c r="H91" s="29"/>
      <c r="I91" s="99" t="s">
        <v>22</v>
      </c>
      <c r="J91" s="52" t="str">
        <f>IF(J14="","",J14)</f>
        <v>14. 8. 2024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>
      <c r="A93" s="29"/>
      <c r="B93" s="30"/>
      <c r="C93" s="24" t="s">
        <v>24</v>
      </c>
      <c r="D93" s="29"/>
      <c r="E93" s="29"/>
      <c r="F93" s="22" t="str">
        <f>E17</f>
        <v>Městská část Praha 12,Gen. Šišky 2375/6,Praha 4</v>
      </c>
      <c r="G93" s="29"/>
      <c r="H93" s="29"/>
      <c r="I93" s="99" t="s">
        <v>31</v>
      </c>
      <c r="J93" s="27" t="str">
        <f>E23</f>
        <v>Pitter Design, s.r.o. Pardubice 53003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29</v>
      </c>
      <c r="D94" s="29"/>
      <c r="E94" s="29"/>
      <c r="F94" s="22" t="str">
        <f>IF(E20="","",E20)</f>
        <v>Vyplň údaj</v>
      </c>
      <c r="G94" s="29"/>
      <c r="H94" s="29"/>
      <c r="I94" s="99" t="s">
        <v>35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24" t="s">
        <v>110</v>
      </c>
      <c r="D96" s="110"/>
      <c r="E96" s="110"/>
      <c r="F96" s="110"/>
      <c r="G96" s="110"/>
      <c r="H96" s="110"/>
      <c r="I96" s="125"/>
      <c r="J96" s="126" t="s">
        <v>111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27" t="s">
        <v>112</v>
      </c>
      <c r="D98" s="29"/>
      <c r="E98" s="29"/>
      <c r="F98" s="29"/>
      <c r="G98" s="29"/>
      <c r="H98" s="29"/>
      <c r="I98" s="98"/>
      <c r="J98" s="68">
        <f>J132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113</v>
      </c>
    </row>
    <row r="99" spans="1:47" s="9" customFormat="1" ht="24.95" customHeight="1">
      <c r="B99" s="128"/>
      <c r="D99" s="129" t="s">
        <v>114</v>
      </c>
      <c r="E99" s="130"/>
      <c r="F99" s="130"/>
      <c r="G99" s="130"/>
      <c r="H99" s="130"/>
      <c r="I99" s="131"/>
      <c r="J99" s="132">
        <f>J133</f>
        <v>0</v>
      </c>
      <c r="L99" s="128"/>
    </row>
    <row r="100" spans="1:47" s="10" customFormat="1" ht="19.899999999999999" customHeight="1">
      <c r="B100" s="133"/>
      <c r="D100" s="134" t="s">
        <v>115</v>
      </c>
      <c r="E100" s="135"/>
      <c r="F100" s="135"/>
      <c r="G100" s="135"/>
      <c r="H100" s="135"/>
      <c r="I100" s="136"/>
      <c r="J100" s="137">
        <f>J134</f>
        <v>0</v>
      </c>
      <c r="L100" s="133"/>
    </row>
    <row r="101" spans="1:47" s="10" customFormat="1" ht="19.899999999999999" customHeight="1">
      <c r="B101" s="133"/>
      <c r="D101" s="134" t="s">
        <v>116</v>
      </c>
      <c r="E101" s="135"/>
      <c r="F101" s="135"/>
      <c r="G101" s="135"/>
      <c r="H101" s="135"/>
      <c r="I101" s="136"/>
      <c r="J101" s="137">
        <f>J142</f>
        <v>0</v>
      </c>
      <c r="L101" s="133"/>
    </row>
    <row r="102" spans="1:47" s="10" customFormat="1" ht="19.899999999999999" customHeight="1">
      <c r="B102" s="133"/>
      <c r="D102" s="134" t="s">
        <v>117</v>
      </c>
      <c r="E102" s="135"/>
      <c r="F102" s="135"/>
      <c r="G102" s="135"/>
      <c r="H102" s="135"/>
      <c r="I102" s="136"/>
      <c r="J102" s="137">
        <f>J147</f>
        <v>0</v>
      </c>
      <c r="L102" s="133"/>
    </row>
    <row r="103" spans="1:47" s="10" customFormat="1" ht="19.899999999999999" customHeight="1">
      <c r="B103" s="133"/>
      <c r="D103" s="134" t="s">
        <v>118</v>
      </c>
      <c r="E103" s="135"/>
      <c r="F103" s="135"/>
      <c r="G103" s="135"/>
      <c r="H103" s="135"/>
      <c r="I103" s="136"/>
      <c r="J103" s="137">
        <f>J151</f>
        <v>0</v>
      </c>
      <c r="L103" s="133"/>
    </row>
    <row r="104" spans="1:47" s="10" customFormat="1" ht="19.899999999999999" customHeight="1">
      <c r="B104" s="133"/>
      <c r="D104" s="134" t="s">
        <v>119</v>
      </c>
      <c r="E104" s="135"/>
      <c r="F104" s="135"/>
      <c r="G104" s="135"/>
      <c r="H104" s="135"/>
      <c r="I104" s="136"/>
      <c r="J104" s="137">
        <f>J158</f>
        <v>0</v>
      </c>
      <c r="L104" s="133"/>
    </row>
    <row r="105" spans="1:47" s="10" customFormat="1" ht="19.899999999999999" customHeight="1">
      <c r="B105" s="133"/>
      <c r="D105" s="134" t="s">
        <v>120</v>
      </c>
      <c r="E105" s="135"/>
      <c r="F105" s="135"/>
      <c r="G105" s="135"/>
      <c r="H105" s="135"/>
      <c r="I105" s="136"/>
      <c r="J105" s="137">
        <f>J163</f>
        <v>0</v>
      </c>
      <c r="L105" s="133"/>
    </row>
    <row r="106" spans="1:47" s="9" customFormat="1" ht="24.95" customHeight="1">
      <c r="B106" s="128"/>
      <c r="D106" s="129" t="s">
        <v>121</v>
      </c>
      <c r="E106" s="130"/>
      <c r="F106" s="130"/>
      <c r="G106" s="130"/>
      <c r="H106" s="130"/>
      <c r="I106" s="131"/>
      <c r="J106" s="132">
        <f>J165</f>
        <v>0</v>
      </c>
      <c r="L106" s="128"/>
    </row>
    <row r="107" spans="1:47" s="10" customFormat="1" ht="19.899999999999999" customHeight="1">
      <c r="B107" s="133"/>
      <c r="D107" s="134" t="s">
        <v>122</v>
      </c>
      <c r="E107" s="135"/>
      <c r="F107" s="135"/>
      <c r="G107" s="135"/>
      <c r="H107" s="135"/>
      <c r="I107" s="136"/>
      <c r="J107" s="137">
        <f>J166</f>
        <v>0</v>
      </c>
      <c r="L107" s="133"/>
    </row>
    <row r="108" spans="1:47" s="10" customFormat="1" ht="19.899999999999999" customHeight="1">
      <c r="B108" s="133"/>
      <c r="D108" s="134" t="s">
        <v>123</v>
      </c>
      <c r="E108" s="135"/>
      <c r="F108" s="135"/>
      <c r="G108" s="135"/>
      <c r="H108" s="135"/>
      <c r="I108" s="136"/>
      <c r="J108" s="137">
        <f>J170</f>
        <v>0</v>
      </c>
      <c r="L108" s="133"/>
    </row>
    <row r="109" spans="1:47" s="10" customFormat="1" ht="19.899999999999999" customHeight="1">
      <c r="B109" s="133"/>
      <c r="D109" s="134" t="s">
        <v>124</v>
      </c>
      <c r="E109" s="135"/>
      <c r="F109" s="135"/>
      <c r="G109" s="135"/>
      <c r="H109" s="135"/>
      <c r="I109" s="136"/>
      <c r="J109" s="137">
        <f>J172</f>
        <v>0</v>
      </c>
      <c r="L109" s="133"/>
    </row>
    <row r="110" spans="1:47" s="10" customFormat="1" ht="19.899999999999999" customHeight="1">
      <c r="B110" s="133"/>
      <c r="D110" s="134" t="s">
        <v>125</v>
      </c>
      <c r="E110" s="135"/>
      <c r="F110" s="135"/>
      <c r="G110" s="135"/>
      <c r="H110" s="135"/>
      <c r="I110" s="136"/>
      <c r="J110" s="137">
        <f>J174</f>
        <v>0</v>
      </c>
      <c r="L110" s="133"/>
    </row>
    <row r="111" spans="1:47" s="2" customFormat="1" ht="21.75" customHeight="1">
      <c r="A111" s="29"/>
      <c r="B111" s="30"/>
      <c r="C111" s="29"/>
      <c r="D111" s="29"/>
      <c r="E111" s="29"/>
      <c r="F111" s="29"/>
      <c r="G111" s="29"/>
      <c r="H111" s="29"/>
      <c r="I111" s="98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>
      <c r="A112" s="29"/>
      <c r="B112" s="44"/>
      <c r="C112" s="45"/>
      <c r="D112" s="45"/>
      <c r="E112" s="45"/>
      <c r="F112" s="45"/>
      <c r="G112" s="45"/>
      <c r="H112" s="45"/>
      <c r="I112" s="122"/>
      <c r="J112" s="45"/>
      <c r="K112" s="45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5" customHeight="1">
      <c r="A116" s="29"/>
      <c r="B116" s="46"/>
      <c r="C116" s="47"/>
      <c r="D116" s="47"/>
      <c r="E116" s="47"/>
      <c r="F116" s="47"/>
      <c r="G116" s="47"/>
      <c r="H116" s="47"/>
      <c r="I116" s="123"/>
      <c r="J116" s="47"/>
      <c r="K116" s="47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5" customHeight="1">
      <c r="A117" s="29"/>
      <c r="B117" s="30"/>
      <c r="C117" s="18" t="s">
        <v>126</v>
      </c>
      <c r="D117" s="29"/>
      <c r="E117" s="29"/>
      <c r="F117" s="29"/>
      <c r="G117" s="29"/>
      <c r="H117" s="29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98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16</v>
      </c>
      <c r="D119" s="29"/>
      <c r="E119" s="29"/>
      <c r="F119" s="29"/>
      <c r="G119" s="29"/>
      <c r="H119" s="29"/>
      <c r="I119" s="98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6.5" customHeight="1">
      <c r="A120" s="29"/>
      <c r="B120" s="30"/>
      <c r="C120" s="29"/>
      <c r="D120" s="29"/>
      <c r="E120" s="240" t="str">
        <f>E7</f>
        <v>Hřiště Mydlinky-rekonstrukce</v>
      </c>
      <c r="F120" s="241"/>
      <c r="G120" s="241"/>
      <c r="H120" s="241"/>
      <c r="I120" s="98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B121" s="17"/>
      <c r="C121" s="24" t="s">
        <v>105</v>
      </c>
      <c r="I121" s="95"/>
      <c r="L121" s="17"/>
    </row>
    <row r="122" spans="1:31" s="2" customFormat="1" ht="16.5" customHeight="1">
      <c r="A122" s="29"/>
      <c r="B122" s="30"/>
      <c r="C122" s="29"/>
      <c r="D122" s="29"/>
      <c r="E122" s="240" t="s">
        <v>106</v>
      </c>
      <c r="F122" s="239"/>
      <c r="G122" s="239"/>
      <c r="H122" s="239"/>
      <c r="I122" s="98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107</v>
      </c>
      <c r="D123" s="29"/>
      <c r="E123" s="29"/>
      <c r="F123" s="29"/>
      <c r="G123" s="29"/>
      <c r="H123" s="29"/>
      <c r="I123" s="98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6.5" customHeight="1">
      <c r="A124" s="29"/>
      <c r="B124" s="30"/>
      <c r="C124" s="29"/>
      <c r="D124" s="29"/>
      <c r="E124" s="219" t="str">
        <f>E11</f>
        <v>1,1 - Multifunkční hřiště</v>
      </c>
      <c r="F124" s="239"/>
      <c r="G124" s="239"/>
      <c r="H124" s="239"/>
      <c r="I124" s="98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98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20</v>
      </c>
      <c r="D126" s="29"/>
      <c r="E126" s="29"/>
      <c r="F126" s="22" t="str">
        <f>F14</f>
        <v>Mydlinky</v>
      </c>
      <c r="G126" s="29"/>
      <c r="H126" s="29"/>
      <c r="I126" s="99" t="s">
        <v>22</v>
      </c>
      <c r="J126" s="52" t="str">
        <f>IF(J14="","",J14)</f>
        <v>14. 8. 2024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98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5.7" customHeight="1">
      <c r="A128" s="29"/>
      <c r="B128" s="30"/>
      <c r="C128" s="24" t="s">
        <v>24</v>
      </c>
      <c r="D128" s="29"/>
      <c r="E128" s="29"/>
      <c r="F128" s="22" t="str">
        <f>E17</f>
        <v>Městská část Praha 12,Gen. Šišky 2375/6,Praha 4</v>
      </c>
      <c r="G128" s="29"/>
      <c r="H128" s="29"/>
      <c r="I128" s="99" t="s">
        <v>31</v>
      </c>
      <c r="J128" s="27" t="str">
        <f>E23</f>
        <v>Pitter Design, s.r.o. Pardubice 53003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29</v>
      </c>
      <c r="D129" s="29"/>
      <c r="E129" s="29"/>
      <c r="F129" s="22" t="str">
        <f>IF(E20="","",E20)</f>
        <v>Vyplň údaj</v>
      </c>
      <c r="G129" s="29"/>
      <c r="H129" s="29"/>
      <c r="I129" s="99" t="s">
        <v>35</v>
      </c>
      <c r="J129" s="27" t="str">
        <f>E26</f>
        <v xml:space="preserve"> </v>
      </c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98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38"/>
      <c r="B131" s="139"/>
      <c r="C131" s="140" t="s">
        <v>127</v>
      </c>
      <c r="D131" s="141" t="s">
        <v>63</v>
      </c>
      <c r="E131" s="141" t="s">
        <v>59</v>
      </c>
      <c r="F131" s="141" t="s">
        <v>60</v>
      </c>
      <c r="G131" s="141" t="s">
        <v>128</v>
      </c>
      <c r="H131" s="141" t="s">
        <v>129</v>
      </c>
      <c r="I131" s="142" t="s">
        <v>130</v>
      </c>
      <c r="J131" s="143" t="s">
        <v>111</v>
      </c>
      <c r="K131" s="144" t="s">
        <v>131</v>
      </c>
      <c r="L131" s="145"/>
      <c r="M131" s="59" t="s">
        <v>1</v>
      </c>
      <c r="N131" s="60" t="s">
        <v>42</v>
      </c>
      <c r="O131" s="60" t="s">
        <v>132</v>
      </c>
      <c r="P131" s="60" t="s">
        <v>133</v>
      </c>
      <c r="Q131" s="60" t="s">
        <v>134</v>
      </c>
      <c r="R131" s="60" t="s">
        <v>135</v>
      </c>
      <c r="S131" s="60" t="s">
        <v>136</v>
      </c>
      <c r="T131" s="61" t="s">
        <v>137</v>
      </c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</row>
    <row r="132" spans="1:65" s="2" customFormat="1" ht="22.9" customHeight="1">
      <c r="A132" s="29"/>
      <c r="B132" s="30"/>
      <c r="C132" s="66" t="s">
        <v>138</v>
      </c>
      <c r="D132" s="29"/>
      <c r="E132" s="29"/>
      <c r="F132" s="29"/>
      <c r="G132" s="29"/>
      <c r="H132" s="29"/>
      <c r="I132" s="98"/>
      <c r="J132" s="146">
        <f>BK132</f>
        <v>0</v>
      </c>
      <c r="K132" s="29"/>
      <c r="L132" s="30"/>
      <c r="M132" s="62"/>
      <c r="N132" s="53"/>
      <c r="O132" s="63"/>
      <c r="P132" s="147">
        <f>P133+P165</f>
        <v>0</v>
      </c>
      <c r="Q132" s="63"/>
      <c r="R132" s="147">
        <f>R133+R165</f>
        <v>22.696727159999998</v>
      </c>
      <c r="S132" s="63"/>
      <c r="T132" s="148">
        <f>T133+T165</f>
        <v>88.781120000000001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77</v>
      </c>
      <c r="AU132" s="14" t="s">
        <v>113</v>
      </c>
      <c r="BK132" s="149">
        <f>BK133+BK165</f>
        <v>0</v>
      </c>
    </row>
    <row r="133" spans="1:65" s="12" customFormat="1" ht="25.9" customHeight="1">
      <c r="B133" s="150"/>
      <c r="D133" s="151" t="s">
        <v>77</v>
      </c>
      <c r="E133" s="152" t="s">
        <v>139</v>
      </c>
      <c r="F133" s="152" t="s">
        <v>140</v>
      </c>
      <c r="I133" s="153"/>
      <c r="J133" s="154">
        <f>BK133</f>
        <v>0</v>
      </c>
      <c r="L133" s="150"/>
      <c r="M133" s="155"/>
      <c r="N133" s="156"/>
      <c r="O133" s="156"/>
      <c r="P133" s="157">
        <f>P134+P142+P147+P151+P158+P163</f>
        <v>0</v>
      </c>
      <c r="Q133" s="156"/>
      <c r="R133" s="157">
        <f>R134+R142+R147+R151+R158+R163</f>
        <v>22.696727159999998</v>
      </c>
      <c r="S133" s="156"/>
      <c r="T133" s="158">
        <f>T134+T142+T147+T151+T158+T163</f>
        <v>88.781120000000001</v>
      </c>
      <c r="AR133" s="151" t="s">
        <v>82</v>
      </c>
      <c r="AT133" s="159" t="s">
        <v>77</v>
      </c>
      <c r="AU133" s="159" t="s">
        <v>78</v>
      </c>
      <c r="AY133" s="151" t="s">
        <v>141</v>
      </c>
      <c r="BK133" s="160">
        <f>BK134+BK142+BK147+BK151+BK158+BK163</f>
        <v>0</v>
      </c>
    </row>
    <row r="134" spans="1:65" s="12" customFormat="1" ht="22.9" customHeight="1">
      <c r="B134" s="150"/>
      <c r="D134" s="151" t="s">
        <v>77</v>
      </c>
      <c r="E134" s="161" t="s">
        <v>82</v>
      </c>
      <c r="F134" s="161" t="s">
        <v>142</v>
      </c>
      <c r="I134" s="153"/>
      <c r="J134" s="162">
        <f>BK134</f>
        <v>0</v>
      </c>
      <c r="L134" s="150"/>
      <c r="M134" s="155"/>
      <c r="N134" s="156"/>
      <c r="O134" s="156"/>
      <c r="P134" s="157">
        <f>SUM(P135:P141)</f>
        <v>0</v>
      </c>
      <c r="Q134" s="156"/>
      <c r="R134" s="157">
        <f>SUM(R135:R141)</f>
        <v>3.3027000000000001E-2</v>
      </c>
      <c r="S134" s="156"/>
      <c r="T134" s="158">
        <f>SUM(T135:T141)</f>
        <v>88.781120000000001</v>
      </c>
      <c r="AR134" s="151" t="s">
        <v>82</v>
      </c>
      <c r="AT134" s="159" t="s">
        <v>77</v>
      </c>
      <c r="AU134" s="159" t="s">
        <v>82</v>
      </c>
      <c r="AY134" s="151" t="s">
        <v>141</v>
      </c>
      <c r="BK134" s="160">
        <f>SUM(BK135:BK141)</f>
        <v>0</v>
      </c>
    </row>
    <row r="135" spans="1:65" s="2" customFormat="1" ht="21.75" customHeight="1">
      <c r="A135" s="29"/>
      <c r="B135" s="163"/>
      <c r="C135" s="164" t="s">
        <v>82</v>
      </c>
      <c r="D135" s="164" t="s">
        <v>143</v>
      </c>
      <c r="E135" s="165" t="s">
        <v>144</v>
      </c>
      <c r="F135" s="166" t="s">
        <v>145</v>
      </c>
      <c r="G135" s="167" t="s">
        <v>146</v>
      </c>
      <c r="H135" s="168">
        <v>660.54</v>
      </c>
      <c r="I135" s="169"/>
      <c r="J135" s="170">
        <f t="shared" ref="J135:J141" si="0">ROUND(I135*H135,2)</f>
        <v>0</v>
      </c>
      <c r="K135" s="171"/>
      <c r="L135" s="30"/>
      <c r="M135" s="172" t="s">
        <v>1</v>
      </c>
      <c r="N135" s="173" t="s">
        <v>43</v>
      </c>
      <c r="O135" s="55"/>
      <c r="P135" s="174">
        <f t="shared" ref="P135:P141" si="1">O135*H135</f>
        <v>0</v>
      </c>
      <c r="Q135" s="174">
        <v>5.0000000000000002E-5</v>
      </c>
      <c r="R135" s="174">
        <f t="shared" ref="R135:R141" si="2">Q135*H135</f>
        <v>3.3027000000000001E-2</v>
      </c>
      <c r="S135" s="174">
        <v>0.128</v>
      </c>
      <c r="T135" s="175">
        <f t="shared" ref="T135:T141" si="3">S135*H135</f>
        <v>84.549120000000002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6" t="s">
        <v>147</v>
      </c>
      <c r="AT135" s="176" t="s">
        <v>143</v>
      </c>
      <c r="AU135" s="176" t="s">
        <v>86</v>
      </c>
      <c r="AY135" s="14" t="s">
        <v>141</v>
      </c>
      <c r="BE135" s="177">
        <f t="shared" ref="BE135:BE141" si="4">IF(N135="základní",J135,0)</f>
        <v>0</v>
      </c>
      <c r="BF135" s="177">
        <f t="shared" ref="BF135:BF141" si="5">IF(N135="snížená",J135,0)</f>
        <v>0</v>
      </c>
      <c r="BG135" s="177">
        <f t="shared" ref="BG135:BG141" si="6">IF(N135="zákl. přenesená",J135,0)</f>
        <v>0</v>
      </c>
      <c r="BH135" s="177">
        <f t="shared" ref="BH135:BH141" si="7">IF(N135="sníž. přenesená",J135,0)</f>
        <v>0</v>
      </c>
      <c r="BI135" s="177">
        <f t="shared" ref="BI135:BI141" si="8">IF(N135="nulová",J135,0)</f>
        <v>0</v>
      </c>
      <c r="BJ135" s="14" t="s">
        <v>82</v>
      </c>
      <c r="BK135" s="177">
        <f t="shared" ref="BK135:BK141" si="9">ROUND(I135*H135,2)</f>
        <v>0</v>
      </c>
      <c r="BL135" s="14" t="s">
        <v>147</v>
      </c>
      <c r="BM135" s="176" t="s">
        <v>148</v>
      </c>
    </row>
    <row r="136" spans="1:65" s="2" customFormat="1" ht="16.5" customHeight="1">
      <c r="A136" s="29"/>
      <c r="B136" s="163"/>
      <c r="C136" s="164" t="s">
        <v>86</v>
      </c>
      <c r="D136" s="164" t="s">
        <v>143</v>
      </c>
      <c r="E136" s="165" t="s">
        <v>149</v>
      </c>
      <c r="F136" s="166" t="s">
        <v>150</v>
      </c>
      <c r="G136" s="167" t="s">
        <v>151</v>
      </c>
      <c r="H136" s="168">
        <v>105.8</v>
      </c>
      <c r="I136" s="169"/>
      <c r="J136" s="170">
        <f t="shared" si="0"/>
        <v>0</v>
      </c>
      <c r="K136" s="171"/>
      <c r="L136" s="30"/>
      <c r="M136" s="172" t="s">
        <v>1</v>
      </c>
      <c r="N136" s="173" t="s">
        <v>43</v>
      </c>
      <c r="O136" s="55"/>
      <c r="P136" s="174">
        <f t="shared" si="1"/>
        <v>0</v>
      </c>
      <c r="Q136" s="174">
        <v>0</v>
      </c>
      <c r="R136" s="174">
        <f t="shared" si="2"/>
        <v>0</v>
      </c>
      <c r="S136" s="174">
        <v>0.04</v>
      </c>
      <c r="T136" s="175">
        <f t="shared" si="3"/>
        <v>4.2320000000000002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6" t="s">
        <v>147</v>
      </c>
      <c r="AT136" s="176" t="s">
        <v>143</v>
      </c>
      <c r="AU136" s="176" t="s">
        <v>86</v>
      </c>
      <c r="AY136" s="14" t="s">
        <v>141</v>
      </c>
      <c r="BE136" s="177">
        <f t="shared" si="4"/>
        <v>0</v>
      </c>
      <c r="BF136" s="177">
        <f t="shared" si="5"/>
        <v>0</v>
      </c>
      <c r="BG136" s="177">
        <f t="shared" si="6"/>
        <v>0</v>
      </c>
      <c r="BH136" s="177">
        <f t="shared" si="7"/>
        <v>0</v>
      </c>
      <c r="BI136" s="177">
        <f t="shared" si="8"/>
        <v>0</v>
      </c>
      <c r="BJ136" s="14" t="s">
        <v>82</v>
      </c>
      <c r="BK136" s="177">
        <f t="shared" si="9"/>
        <v>0</v>
      </c>
      <c r="BL136" s="14" t="s">
        <v>147</v>
      </c>
      <c r="BM136" s="176" t="s">
        <v>152</v>
      </c>
    </row>
    <row r="137" spans="1:65" s="2" customFormat="1" ht="21.75" customHeight="1">
      <c r="A137" s="29"/>
      <c r="B137" s="163"/>
      <c r="C137" s="164" t="s">
        <v>153</v>
      </c>
      <c r="D137" s="164" t="s">
        <v>143</v>
      </c>
      <c r="E137" s="165" t="s">
        <v>154</v>
      </c>
      <c r="F137" s="166" t="s">
        <v>155</v>
      </c>
      <c r="G137" s="167" t="s">
        <v>156</v>
      </c>
      <c r="H137" s="168">
        <v>1.1000000000000001</v>
      </c>
      <c r="I137" s="169"/>
      <c r="J137" s="170">
        <f t="shared" si="0"/>
        <v>0</v>
      </c>
      <c r="K137" s="171"/>
      <c r="L137" s="30"/>
      <c r="M137" s="172" t="s">
        <v>1</v>
      </c>
      <c r="N137" s="173" t="s">
        <v>43</v>
      </c>
      <c r="O137" s="55"/>
      <c r="P137" s="174">
        <f t="shared" si="1"/>
        <v>0</v>
      </c>
      <c r="Q137" s="174">
        <v>0</v>
      </c>
      <c r="R137" s="174">
        <f t="shared" si="2"/>
        <v>0</v>
      </c>
      <c r="S137" s="174">
        <v>0</v>
      </c>
      <c r="T137" s="175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6" t="s">
        <v>147</v>
      </c>
      <c r="AT137" s="176" t="s">
        <v>143</v>
      </c>
      <c r="AU137" s="176" t="s">
        <v>86</v>
      </c>
      <c r="AY137" s="14" t="s">
        <v>141</v>
      </c>
      <c r="BE137" s="177">
        <f t="shared" si="4"/>
        <v>0</v>
      </c>
      <c r="BF137" s="177">
        <f t="shared" si="5"/>
        <v>0</v>
      </c>
      <c r="BG137" s="177">
        <f t="shared" si="6"/>
        <v>0</v>
      </c>
      <c r="BH137" s="177">
        <f t="shared" si="7"/>
        <v>0</v>
      </c>
      <c r="BI137" s="177">
        <f t="shared" si="8"/>
        <v>0</v>
      </c>
      <c r="BJ137" s="14" t="s">
        <v>82</v>
      </c>
      <c r="BK137" s="177">
        <f t="shared" si="9"/>
        <v>0</v>
      </c>
      <c r="BL137" s="14" t="s">
        <v>147</v>
      </c>
      <c r="BM137" s="176" t="s">
        <v>157</v>
      </c>
    </row>
    <row r="138" spans="1:65" s="2" customFormat="1" ht="21.75" customHeight="1">
      <c r="A138" s="29"/>
      <c r="B138" s="163"/>
      <c r="C138" s="164" t="s">
        <v>147</v>
      </c>
      <c r="D138" s="164" t="s">
        <v>143</v>
      </c>
      <c r="E138" s="165" t="s">
        <v>158</v>
      </c>
      <c r="F138" s="166" t="s">
        <v>159</v>
      </c>
      <c r="G138" s="167" t="s">
        <v>156</v>
      </c>
      <c r="H138" s="168">
        <v>1.1000000000000001</v>
      </c>
      <c r="I138" s="169"/>
      <c r="J138" s="170">
        <f t="shared" si="0"/>
        <v>0</v>
      </c>
      <c r="K138" s="171"/>
      <c r="L138" s="30"/>
      <c r="M138" s="172" t="s">
        <v>1</v>
      </c>
      <c r="N138" s="173" t="s">
        <v>43</v>
      </c>
      <c r="O138" s="55"/>
      <c r="P138" s="174">
        <f t="shared" si="1"/>
        <v>0</v>
      </c>
      <c r="Q138" s="174">
        <v>0</v>
      </c>
      <c r="R138" s="174">
        <f t="shared" si="2"/>
        <v>0</v>
      </c>
      <c r="S138" s="174">
        <v>0</v>
      </c>
      <c r="T138" s="175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6" t="s">
        <v>147</v>
      </c>
      <c r="AT138" s="176" t="s">
        <v>143</v>
      </c>
      <c r="AU138" s="176" t="s">
        <v>86</v>
      </c>
      <c r="AY138" s="14" t="s">
        <v>141</v>
      </c>
      <c r="BE138" s="177">
        <f t="shared" si="4"/>
        <v>0</v>
      </c>
      <c r="BF138" s="177">
        <f t="shared" si="5"/>
        <v>0</v>
      </c>
      <c r="BG138" s="177">
        <f t="shared" si="6"/>
        <v>0</v>
      </c>
      <c r="BH138" s="177">
        <f t="shared" si="7"/>
        <v>0</v>
      </c>
      <c r="BI138" s="177">
        <f t="shared" si="8"/>
        <v>0</v>
      </c>
      <c r="BJ138" s="14" t="s">
        <v>82</v>
      </c>
      <c r="BK138" s="177">
        <f t="shared" si="9"/>
        <v>0</v>
      </c>
      <c r="BL138" s="14" t="s">
        <v>147</v>
      </c>
      <c r="BM138" s="176" t="s">
        <v>160</v>
      </c>
    </row>
    <row r="139" spans="1:65" s="2" customFormat="1" ht="21.75" customHeight="1">
      <c r="A139" s="29"/>
      <c r="B139" s="163"/>
      <c r="C139" s="164" t="s">
        <v>161</v>
      </c>
      <c r="D139" s="164" t="s">
        <v>143</v>
      </c>
      <c r="E139" s="165" t="s">
        <v>162</v>
      </c>
      <c r="F139" s="166" t="s">
        <v>163</v>
      </c>
      <c r="G139" s="167" t="s">
        <v>156</v>
      </c>
      <c r="H139" s="168">
        <v>1.1000000000000001</v>
      </c>
      <c r="I139" s="169"/>
      <c r="J139" s="170">
        <f t="shared" si="0"/>
        <v>0</v>
      </c>
      <c r="K139" s="171"/>
      <c r="L139" s="30"/>
      <c r="M139" s="172" t="s">
        <v>1</v>
      </c>
      <c r="N139" s="173" t="s">
        <v>43</v>
      </c>
      <c r="O139" s="55"/>
      <c r="P139" s="174">
        <f t="shared" si="1"/>
        <v>0</v>
      </c>
      <c r="Q139" s="174">
        <v>0</v>
      </c>
      <c r="R139" s="174">
        <f t="shared" si="2"/>
        <v>0</v>
      </c>
      <c r="S139" s="174">
        <v>0</v>
      </c>
      <c r="T139" s="175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6" t="s">
        <v>147</v>
      </c>
      <c r="AT139" s="176" t="s">
        <v>143</v>
      </c>
      <c r="AU139" s="176" t="s">
        <v>86</v>
      </c>
      <c r="AY139" s="14" t="s">
        <v>141</v>
      </c>
      <c r="BE139" s="177">
        <f t="shared" si="4"/>
        <v>0</v>
      </c>
      <c r="BF139" s="177">
        <f t="shared" si="5"/>
        <v>0</v>
      </c>
      <c r="BG139" s="177">
        <f t="shared" si="6"/>
        <v>0</v>
      </c>
      <c r="BH139" s="177">
        <f t="shared" si="7"/>
        <v>0</v>
      </c>
      <c r="BI139" s="177">
        <f t="shared" si="8"/>
        <v>0</v>
      </c>
      <c r="BJ139" s="14" t="s">
        <v>82</v>
      </c>
      <c r="BK139" s="177">
        <f t="shared" si="9"/>
        <v>0</v>
      </c>
      <c r="BL139" s="14" t="s">
        <v>147</v>
      </c>
      <c r="BM139" s="176" t="s">
        <v>164</v>
      </c>
    </row>
    <row r="140" spans="1:65" s="2" customFormat="1" ht="21.75" customHeight="1">
      <c r="A140" s="29"/>
      <c r="B140" s="163"/>
      <c r="C140" s="164" t="s">
        <v>165</v>
      </c>
      <c r="D140" s="164" t="s">
        <v>143</v>
      </c>
      <c r="E140" s="165" t="s">
        <v>166</v>
      </c>
      <c r="F140" s="166" t="s">
        <v>167</v>
      </c>
      <c r="G140" s="167" t="s">
        <v>168</v>
      </c>
      <c r="H140" s="168">
        <v>1.76</v>
      </c>
      <c r="I140" s="169"/>
      <c r="J140" s="170">
        <f t="shared" si="0"/>
        <v>0</v>
      </c>
      <c r="K140" s="171"/>
      <c r="L140" s="30"/>
      <c r="M140" s="172" t="s">
        <v>1</v>
      </c>
      <c r="N140" s="173" t="s">
        <v>43</v>
      </c>
      <c r="O140" s="55"/>
      <c r="P140" s="174">
        <f t="shared" si="1"/>
        <v>0</v>
      </c>
      <c r="Q140" s="174">
        <v>0</v>
      </c>
      <c r="R140" s="174">
        <f t="shared" si="2"/>
        <v>0</v>
      </c>
      <c r="S140" s="174">
        <v>0</v>
      </c>
      <c r="T140" s="175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6" t="s">
        <v>147</v>
      </c>
      <c r="AT140" s="176" t="s">
        <v>143</v>
      </c>
      <c r="AU140" s="176" t="s">
        <v>86</v>
      </c>
      <c r="AY140" s="14" t="s">
        <v>141</v>
      </c>
      <c r="BE140" s="177">
        <f t="shared" si="4"/>
        <v>0</v>
      </c>
      <c r="BF140" s="177">
        <f t="shared" si="5"/>
        <v>0</v>
      </c>
      <c r="BG140" s="177">
        <f t="shared" si="6"/>
        <v>0</v>
      </c>
      <c r="BH140" s="177">
        <f t="shared" si="7"/>
        <v>0</v>
      </c>
      <c r="BI140" s="177">
        <f t="shared" si="8"/>
        <v>0</v>
      </c>
      <c r="BJ140" s="14" t="s">
        <v>82</v>
      </c>
      <c r="BK140" s="177">
        <f t="shared" si="9"/>
        <v>0</v>
      </c>
      <c r="BL140" s="14" t="s">
        <v>147</v>
      </c>
      <c r="BM140" s="176" t="s">
        <v>169</v>
      </c>
    </row>
    <row r="141" spans="1:65" s="2" customFormat="1" ht="16.5" customHeight="1">
      <c r="A141" s="29"/>
      <c r="B141" s="163"/>
      <c r="C141" s="164" t="s">
        <v>170</v>
      </c>
      <c r="D141" s="164" t="s">
        <v>143</v>
      </c>
      <c r="E141" s="165" t="s">
        <v>171</v>
      </c>
      <c r="F141" s="166" t="s">
        <v>172</v>
      </c>
      <c r="G141" s="167" t="s">
        <v>156</v>
      </c>
      <c r="H141" s="168">
        <v>1.1000000000000001</v>
      </c>
      <c r="I141" s="169"/>
      <c r="J141" s="170">
        <f t="shared" si="0"/>
        <v>0</v>
      </c>
      <c r="K141" s="171"/>
      <c r="L141" s="30"/>
      <c r="M141" s="172" t="s">
        <v>1</v>
      </c>
      <c r="N141" s="173" t="s">
        <v>43</v>
      </c>
      <c r="O141" s="55"/>
      <c r="P141" s="174">
        <f t="shared" si="1"/>
        <v>0</v>
      </c>
      <c r="Q141" s="174">
        <v>0</v>
      </c>
      <c r="R141" s="174">
        <f t="shared" si="2"/>
        <v>0</v>
      </c>
      <c r="S141" s="174">
        <v>0</v>
      </c>
      <c r="T141" s="175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6" t="s">
        <v>147</v>
      </c>
      <c r="AT141" s="176" t="s">
        <v>143</v>
      </c>
      <c r="AU141" s="176" t="s">
        <v>86</v>
      </c>
      <c r="AY141" s="14" t="s">
        <v>141</v>
      </c>
      <c r="BE141" s="177">
        <f t="shared" si="4"/>
        <v>0</v>
      </c>
      <c r="BF141" s="177">
        <f t="shared" si="5"/>
        <v>0</v>
      </c>
      <c r="BG141" s="177">
        <f t="shared" si="6"/>
        <v>0</v>
      </c>
      <c r="BH141" s="177">
        <f t="shared" si="7"/>
        <v>0</v>
      </c>
      <c r="BI141" s="177">
        <f t="shared" si="8"/>
        <v>0</v>
      </c>
      <c r="BJ141" s="14" t="s">
        <v>82</v>
      </c>
      <c r="BK141" s="177">
        <f t="shared" si="9"/>
        <v>0</v>
      </c>
      <c r="BL141" s="14" t="s">
        <v>147</v>
      </c>
      <c r="BM141" s="176" t="s">
        <v>173</v>
      </c>
    </row>
    <row r="142" spans="1:65" s="12" customFormat="1" ht="22.9" customHeight="1">
      <c r="B142" s="150"/>
      <c r="D142" s="151" t="s">
        <v>77</v>
      </c>
      <c r="E142" s="161" t="s">
        <v>86</v>
      </c>
      <c r="F142" s="161" t="s">
        <v>174</v>
      </c>
      <c r="I142" s="153"/>
      <c r="J142" s="162">
        <f>BK142</f>
        <v>0</v>
      </c>
      <c r="L142" s="150"/>
      <c r="M142" s="155"/>
      <c r="N142" s="156"/>
      <c r="O142" s="156"/>
      <c r="P142" s="157">
        <f>SUM(P143:P146)</f>
        <v>0</v>
      </c>
      <c r="Q142" s="156"/>
      <c r="R142" s="157">
        <f>SUM(R143:R146)</f>
        <v>2.4706909999999995</v>
      </c>
      <c r="S142" s="156"/>
      <c r="T142" s="158">
        <f>SUM(T143:T146)</f>
        <v>0</v>
      </c>
      <c r="AR142" s="151" t="s">
        <v>82</v>
      </c>
      <c r="AT142" s="159" t="s">
        <v>77</v>
      </c>
      <c r="AU142" s="159" t="s">
        <v>82</v>
      </c>
      <c r="AY142" s="151" t="s">
        <v>141</v>
      </c>
      <c r="BK142" s="160">
        <f>SUM(BK143:BK146)</f>
        <v>0</v>
      </c>
    </row>
    <row r="143" spans="1:65" s="2" customFormat="1" ht="21.75" customHeight="1">
      <c r="A143" s="29"/>
      <c r="B143" s="163"/>
      <c r="C143" s="164" t="s">
        <v>175</v>
      </c>
      <c r="D143" s="164" t="s">
        <v>143</v>
      </c>
      <c r="E143" s="165" t="s">
        <v>176</v>
      </c>
      <c r="F143" s="166" t="s">
        <v>177</v>
      </c>
      <c r="G143" s="167" t="s">
        <v>156</v>
      </c>
      <c r="H143" s="168">
        <v>0.15</v>
      </c>
      <c r="I143" s="169"/>
      <c r="J143" s="170">
        <f>ROUND(I143*H143,2)</f>
        <v>0</v>
      </c>
      <c r="K143" s="171"/>
      <c r="L143" s="30"/>
      <c r="M143" s="172" t="s">
        <v>1</v>
      </c>
      <c r="N143" s="173" t="s">
        <v>43</v>
      </c>
      <c r="O143" s="55"/>
      <c r="P143" s="174">
        <f>O143*H143</f>
        <v>0</v>
      </c>
      <c r="Q143" s="174">
        <v>2.16</v>
      </c>
      <c r="R143" s="174">
        <f>Q143*H143</f>
        <v>0.32400000000000001</v>
      </c>
      <c r="S143" s="174">
        <v>0</v>
      </c>
      <c r="T143" s="175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6" t="s">
        <v>147</v>
      </c>
      <c r="AT143" s="176" t="s">
        <v>143</v>
      </c>
      <c r="AU143" s="176" t="s">
        <v>86</v>
      </c>
      <c r="AY143" s="14" t="s">
        <v>141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4" t="s">
        <v>82</v>
      </c>
      <c r="BK143" s="177">
        <f>ROUND(I143*H143,2)</f>
        <v>0</v>
      </c>
      <c r="BL143" s="14" t="s">
        <v>147</v>
      </c>
      <c r="BM143" s="176" t="s">
        <v>178</v>
      </c>
    </row>
    <row r="144" spans="1:65" s="2" customFormat="1" ht="16.5" customHeight="1">
      <c r="A144" s="29"/>
      <c r="B144" s="163"/>
      <c r="C144" s="164" t="s">
        <v>179</v>
      </c>
      <c r="D144" s="164" t="s">
        <v>143</v>
      </c>
      <c r="E144" s="165" t="s">
        <v>180</v>
      </c>
      <c r="F144" s="166" t="s">
        <v>181</v>
      </c>
      <c r="G144" s="167" t="s">
        <v>156</v>
      </c>
      <c r="H144" s="168">
        <v>0.95</v>
      </c>
      <c r="I144" s="169"/>
      <c r="J144" s="170">
        <f>ROUND(I144*H144,2)</f>
        <v>0</v>
      </c>
      <c r="K144" s="171"/>
      <c r="L144" s="30"/>
      <c r="M144" s="172" t="s">
        <v>1</v>
      </c>
      <c r="N144" s="173" t="s">
        <v>43</v>
      </c>
      <c r="O144" s="55"/>
      <c r="P144" s="174">
        <f>O144*H144</f>
        <v>0</v>
      </c>
      <c r="Q144" s="174">
        <v>2.2563399999999998</v>
      </c>
      <c r="R144" s="174">
        <f>Q144*H144</f>
        <v>2.1435229999999996</v>
      </c>
      <c r="S144" s="174">
        <v>0</v>
      </c>
      <c r="T144" s="175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6" t="s">
        <v>147</v>
      </c>
      <c r="AT144" s="176" t="s">
        <v>143</v>
      </c>
      <c r="AU144" s="176" t="s">
        <v>86</v>
      </c>
      <c r="AY144" s="14" t="s">
        <v>141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4" t="s">
        <v>82</v>
      </c>
      <c r="BK144" s="177">
        <f>ROUND(I144*H144,2)</f>
        <v>0</v>
      </c>
      <c r="BL144" s="14" t="s">
        <v>147</v>
      </c>
      <c r="BM144" s="176" t="s">
        <v>182</v>
      </c>
    </row>
    <row r="145" spans="1:65" s="2" customFormat="1" ht="16.5" customHeight="1">
      <c r="A145" s="29"/>
      <c r="B145" s="163"/>
      <c r="C145" s="164" t="s">
        <v>183</v>
      </c>
      <c r="D145" s="164" t="s">
        <v>143</v>
      </c>
      <c r="E145" s="165" t="s">
        <v>184</v>
      </c>
      <c r="F145" s="166" t="s">
        <v>185</v>
      </c>
      <c r="G145" s="167" t="s">
        <v>146</v>
      </c>
      <c r="H145" s="168">
        <v>1.2</v>
      </c>
      <c r="I145" s="169"/>
      <c r="J145" s="170">
        <f>ROUND(I145*H145,2)</f>
        <v>0</v>
      </c>
      <c r="K145" s="171"/>
      <c r="L145" s="30"/>
      <c r="M145" s="172" t="s">
        <v>1</v>
      </c>
      <c r="N145" s="173" t="s">
        <v>43</v>
      </c>
      <c r="O145" s="55"/>
      <c r="P145" s="174">
        <f>O145*H145</f>
        <v>0</v>
      </c>
      <c r="Q145" s="174">
        <v>2.64E-3</v>
      </c>
      <c r="R145" s="174">
        <f>Q145*H145</f>
        <v>3.1679999999999998E-3</v>
      </c>
      <c r="S145" s="174">
        <v>0</v>
      </c>
      <c r="T145" s="175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6" t="s">
        <v>147</v>
      </c>
      <c r="AT145" s="176" t="s">
        <v>143</v>
      </c>
      <c r="AU145" s="176" t="s">
        <v>86</v>
      </c>
      <c r="AY145" s="14" t="s">
        <v>141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4" t="s">
        <v>82</v>
      </c>
      <c r="BK145" s="177">
        <f>ROUND(I145*H145,2)</f>
        <v>0</v>
      </c>
      <c r="BL145" s="14" t="s">
        <v>147</v>
      </c>
      <c r="BM145" s="176" t="s">
        <v>186</v>
      </c>
    </row>
    <row r="146" spans="1:65" s="2" customFormat="1" ht="16.5" customHeight="1">
      <c r="A146" s="29"/>
      <c r="B146" s="163"/>
      <c r="C146" s="164" t="s">
        <v>187</v>
      </c>
      <c r="D146" s="164" t="s">
        <v>143</v>
      </c>
      <c r="E146" s="165" t="s">
        <v>188</v>
      </c>
      <c r="F146" s="166" t="s">
        <v>189</v>
      </c>
      <c r="G146" s="167" t="s">
        <v>146</v>
      </c>
      <c r="H146" s="168">
        <v>1.2</v>
      </c>
      <c r="I146" s="169"/>
      <c r="J146" s="170">
        <f>ROUND(I146*H146,2)</f>
        <v>0</v>
      </c>
      <c r="K146" s="171"/>
      <c r="L146" s="30"/>
      <c r="M146" s="172" t="s">
        <v>1</v>
      </c>
      <c r="N146" s="173" t="s">
        <v>43</v>
      </c>
      <c r="O146" s="55"/>
      <c r="P146" s="174">
        <f>O146*H146</f>
        <v>0</v>
      </c>
      <c r="Q146" s="174">
        <v>0</v>
      </c>
      <c r="R146" s="174">
        <f>Q146*H146</f>
        <v>0</v>
      </c>
      <c r="S146" s="174">
        <v>0</v>
      </c>
      <c r="T146" s="175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6" t="s">
        <v>147</v>
      </c>
      <c r="AT146" s="176" t="s">
        <v>143</v>
      </c>
      <c r="AU146" s="176" t="s">
        <v>86</v>
      </c>
      <c r="AY146" s="14" t="s">
        <v>141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4" t="s">
        <v>82</v>
      </c>
      <c r="BK146" s="177">
        <f>ROUND(I146*H146,2)</f>
        <v>0</v>
      </c>
      <c r="BL146" s="14" t="s">
        <v>147</v>
      </c>
      <c r="BM146" s="176" t="s">
        <v>190</v>
      </c>
    </row>
    <row r="147" spans="1:65" s="12" customFormat="1" ht="22.9" customHeight="1">
      <c r="B147" s="150"/>
      <c r="D147" s="151" t="s">
        <v>77</v>
      </c>
      <c r="E147" s="161" t="s">
        <v>161</v>
      </c>
      <c r="F147" s="161" t="s">
        <v>191</v>
      </c>
      <c r="I147" s="153"/>
      <c r="J147" s="162">
        <f>BK147</f>
        <v>0</v>
      </c>
      <c r="L147" s="150"/>
      <c r="M147" s="155"/>
      <c r="N147" s="156"/>
      <c r="O147" s="156"/>
      <c r="P147" s="157">
        <f>SUM(P148:P150)</f>
        <v>0</v>
      </c>
      <c r="Q147" s="156"/>
      <c r="R147" s="157">
        <f>SUM(R148:R150)</f>
        <v>0</v>
      </c>
      <c r="S147" s="156"/>
      <c r="T147" s="158">
        <f>SUM(T148:T150)</f>
        <v>0</v>
      </c>
      <c r="AR147" s="151" t="s">
        <v>82</v>
      </c>
      <c r="AT147" s="159" t="s">
        <v>77</v>
      </c>
      <c r="AU147" s="159" t="s">
        <v>82</v>
      </c>
      <c r="AY147" s="151" t="s">
        <v>141</v>
      </c>
      <c r="BK147" s="160">
        <f>SUM(BK148:BK150)</f>
        <v>0</v>
      </c>
    </row>
    <row r="148" spans="1:65" s="2" customFormat="1" ht="16.5" customHeight="1">
      <c r="A148" s="29"/>
      <c r="B148" s="163"/>
      <c r="C148" s="164" t="s">
        <v>192</v>
      </c>
      <c r="D148" s="164" t="s">
        <v>143</v>
      </c>
      <c r="E148" s="165" t="s">
        <v>193</v>
      </c>
      <c r="F148" s="166" t="s">
        <v>194</v>
      </c>
      <c r="G148" s="167" t="s">
        <v>146</v>
      </c>
      <c r="H148" s="168">
        <v>660.54</v>
      </c>
      <c r="I148" s="169"/>
      <c r="J148" s="170">
        <f>ROUND(I148*H148,2)</f>
        <v>0</v>
      </c>
      <c r="K148" s="171"/>
      <c r="L148" s="30"/>
      <c r="M148" s="172" t="s">
        <v>1</v>
      </c>
      <c r="N148" s="173" t="s">
        <v>43</v>
      </c>
      <c r="O148" s="55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6" t="s">
        <v>147</v>
      </c>
      <c r="AT148" s="176" t="s">
        <v>143</v>
      </c>
      <c r="AU148" s="176" t="s">
        <v>86</v>
      </c>
      <c r="AY148" s="14" t="s">
        <v>141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4" t="s">
        <v>82</v>
      </c>
      <c r="BK148" s="177">
        <f>ROUND(I148*H148,2)</f>
        <v>0</v>
      </c>
      <c r="BL148" s="14" t="s">
        <v>147</v>
      </c>
      <c r="BM148" s="176" t="s">
        <v>195</v>
      </c>
    </row>
    <row r="149" spans="1:65" s="2" customFormat="1" ht="16.5" customHeight="1">
      <c r="A149" s="29"/>
      <c r="B149" s="163"/>
      <c r="C149" s="164" t="s">
        <v>196</v>
      </c>
      <c r="D149" s="164" t="s">
        <v>143</v>
      </c>
      <c r="E149" s="165" t="s">
        <v>197</v>
      </c>
      <c r="F149" s="166" t="s">
        <v>198</v>
      </c>
      <c r="G149" s="167" t="s">
        <v>146</v>
      </c>
      <c r="H149" s="168">
        <v>660.54</v>
      </c>
      <c r="I149" s="169"/>
      <c r="J149" s="170">
        <f>ROUND(I149*H149,2)</f>
        <v>0</v>
      </c>
      <c r="K149" s="171"/>
      <c r="L149" s="30"/>
      <c r="M149" s="172" t="s">
        <v>1</v>
      </c>
      <c r="N149" s="173" t="s">
        <v>43</v>
      </c>
      <c r="O149" s="55"/>
      <c r="P149" s="174">
        <f>O149*H149</f>
        <v>0</v>
      </c>
      <c r="Q149" s="174">
        <v>0</v>
      </c>
      <c r="R149" s="174">
        <f>Q149*H149</f>
        <v>0</v>
      </c>
      <c r="S149" s="174">
        <v>0</v>
      </c>
      <c r="T149" s="175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6" t="s">
        <v>147</v>
      </c>
      <c r="AT149" s="176" t="s">
        <v>143</v>
      </c>
      <c r="AU149" s="176" t="s">
        <v>86</v>
      </c>
      <c r="AY149" s="14" t="s">
        <v>141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4" t="s">
        <v>82</v>
      </c>
      <c r="BK149" s="177">
        <f>ROUND(I149*H149,2)</f>
        <v>0</v>
      </c>
      <c r="BL149" s="14" t="s">
        <v>147</v>
      </c>
      <c r="BM149" s="176" t="s">
        <v>199</v>
      </c>
    </row>
    <row r="150" spans="1:65" s="2" customFormat="1" ht="38.25" customHeight="1">
      <c r="A150" s="29"/>
      <c r="B150" s="163"/>
      <c r="C150" s="164" t="s">
        <v>200</v>
      </c>
      <c r="D150" s="164" t="s">
        <v>143</v>
      </c>
      <c r="E150" s="165" t="s">
        <v>201</v>
      </c>
      <c r="F150" s="166" t="s">
        <v>434</v>
      </c>
      <c r="G150" s="167" t="s">
        <v>146</v>
      </c>
      <c r="H150" s="168">
        <v>660.54</v>
      </c>
      <c r="I150" s="169"/>
      <c r="J150" s="170">
        <f>ROUND(I150*H150,2)</f>
        <v>0</v>
      </c>
      <c r="K150" s="171"/>
      <c r="L150" s="30"/>
      <c r="M150" s="172" t="s">
        <v>1</v>
      </c>
      <c r="N150" s="173" t="s">
        <v>43</v>
      </c>
      <c r="O150" s="55"/>
      <c r="P150" s="174">
        <f>O150*H150</f>
        <v>0</v>
      </c>
      <c r="Q150" s="174">
        <v>0</v>
      </c>
      <c r="R150" s="174">
        <f>Q150*H150</f>
        <v>0</v>
      </c>
      <c r="S150" s="174">
        <v>0</v>
      </c>
      <c r="T150" s="175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6" t="s">
        <v>147</v>
      </c>
      <c r="AT150" s="176" t="s">
        <v>143</v>
      </c>
      <c r="AU150" s="176" t="s">
        <v>86</v>
      </c>
      <c r="AY150" s="14" t="s">
        <v>141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14" t="s">
        <v>82</v>
      </c>
      <c r="BK150" s="177">
        <f>ROUND(I150*H150,2)</f>
        <v>0</v>
      </c>
      <c r="BL150" s="14" t="s">
        <v>147</v>
      </c>
      <c r="BM150" s="176" t="s">
        <v>203</v>
      </c>
    </row>
    <row r="151" spans="1:65" s="12" customFormat="1" ht="22.9" customHeight="1">
      <c r="B151" s="150"/>
      <c r="D151" s="151" t="s">
        <v>77</v>
      </c>
      <c r="E151" s="161" t="s">
        <v>179</v>
      </c>
      <c r="F151" s="161" t="s">
        <v>204</v>
      </c>
      <c r="I151" s="153"/>
      <c r="J151" s="162">
        <f>BK151</f>
        <v>0</v>
      </c>
      <c r="L151" s="150"/>
      <c r="M151" s="155"/>
      <c r="N151" s="156"/>
      <c r="O151" s="156"/>
      <c r="P151" s="157">
        <f>SUM(P153:P157)</f>
        <v>0</v>
      </c>
      <c r="Q151" s="156"/>
      <c r="R151" s="157">
        <f>SUM(R153:R157)</f>
        <v>20.193009159999999</v>
      </c>
      <c r="S151" s="156"/>
      <c r="T151" s="158">
        <f>SUM(T153:T157)</f>
        <v>0</v>
      </c>
      <c r="AR151" s="151" t="s">
        <v>82</v>
      </c>
      <c r="AT151" s="159" t="s">
        <v>77</v>
      </c>
      <c r="AU151" s="159" t="s">
        <v>82</v>
      </c>
      <c r="AY151" s="151" t="s">
        <v>141</v>
      </c>
      <c r="BK151" s="160">
        <f>SUM(BK152:BK157)</f>
        <v>0</v>
      </c>
    </row>
    <row r="152" spans="1:65" s="2" customFormat="1" ht="21.75" customHeight="1">
      <c r="A152" s="29"/>
      <c r="B152" s="163"/>
      <c r="C152" s="164" t="s">
        <v>8</v>
      </c>
      <c r="D152" s="164" t="s">
        <v>143</v>
      </c>
      <c r="E152" s="165" t="s">
        <v>431</v>
      </c>
      <c r="F152" s="166" t="s">
        <v>433</v>
      </c>
      <c r="G152" s="167" t="s">
        <v>220</v>
      </c>
      <c r="H152" s="168">
        <v>2</v>
      </c>
      <c r="I152" s="169"/>
      <c r="J152" s="170">
        <f t="shared" ref="J152:J157" si="10">ROUND(I152*H152,2)</f>
        <v>0</v>
      </c>
      <c r="K152" s="171"/>
      <c r="L152" s="30"/>
      <c r="M152" s="195" t="s">
        <v>1</v>
      </c>
      <c r="N152" s="173" t="s">
        <v>43</v>
      </c>
      <c r="O152" s="174">
        <v>0.14000000000000001</v>
      </c>
      <c r="P152" s="174">
        <f t="shared" ref="P152:P157" si="11">O152*H152</f>
        <v>0.28000000000000003</v>
      </c>
      <c r="Q152" s="174">
        <v>0.10095</v>
      </c>
      <c r="R152" s="174">
        <f t="shared" ref="R152:R157" si="12">Q152*H152</f>
        <v>0.2019</v>
      </c>
      <c r="S152" s="174">
        <v>0</v>
      </c>
      <c r="T152" s="175">
        <f t="shared" ref="T152:T157" si="13"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6" t="s">
        <v>147</v>
      </c>
      <c r="AT152" s="176" t="s">
        <v>143</v>
      </c>
      <c r="AU152" s="176" t="s">
        <v>86</v>
      </c>
      <c r="AY152" s="14" t="s">
        <v>141</v>
      </c>
      <c r="BE152" s="177">
        <f t="shared" ref="BE152:BE157" si="14">IF(N152="základní",J152,0)</f>
        <v>0</v>
      </c>
      <c r="BF152" s="177">
        <f t="shared" ref="BF152:BF157" si="15">IF(N152="snížená",J152,0)</f>
        <v>0</v>
      </c>
      <c r="BG152" s="177">
        <f t="shared" ref="BG152:BG157" si="16">IF(N152="zákl. přenesená",J152,0)</f>
        <v>0</v>
      </c>
      <c r="BH152" s="177">
        <f t="shared" ref="BH152:BH157" si="17">IF(N152="sníž. přenesená",J152,0)</f>
        <v>0</v>
      </c>
      <c r="BI152" s="177">
        <f t="shared" ref="BI152:BI157" si="18">IF(N152="nulová",J152,0)</f>
        <v>0</v>
      </c>
      <c r="BJ152" s="14" t="s">
        <v>82</v>
      </c>
      <c r="BK152" s="177">
        <f t="shared" ref="BK152:BK157" si="19">ROUND(I152*H152,2)</f>
        <v>0</v>
      </c>
      <c r="BL152" s="14" t="s">
        <v>147</v>
      </c>
      <c r="BM152" s="176" t="s">
        <v>207</v>
      </c>
    </row>
    <row r="153" spans="1:65" s="2" customFormat="1" ht="21.75" customHeight="1">
      <c r="A153" s="29"/>
      <c r="B153" s="163"/>
      <c r="C153" s="164">
        <v>16</v>
      </c>
      <c r="D153" s="164" t="s">
        <v>143</v>
      </c>
      <c r="E153" s="165" t="s">
        <v>205</v>
      </c>
      <c r="F153" s="166" t="s">
        <v>206</v>
      </c>
      <c r="G153" s="167" t="s">
        <v>151</v>
      </c>
      <c r="H153" s="168">
        <v>105.8</v>
      </c>
      <c r="I153" s="169"/>
      <c r="J153" s="170">
        <f t="shared" si="10"/>
        <v>0</v>
      </c>
      <c r="K153" s="171"/>
      <c r="L153" s="30"/>
      <c r="M153" s="172" t="s">
        <v>1</v>
      </c>
      <c r="N153" s="173" t="s">
        <v>43</v>
      </c>
      <c r="O153" s="55"/>
      <c r="P153" s="174">
        <f t="shared" si="11"/>
        <v>0</v>
      </c>
      <c r="Q153" s="174">
        <v>0.10095</v>
      </c>
      <c r="R153" s="174">
        <f t="shared" si="12"/>
        <v>10.68051</v>
      </c>
      <c r="S153" s="174">
        <v>0</v>
      </c>
      <c r="T153" s="175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6" t="s">
        <v>147</v>
      </c>
      <c r="AT153" s="176" t="s">
        <v>143</v>
      </c>
      <c r="AU153" s="176" t="s">
        <v>86</v>
      </c>
      <c r="AY153" s="14" t="s">
        <v>141</v>
      </c>
      <c r="BE153" s="177">
        <f t="shared" si="14"/>
        <v>0</v>
      </c>
      <c r="BF153" s="177">
        <f t="shared" si="15"/>
        <v>0</v>
      </c>
      <c r="BG153" s="177">
        <f t="shared" si="16"/>
        <v>0</v>
      </c>
      <c r="BH153" s="177">
        <f t="shared" si="17"/>
        <v>0</v>
      </c>
      <c r="BI153" s="177">
        <f t="shared" si="18"/>
        <v>0</v>
      </c>
      <c r="BJ153" s="14" t="s">
        <v>82</v>
      </c>
      <c r="BK153" s="177">
        <f t="shared" si="19"/>
        <v>0</v>
      </c>
      <c r="BL153" s="14" t="s">
        <v>147</v>
      </c>
      <c r="BM153" s="176" t="s">
        <v>207</v>
      </c>
    </row>
    <row r="154" spans="1:65" s="2" customFormat="1" ht="16.5" customHeight="1">
      <c r="A154" s="29"/>
      <c r="B154" s="163"/>
      <c r="C154" s="178">
        <v>17</v>
      </c>
      <c r="D154" s="178" t="s">
        <v>209</v>
      </c>
      <c r="E154" s="179" t="s">
        <v>210</v>
      </c>
      <c r="F154" s="180" t="s">
        <v>211</v>
      </c>
      <c r="G154" s="181" t="s">
        <v>151</v>
      </c>
      <c r="H154" s="182">
        <v>106.858</v>
      </c>
      <c r="I154" s="183"/>
      <c r="J154" s="184">
        <f t="shared" si="10"/>
        <v>0</v>
      </c>
      <c r="K154" s="185"/>
      <c r="L154" s="186"/>
      <c r="M154" s="187" t="s">
        <v>1</v>
      </c>
      <c r="N154" s="188" t="s">
        <v>43</v>
      </c>
      <c r="O154" s="55"/>
      <c r="P154" s="174">
        <f t="shared" si="11"/>
        <v>0</v>
      </c>
      <c r="Q154" s="174">
        <v>2.1999999999999999E-2</v>
      </c>
      <c r="R154" s="174">
        <f t="shared" si="12"/>
        <v>2.350876</v>
      </c>
      <c r="S154" s="174">
        <v>0</v>
      </c>
      <c r="T154" s="175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6" t="s">
        <v>175</v>
      </c>
      <c r="AT154" s="176" t="s">
        <v>209</v>
      </c>
      <c r="AU154" s="176" t="s">
        <v>86</v>
      </c>
      <c r="AY154" s="14" t="s">
        <v>141</v>
      </c>
      <c r="BE154" s="177">
        <f t="shared" si="14"/>
        <v>0</v>
      </c>
      <c r="BF154" s="177">
        <f t="shared" si="15"/>
        <v>0</v>
      </c>
      <c r="BG154" s="177">
        <f t="shared" si="16"/>
        <v>0</v>
      </c>
      <c r="BH154" s="177">
        <f t="shared" si="17"/>
        <v>0</v>
      </c>
      <c r="BI154" s="177">
        <f t="shared" si="18"/>
        <v>0</v>
      </c>
      <c r="BJ154" s="14" t="s">
        <v>82</v>
      </c>
      <c r="BK154" s="177">
        <f t="shared" si="19"/>
        <v>0</v>
      </c>
      <c r="BL154" s="14" t="s">
        <v>147</v>
      </c>
      <c r="BM154" s="176" t="s">
        <v>212</v>
      </c>
    </row>
    <row r="155" spans="1:65" s="2" customFormat="1" ht="21.75" customHeight="1">
      <c r="A155" s="29"/>
      <c r="B155" s="163"/>
      <c r="C155" s="164">
        <v>18</v>
      </c>
      <c r="D155" s="164" t="s">
        <v>143</v>
      </c>
      <c r="E155" s="165" t="s">
        <v>214</v>
      </c>
      <c r="F155" s="166" t="s">
        <v>215</v>
      </c>
      <c r="G155" s="167" t="s">
        <v>156</v>
      </c>
      <c r="H155" s="168">
        <v>3.1739999999999999</v>
      </c>
      <c r="I155" s="169"/>
      <c r="J155" s="170">
        <f t="shared" si="10"/>
        <v>0</v>
      </c>
      <c r="K155" s="171"/>
      <c r="L155" s="30"/>
      <c r="M155" s="172" t="s">
        <v>1</v>
      </c>
      <c r="N155" s="173" t="s">
        <v>43</v>
      </c>
      <c r="O155" s="55"/>
      <c r="P155" s="174">
        <f t="shared" si="11"/>
        <v>0</v>
      </c>
      <c r="Q155" s="174">
        <v>2.2563399999999998</v>
      </c>
      <c r="R155" s="174">
        <f t="shared" si="12"/>
        <v>7.1616231599999995</v>
      </c>
      <c r="S155" s="174">
        <v>0</v>
      </c>
      <c r="T155" s="175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6" t="s">
        <v>147</v>
      </c>
      <c r="AT155" s="176" t="s">
        <v>143</v>
      </c>
      <c r="AU155" s="176" t="s">
        <v>86</v>
      </c>
      <c r="AY155" s="14" t="s">
        <v>141</v>
      </c>
      <c r="BE155" s="177">
        <f t="shared" si="14"/>
        <v>0</v>
      </c>
      <c r="BF155" s="177">
        <f t="shared" si="15"/>
        <v>0</v>
      </c>
      <c r="BG155" s="177">
        <f t="shared" si="16"/>
        <v>0</v>
      </c>
      <c r="BH155" s="177">
        <f t="shared" si="17"/>
        <v>0</v>
      </c>
      <c r="BI155" s="177">
        <f t="shared" si="18"/>
        <v>0</v>
      </c>
      <c r="BJ155" s="14" t="s">
        <v>82</v>
      </c>
      <c r="BK155" s="177">
        <f t="shared" si="19"/>
        <v>0</v>
      </c>
      <c r="BL155" s="14" t="s">
        <v>147</v>
      </c>
      <c r="BM155" s="176" t="s">
        <v>216</v>
      </c>
    </row>
    <row r="156" spans="1:65" s="2" customFormat="1" ht="33" customHeight="1">
      <c r="A156" s="29"/>
      <c r="B156" s="163"/>
      <c r="C156" s="164">
        <v>19</v>
      </c>
      <c r="D156" s="164" t="s">
        <v>143</v>
      </c>
      <c r="E156" s="165" t="s">
        <v>218</v>
      </c>
      <c r="F156" s="166" t="s">
        <v>219</v>
      </c>
      <c r="G156" s="167" t="s">
        <v>220</v>
      </c>
      <c r="H156" s="168">
        <v>2</v>
      </c>
      <c r="I156" s="169"/>
      <c r="J156" s="170">
        <f t="shared" si="10"/>
        <v>0</v>
      </c>
      <c r="K156" s="171"/>
      <c r="L156" s="30"/>
      <c r="M156" s="172" t="s">
        <v>1</v>
      </c>
      <c r="N156" s="173" t="s">
        <v>43</v>
      </c>
      <c r="O156" s="55"/>
      <c r="P156" s="174">
        <f t="shared" si="11"/>
        <v>0</v>
      </c>
      <c r="Q156" s="174">
        <v>0</v>
      </c>
      <c r="R156" s="174">
        <f t="shared" si="12"/>
        <v>0</v>
      </c>
      <c r="S156" s="174">
        <v>0</v>
      </c>
      <c r="T156" s="175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6" t="s">
        <v>147</v>
      </c>
      <c r="AT156" s="176" t="s">
        <v>143</v>
      </c>
      <c r="AU156" s="176" t="s">
        <v>86</v>
      </c>
      <c r="AY156" s="14" t="s">
        <v>141</v>
      </c>
      <c r="BE156" s="177">
        <f t="shared" si="14"/>
        <v>0</v>
      </c>
      <c r="BF156" s="177">
        <f t="shared" si="15"/>
        <v>0</v>
      </c>
      <c r="BG156" s="177">
        <f t="shared" si="16"/>
        <v>0</v>
      </c>
      <c r="BH156" s="177">
        <f t="shared" si="17"/>
        <v>0</v>
      </c>
      <c r="BI156" s="177">
        <f t="shared" si="18"/>
        <v>0</v>
      </c>
      <c r="BJ156" s="14" t="s">
        <v>82</v>
      </c>
      <c r="BK156" s="177">
        <f t="shared" si="19"/>
        <v>0</v>
      </c>
      <c r="BL156" s="14" t="s">
        <v>147</v>
      </c>
      <c r="BM156" s="176" t="s">
        <v>221</v>
      </c>
    </row>
    <row r="157" spans="1:65" s="2" customFormat="1" ht="21.75" customHeight="1">
      <c r="A157" s="29"/>
      <c r="B157" s="163"/>
      <c r="C157" s="164">
        <v>20</v>
      </c>
      <c r="D157" s="164" t="s">
        <v>143</v>
      </c>
      <c r="E157" s="165" t="s">
        <v>223</v>
      </c>
      <c r="F157" s="166" t="s">
        <v>224</v>
      </c>
      <c r="G157" s="167" t="s">
        <v>220</v>
      </c>
      <c r="H157" s="168">
        <v>1</v>
      </c>
      <c r="I157" s="169"/>
      <c r="J157" s="170">
        <f t="shared" si="10"/>
        <v>0</v>
      </c>
      <c r="K157" s="171"/>
      <c r="L157" s="30"/>
      <c r="M157" s="172" t="s">
        <v>1</v>
      </c>
      <c r="N157" s="173" t="s">
        <v>43</v>
      </c>
      <c r="O157" s="55"/>
      <c r="P157" s="174">
        <f t="shared" si="11"/>
        <v>0</v>
      </c>
      <c r="Q157" s="174">
        <v>0</v>
      </c>
      <c r="R157" s="174">
        <f t="shared" si="12"/>
        <v>0</v>
      </c>
      <c r="S157" s="174">
        <v>0</v>
      </c>
      <c r="T157" s="175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6" t="s">
        <v>147</v>
      </c>
      <c r="AT157" s="176" t="s">
        <v>143</v>
      </c>
      <c r="AU157" s="176" t="s">
        <v>86</v>
      </c>
      <c r="AY157" s="14" t="s">
        <v>141</v>
      </c>
      <c r="BE157" s="177">
        <f t="shared" si="14"/>
        <v>0</v>
      </c>
      <c r="BF157" s="177">
        <f t="shared" si="15"/>
        <v>0</v>
      </c>
      <c r="BG157" s="177">
        <f t="shared" si="16"/>
        <v>0</v>
      </c>
      <c r="BH157" s="177">
        <f t="shared" si="17"/>
        <v>0</v>
      </c>
      <c r="BI157" s="177">
        <f t="shared" si="18"/>
        <v>0</v>
      </c>
      <c r="BJ157" s="14" t="s">
        <v>82</v>
      </c>
      <c r="BK157" s="177">
        <f t="shared" si="19"/>
        <v>0</v>
      </c>
      <c r="BL157" s="14" t="s">
        <v>147</v>
      </c>
      <c r="BM157" s="176" t="s">
        <v>225</v>
      </c>
    </row>
    <row r="158" spans="1:65" s="12" customFormat="1" ht="22.9" customHeight="1">
      <c r="B158" s="150"/>
      <c r="D158" s="151" t="s">
        <v>77</v>
      </c>
      <c r="E158" s="161" t="s">
        <v>226</v>
      </c>
      <c r="F158" s="161" t="s">
        <v>227</v>
      </c>
      <c r="I158" s="153"/>
      <c r="J158" s="162">
        <f>BK158</f>
        <v>0</v>
      </c>
      <c r="L158" s="150"/>
      <c r="M158" s="155"/>
      <c r="N158" s="156"/>
      <c r="O158" s="156"/>
      <c r="P158" s="157">
        <f>SUM(P159:P162)</f>
        <v>0</v>
      </c>
      <c r="Q158" s="156"/>
      <c r="R158" s="157">
        <f>SUM(R159:R162)</f>
        <v>0</v>
      </c>
      <c r="S158" s="156"/>
      <c r="T158" s="158">
        <f>SUM(T159:T162)</f>
        <v>0</v>
      </c>
      <c r="AR158" s="151" t="s">
        <v>82</v>
      </c>
      <c r="AT158" s="159" t="s">
        <v>77</v>
      </c>
      <c r="AU158" s="159" t="s">
        <v>82</v>
      </c>
      <c r="AY158" s="151" t="s">
        <v>141</v>
      </c>
      <c r="BK158" s="160">
        <f>SUM(BK159:BK162)</f>
        <v>0</v>
      </c>
    </row>
    <row r="159" spans="1:65" s="2" customFormat="1" ht="16.5" customHeight="1">
      <c r="A159" s="29"/>
      <c r="B159" s="163"/>
      <c r="C159" s="164">
        <v>21</v>
      </c>
      <c r="D159" s="164" t="s">
        <v>143</v>
      </c>
      <c r="E159" s="165" t="s">
        <v>229</v>
      </c>
      <c r="F159" s="166" t="s">
        <v>230</v>
      </c>
      <c r="G159" s="167" t="s">
        <v>168</v>
      </c>
      <c r="H159" s="168">
        <v>88.781000000000006</v>
      </c>
      <c r="I159" s="169"/>
      <c r="J159" s="170">
        <f>ROUND(I159*H159,2)</f>
        <v>0</v>
      </c>
      <c r="K159" s="171"/>
      <c r="L159" s="30"/>
      <c r="M159" s="172" t="s">
        <v>1</v>
      </c>
      <c r="N159" s="173" t="s">
        <v>43</v>
      </c>
      <c r="O159" s="55"/>
      <c r="P159" s="174">
        <f>O159*H159</f>
        <v>0</v>
      </c>
      <c r="Q159" s="174">
        <v>0</v>
      </c>
      <c r="R159" s="174">
        <f>Q159*H159</f>
        <v>0</v>
      </c>
      <c r="S159" s="174">
        <v>0</v>
      </c>
      <c r="T159" s="175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6" t="s">
        <v>147</v>
      </c>
      <c r="AT159" s="176" t="s">
        <v>143</v>
      </c>
      <c r="AU159" s="176" t="s">
        <v>86</v>
      </c>
      <c r="AY159" s="14" t="s">
        <v>141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4" t="s">
        <v>82</v>
      </c>
      <c r="BK159" s="177">
        <f>ROUND(I159*H159,2)</f>
        <v>0</v>
      </c>
      <c r="BL159" s="14" t="s">
        <v>147</v>
      </c>
      <c r="BM159" s="176" t="s">
        <v>231</v>
      </c>
    </row>
    <row r="160" spans="1:65" s="2" customFormat="1" ht="21.75" customHeight="1">
      <c r="A160" s="29"/>
      <c r="B160" s="163"/>
      <c r="C160" s="164">
        <v>22</v>
      </c>
      <c r="D160" s="164" t="s">
        <v>143</v>
      </c>
      <c r="E160" s="165" t="s">
        <v>232</v>
      </c>
      <c r="F160" s="166" t="s">
        <v>233</v>
      </c>
      <c r="G160" s="167" t="s">
        <v>168</v>
      </c>
      <c r="H160" s="168">
        <v>799.029</v>
      </c>
      <c r="I160" s="169"/>
      <c r="J160" s="170">
        <f>ROUND(I160*H160,2)</f>
        <v>0</v>
      </c>
      <c r="K160" s="171"/>
      <c r="L160" s="30"/>
      <c r="M160" s="172" t="s">
        <v>1</v>
      </c>
      <c r="N160" s="173" t="s">
        <v>43</v>
      </c>
      <c r="O160" s="55"/>
      <c r="P160" s="174">
        <f>O160*H160</f>
        <v>0</v>
      </c>
      <c r="Q160" s="174">
        <v>0</v>
      </c>
      <c r="R160" s="174">
        <f>Q160*H160</f>
        <v>0</v>
      </c>
      <c r="S160" s="174">
        <v>0</v>
      </c>
      <c r="T160" s="175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6" t="s">
        <v>147</v>
      </c>
      <c r="AT160" s="176" t="s">
        <v>143</v>
      </c>
      <c r="AU160" s="176" t="s">
        <v>86</v>
      </c>
      <c r="AY160" s="14" t="s">
        <v>141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4" t="s">
        <v>82</v>
      </c>
      <c r="BK160" s="177">
        <f>ROUND(I160*H160,2)</f>
        <v>0</v>
      </c>
      <c r="BL160" s="14" t="s">
        <v>147</v>
      </c>
      <c r="BM160" s="176" t="s">
        <v>234</v>
      </c>
    </row>
    <row r="161" spans="1:65" s="2" customFormat="1" ht="21.75" customHeight="1">
      <c r="A161" s="29"/>
      <c r="B161" s="163"/>
      <c r="C161" s="164">
        <v>23</v>
      </c>
      <c r="D161" s="164" t="s">
        <v>143</v>
      </c>
      <c r="E161" s="165" t="s">
        <v>236</v>
      </c>
      <c r="F161" s="166" t="s">
        <v>237</v>
      </c>
      <c r="G161" s="167" t="s">
        <v>168</v>
      </c>
      <c r="H161" s="168">
        <v>4.2320000000000002</v>
      </c>
      <c r="I161" s="169"/>
      <c r="J161" s="170">
        <f>ROUND(I161*H161,2)</f>
        <v>0</v>
      </c>
      <c r="K161" s="171"/>
      <c r="L161" s="30"/>
      <c r="M161" s="172" t="s">
        <v>1</v>
      </c>
      <c r="N161" s="173" t="s">
        <v>43</v>
      </c>
      <c r="O161" s="55"/>
      <c r="P161" s="174">
        <f>O161*H161</f>
        <v>0</v>
      </c>
      <c r="Q161" s="174">
        <v>0</v>
      </c>
      <c r="R161" s="174">
        <f>Q161*H161</f>
        <v>0</v>
      </c>
      <c r="S161" s="174">
        <v>0</v>
      </c>
      <c r="T161" s="175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6" t="s">
        <v>147</v>
      </c>
      <c r="AT161" s="176" t="s">
        <v>143</v>
      </c>
      <c r="AU161" s="176" t="s">
        <v>86</v>
      </c>
      <c r="AY161" s="14" t="s">
        <v>141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4" t="s">
        <v>82</v>
      </c>
      <c r="BK161" s="177">
        <f>ROUND(I161*H161,2)</f>
        <v>0</v>
      </c>
      <c r="BL161" s="14" t="s">
        <v>147</v>
      </c>
      <c r="BM161" s="176" t="s">
        <v>238</v>
      </c>
    </row>
    <row r="162" spans="1:65" s="2" customFormat="1" ht="21.75" customHeight="1">
      <c r="A162" s="29"/>
      <c r="B162" s="163"/>
      <c r="C162" s="164">
        <v>24</v>
      </c>
      <c r="D162" s="164" t="s">
        <v>143</v>
      </c>
      <c r="E162" s="165" t="s">
        <v>240</v>
      </c>
      <c r="F162" s="166" t="s">
        <v>241</v>
      </c>
      <c r="G162" s="167" t="s">
        <v>168</v>
      </c>
      <c r="H162" s="168">
        <v>84.549000000000007</v>
      </c>
      <c r="I162" s="169"/>
      <c r="J162" s="170">
        <f>ROUND(I162*H162,2)</f>
        <v>0</v>
      </c>
      <c r="K162" s="171"/>
      <c r="L162" s="30"/>
      <c r="M162" s="172" t="s">
        <v>1</v>
      </c>
      <c r="N162" s="173" t="s">
        <v>43</v>
      </c>
      <c r="O162" s="55"/>
      <c r="P162" s="174">
        <f>O162*H162</f>
        <v>0</v>
      </c>
      <c r="Q162" s="174">
        <v>0</v>
      </c>
      <c r="R162" s="174">
        <f>Q162*H162</f>
        <v>0</v>
      </c>
      <c r="S162" s="174">
        <v>0</v>
      </c>
      <c r="T162" s="175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6" t="s">
        <v>147</v>
      </c>
      <c r="AT162" s="176" t="s">
        <v>143</v>
      </c>
      <c r="AU162" s="176" t="s">
        <v>86</v>
      </c>
      <c r="AY162" s="14" t="s">
        <v>141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4" t="s">
        <v>82</v>
      </c>
      <c r="BK162" s="177">
        <f>ROUND(I162*H162,2)</f>
        <v>0</v>
      </c>
      <c r="BL162" s="14" t="s">
        <v>147</v>
      </c>
      <c r="BM162" s="176" t="s">
        <v>242</v>
      </c>
    </row>
    <row r="163" spans="1:65" s="12" customFormat="1" ht="22.9" customHeight="1">
      <c r="B163" s="150"/>
      <c r="D163" s="151" t="s">
        <v>77</v>
      </c>
      <c r="E163" s="161" t="s">
        <v>243</v>
      </c>
      <c r="F163" s="161" t="s">
        <v>244</v>
      </c>
      <c r="I163" s="153"/>
      <c r="J163" s="162">
        <f>BK163</f>
        <v>0</v>
      </c>
      <c r="L163" s="150"/>
      <c r="M163" s="155"/>
      <c r="N163" s="156"/>
      <c r="O163" s="156"/>
      <c r="P163" s="157">
        <f>P164</f>
        <v>0</v>
      </c>
      <c r="Q163" s="156"/>
      <c r="R163" s="157">
        <f>R164</f>
        <v>0</v>
      </c>
      <c r="S163" s="156"/>
      <c r="T163" s="158">
        <f>T164</f>
        <v>0</v>
      </c>
      <c r="AR163" s="151" t="s">
        <v>82</v>
      </c>
      <c r="AT163" s="159" t="s">
        <v>77</v>
      </c>
      <c r="AU163" s="159" t="s">
        <v>82</v>
      </c>
      <c r="AY163" s="151" t="s">
        <v>141</v>
      </c>
      <c r="BK163" s="160">
        <f>BK164</f>
        <v>0</v>
      </c>
    </row>
    <row r="164" spans="1:65" s="2" customFormat="1" ht="16.5" customHeight="1">
      <c r="A164" s="29"/>
      <c r="B164" s="163"/>
      <c r="C164" s="164">
        <v>25</v>
      </c>
      <c r="D164" s="164" t="s">
        <v>143</v>
      </c>
      <c r="E164" s="165" t="s">
        <v>246</v>
      </c>
      <c r="F164" s="166" t="s">
        <v>247</v>
      </c>
      <c r="G164" s="167" t="s">
        <v>168</v>
      </c>
      <c r="H164" s="168">
        <v>22.696999999999999</v>
      </c>
      <c r="I164" s="169"/>
      <c r="J164" s="170">
        <f>ROUND(I164*H164,2)</f>
        <v>0</v>
      </c>
      <c r="K164" s="171"/>
      <c r="L164" s="30"/>
      <c r="M164" s="172" t="s">
        <v>1</v>
      </c>
      <c r="N164" s="173" t="s">
        <v>43</v>
      </c>
      <c r="O164" s="55"/>
      <c r="P164" s="174">
        <f>O164*H164</f>
        <v>0</v>
      </c>
      <c r="Q164" s="174">
        <v>0</v>
      </c>
      <c r="R164" s="174">
        <f>Q164*H164</f>
        <v>0</v>
      </c>
      <c r="S164" s="174">
        <v>0</v>
      </c>
      <c r="T164" s="175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6" t="s">
        <v>147</v>
      </c>
      <c r="AT164" s="176" t="s">
        <v>143</v>
      </c>
      <c r="AU164" s="176" t="s">
        <v>86</v>
      </c>
      <c r="AY164" s="14" t="s">
        <v>141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4" t="s">
        <v>82</v>
      </c>
      <c r="BK164" s="177">
        <f>ROUND(I164*H164,2)</f>
        <v>0</v>
      </c>
      <c r="BL164" s="14" t="s">
        <v>147</v>
      </c>
      <c r="BM164" s="176" t="s">
        <v>248</v>
      </c>
    </row>
    <row r="165" spans="1:65" s="12" customFormat="1" ht="25.9" customHeight="1">
      <c r="B165" s="150"/>
      <c r="D165" s="151" t="s">
        <v>77</v>
      </c>
      <c r="E165" s="152" t="s">
        <v>249</v>
      </c>
      <c r="F165" s="152" t="s">
        <v>250</v>
      </c>
      <c r="I165" s="153"/>
      <c r="J165" s="154">
        <f>BK165</f>
        <v>0</v>
      </c>
      <c r="L165" s="150"/>
      <c r="M165" s="155"/>
      <c r="N165" s="156"/>
      <c r="O165" s="156"/>
      <c r="P165" s="157">
        <f>P166+P170+P172+P174</f>
        <v>0</v>
      </c>
      <c r="Q165" s="156"/>
      <c r="R165" s="157">
        <f>R166+R170+R172+R174</f>
        <v>0</v>
      </c>
      <c r="S165" s="156"/>
      <c r="T165" s="158">
        <f>T166+T170+T172+T174</f>
        <v>0</v>
      </c>
      <c r="AR165" s="151" t="s">
        <v>161</v>
      </c>
      <c r="AT165" s="159" t="s">
        <v>77</v>
      </c>
      <c r="AU165" s="159" t="s">
        <v>78</v>
      </c>
      <c r="AY165" s="151" t="s">
        <v>141</v>
      </c>
      <c r="BK165" s="160">
        <f>BK166+BK170+BK172+BK174</f>
        <v>0</v>
      </c>
    </row>
    <row r="166" spans="1:65" s="12" customFormat="1" ht="22.9" customHeight="1">
      <c r="B166" s="150"/>
      <c r="D166" s="151" t="s">
        <v>77</v>
      </c>
      <c r="E166" s="161" t="s">
        <v>251</v>
      </c>
      <c r="F166" s="161" t="s">
        <v>252</v>
      </c>
      <c r="I166" s="153"/>
      <c r="J166" s="162">
        <f>BK166</f>
        <v>0</v>
      </c>
      <c r="L166" s="150"/>
      <c r="M166" s="155"/>
      <c r="N166" s="156"/>
      <c r="O166" s="156"/>
      <c r="P166" s="157">
        <f>SUM(P167:P169)</f>
        <v>0</v>
      </c>
      <c r="Q166" s="156"/>
      <c r="R166" s="157">
        <f>SUM(R167:R169)</f>
        <v>0</v>
      </c>
      <c r="S166" s="156"/>
      <c r="T166" s="158">
        <f>SUM(T167:T169)</f>
        <v>0</v>
      </c>
      <c r="AR166" s="151" t="s">
        <v>161</v>
      </c>
      <c r="AT166" s="159" t="s">
        <v>77</v>
      </c>
      <c r="AU166" s="159" t="s">
        <v>82</v>
      </c>
      <c r="AY166" s="151" t="s">
        <v>141</v>
      </c>
      <c r="BK166" s="160">
        <f>SUM(BK167:BK169)</f>
        <v>0</v>
      </c>
    </row>
    <row r="167" spans="1:65" s="2" customFormat="1" ht="16.5" customHeight="1">
      <c r="A167" s="29"/>
      <c r="B167" s="163"/>
      <c r="C167" s="164" t="s">
        <v>253</v>
      </c>
      <c r="D167" s="164" t="s">
        <v>143</v>
      </c>
      <c r="E167" s="165" t="s">
        <v>254</v>
      </c>
      <c r="F167" s="166" t="s">
        <v>255</v>
      </c>
      <c r="G167" s="167" t="s">
        <v>256</v>
      </c>
      <c r="H167" s="168">
        <v>1</v>
      </c>
      <c r="I167" s="169"/>
      <c r="J167" s="170">
        <f>ROUND(I167*H167,2)</f>
        <v>0</v>
      </c>
      <c r="K167" s="171"/>
      <c r="L167" s="30"/>
      <c r="M167" s="172" t="s">
        <v>1</v>
      </c>
      <c r="N167" s="173" t="s">
        <v>43</v>
      </c>
      <c r="O167" s="55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6" t="s">
        <v>257</v>
      </c>
      <c r="AT167" s="176" t="s">
        <v>143</v>
      </c>
      <c r="AU167" s="176" t="s">
        <v>86</v>
      </c>
      <c r="AY167" s="14" t="s">
        <v>141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4" t="s">
        <v>82</v>
      </c>
      <c r="BK167" s="177">
        <f>ROUND(I167*H167,2)</f>
        <v>0</v>
      </c>
      <c r="BL167" s="14" t="s">
        <v>257</v>
      </c>
      <c r="BM167" s="176" t="s">
        <v>258</v>
      </c>
    </row>
    <row r="168" spans="1:65" s="2" customFormat="1" ht="21.75" customHeight="1">
      <c r="A168" s="29"/>
      <c r="B168" s="163"/>
      <c r="C168" s="164" t="s">
        <v>259</v>
      </c>
      <c r="D168" s="164" t="s">
        <v>143</v>
      </c>
      <c r="E168" s="165" t="s">
        <v>260</v>
      </c>
      <c r="F168" s="166" t="s">
        <v>261</v>
      </c>
      <c r="G168" s="167" t="s">
        <v>256</v>
      </c>
      <c r="H168" s="168">
        <v>1</v>
      </c>
      <c r="I168" s="169"/>
      <c r="J168" s="170">
        <f>ROUND(I168*H168,2)</f>
        <v>0</v>
      </c>
      <c r="K168" s="171"/>
      <c r="L168" s="30"/>
      <c r="M168" s="172" t="s">
        <v>1</v>
      </c>
      <c r="N168" s="173" t="s">
        <v>43</v>
      </c>
      <c r="O168" s="55"/>
      <c r="P168" s="174">
        <f>O168*H168</f>
        <v>0</v>
      </c>
      <c r="Q168" s="174">
        <v>0</v>
      </c>
      <c r="R168" s="174">
        <f>Q168*H168</f>
        <v>0</v>
      </c>
      <c r="S168" s="174">
        <v>0</v>
      </c>
      <c r="T168" s="175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6" t="s">
        <v>257</v>
      </c>
      <c r="AT168" s="176" t="s">
        <v>143</v>
      </c>
      <c r="AU168" s="176" t="s">
        <v>86</v>
      </c>
      <c r="AY168" s="14" t="s">
        <v>141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4" t="s">
        <v>82</v>
      </c>
      <c r="BK168" s="177">
        <f>ROUND(I168*H168,2)</f>
        <v>0</v>
      </c>
      <c r="BL168" s="14" t="s">
        <v>257</v>
      </c>
      <c r="BM168" s="176" t="s">
        <v>262</v>
      </c>
    </row>
    <row r="169" spans="1:65" s="2" customFormat="1" ht="33" customHeight="1">
      <c r="A169" s="29"/>
      <c r="B169" s="163"/>
      <c r="C169" s="164" t="s">
        <v>263</v>
      </c>
      <c r="D169" s="164" t="s">
        <v>143</v>
      </c>
      <c r="E169" s="165" t="s">
        <v>264</v>
      </c>
      <c r="F169" s="166" t="s">
        <v>265</v>
      </c>
      <c r="G169" s="167" t="s">
        <v>256</v>
      </c>
      <c r="H169" s="168">
        <v>1</v>
      </c>
      <c r="I169" s="169"/>
      <c r="J169" s="170">
        <f>ROUND(I169*H169,2)</f>
        <v>0</v>
      </c>
      <c r="K169" s="171"/>
      <c r="L169" s="30"/>
      <c r="M169" s="172" t="s">
        <v>1</v>
      </c>
      <c r="N169" s="173" t="s">
        <v>43</v>
      </c>
      <c r="O169" s="55"/>
      <c r="P169" s="174">
        <f>O169*H169</f>
        <v>0</v>
      </c>
      <c r="Q169" s="174">
        <v>0</v>
      </c>
      <c r="R169" s="174">
        <f>Q169*H169</f>
        <v>0</v>
      </c>
      <c r="S169" s="174">
        <v>0</v>
      </c>
      <c r="T169" s="175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6" t="s">
        <v>257</v>
      </c>
      <c r="AT169" s="176" t="s">
        <v>143</v>
      </c>
      <c r="AU169" s="176" t="s">
        <v>86</v>
      </c>
      <c r="AY169" s="14" t="s">
        <v>141</v>
      </c>
      <c r="BE169" s="177">
        <f>IF(N169="základní",J169,0)</f>
        <v>0</v>
      </c>
      <c r="BF169" s="177">
        <f>IF(N169="snížená",J169,0)</f>
        <v>0</v>
      </c>
      <c r="BG169" s="177">
        <f>IF(N169="zákl. přenesená",J169,0)</f>
        <v>0</v>
      </c>
      <c r="BH169" s="177">
        <f>IF(N169="sníž. přenesená",J169,0)</f>
        <v>0</v>
      </c>
      <c r="BI169" s="177">
        <f>IF(N169="nulová",J169,0)</f>
        <v>0</v>
      </c>
      <c r="BJ169" s="14" t="s">
        <v>82</v>
      </c>
      <c r="BK169" s="177">
        <f>ROUND(I169*H169,2)</f>
        <v>0</v>
      </c>
      <c r="BL169" s="14" t="s">
        <v>257</v>
      </c>
      <c r="BM169" s="176" t="s">
        <v>266</v>
      </c>
    </row>
    <row r="170" spans="1:65" s="12" customFormat="1" ht="22.9" customHeight="1">
      <c r="B170" s="150"/>
      <c r="D170" s="151" t="s">
        <v>77</v>
      </c>
      <c r="E170" s="161" t="s">
        <v>267</v>
      </c>
      <c r="F170" s="161" t="s">
        <v>268</v>
      </c>
      <c r="I170" s="153"/>
      <c r="J170" s="162">
        <f>BK170</f>
        <v>0</v>
      </c>
      <c r="L170" s="150"/>
      <c r="M170" s="155"/>
      <c r="N170" s="156"/>
      <c r="O170" s="156"/>
      <c r="P170" s="157">
        <f>P171</f>
        <v>0</v>
      </c>
      <c r="Q170" s="156"/>
      <c r="R170" s="157">
        <f>R171</f>
        <v>0</v>
      </c>
      <c r="S170" s="156"/>
      <c r="T170" s="158">
        <f>T171</f>
        <v>0</v>
      </c>
      <c r="AR170" s="151" t="s">
        <v>161</v>
      </c>
      <c r="AT170" s="159" t="s">
        <v>77</v>
      </c>
      <c r="AU170" s="159" t="s">
        <v>82</v>
      </c>
      <c r="AY170" s="151" t="s">
        <v>141</v>
      </c>
      <c r="BK170" s="160">
        <f>BK171</f>
        <v>0</v>
      </c>
    </row>
    <row r="171" spans="1:65" s="2" customFormat="1" ht="21.75" customHeight="1">
      <c r="A171" s="29"/>
      <c r="B171" s="163"/>
      <c r="C171" s="164" t="s">
        <v>269</v>
      </c>
      <c r="D171" s="164" t="s">
        <v>143</v>
      </c>
      <c r="E171" s="165" t="s">
        <v>270</v>
      </c>
      <c r="F171" s="166" t="s">
        <v>271</v>
      </c>
      <c r="G171" s="167" t="s">
        <v>256</v>
      </c>
      <c r="H171" s="168">
        <v>1</v>
      </c>
      <c r="I171" s="169"/>
      <c r="J171" s="170">
        <f>ROUND(I171*H171,2)</f>
        <v>0</v>
      </c>
      <c r="K171" s="171"/>
      <c r="L171" s="30"/>
      <c r="M171" s="172" t="s">
        <v>1</v>
      </c>
      <c r="N171" s="173" t="s">
        <v>43</v>
      </c>
      <c r="O171" s="55"/>
      <c r="P171" s="174">
        <f>O171*H171</f>
        <v>0</v>
      </c>
      <c r="Q171" s="174">
        <v>0</v>
      </c>
      <c r="R171" s="174">
        <f>Q171*H171</f>
        <v>0</v>
      </c>
      <c r="S171" s="174">
        <v>0</v>
      </c>
      <c r="T171" s="175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6" t="s">
        <v>257</v>
      </c>
      <c r="AT171" s="176" t="s">
        <v>143</v>
      </c>
      <c r="AU171" s="176" t="s">
        <v>86</v>
      </c>
      <c r="AY171" s="14" t="s">
        <v>141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4" t="s">
        <v>82</v>
      </c>
      <c r="BK171" s="177">
        <f>ROUND(I171*H171,2)</f>
        <v>0</v>
      </c>
      <c r="BL171" s="14" t="s">
        <v>257</v>
      </c>
      <c r="BM171" s="176" t="s">
        <v>272</v>
      </c>
    </row>
    <row r="172" spans="1:65" s="12" customFormat="1" ht="22.9" customHeight="1">
      <c r="B172" s="150"/>
      <c r="D172" s="151" t="s">
        <v>77</v>
      </c>
      <c r="E172" s="161" t="s">
        <v>273</v>
      </c>
      <c r="F172" s="161" t="s">
        <v>274</v>
      </c>
      <c r="I172" s="153"/>
      <c r="J172" s="162">
        <f>BK172</f>
        <v>0</v>
      </c>
      <c r="L172" s="150"/>
      <c r="M172" s="155"/>
      <c r="N172" s="156"/>
      <c r="O172" s="156"/>
      <c r="P172" s="157">
        <f>P173</f>
        <v>0</v>
      </c>
      <c r="Q172" s="156"/>
      <c r="R172" s="157">
        <f>R173</f>
        <v>0</v>
      </c>
      <c r="S172" s="156"/>
      <c r="T172" s="158">
        <f>T173</f>
        <v>0</v>
      </c>
      <c r="AR172" s="151" t="s">
        <v>161</v>
      </c>
      <c r="AT172" s="159" t="s">
        <v>77</v>
      </c>
      <c r="AU172" s="159" t="s">
        <v>82</v>
      </c>
      <c r="AY172" s="151" t="s">
        <v>141</v>
      </c>
      <c r="BK172" s="160">
        <f>BK173</f>
        <v>0</v>
      </c>
    </row>
    <row r="173" spans="1:65" s="2" customFormat="1" ht="16.5" customHeight="1">
      <c r="A173" s="29"/>
      <c r="B173" s="163"/>
      <c r="C173" s="164" t="s">
        <v>275</v>
      </c>
      <c r="D173" s="164" t="s">
        <v>143</v>
      </c>
      <c r="E173" s="165" t="s">
        <v>276</v>
      </c>
      <c r="F173" s="166" t="s">
        <v>277</v>
      </c>
      <c r="G173" s="167" t="s">
        <v>256</v>
      </c>
      <c r="H173" s="168">
        <v>1</v>
      </c>
      <c r="I173" s="169"/>
      <c r="J173" s="170">
        <f>ROUND(I173*H173,2)</f>
        <v>0</v>
      </c>
      <c r="K173" s="171"/>
      <c r="L173" s="30"/>
      <c r="M173" s="172" t="s">
        <v>1</v>
      </c>
      <c r="N173" s="173" t="s">
        <v>43</v>
      </c>
      <c r="O173" s="55"/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5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6" t="s">
        <v>257</v>
      </c>
      <c r="AT173" s="176" t="s">
        <v>143</v>
      </c>
      <c r="AU173" s="176" t="s">
        <v>86</v>
      </c>
      <c r="AY173" s="14" t="s">
        <v>141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4" t="s">
        <v>82</v>
      </c>
      <c r="BK173" s="177">
        <f>ROUND(I173*H173,2)</f>
        <v>0</v>
      </c>
      <c r="BL173" s="14" t="s">
        <v>257</v>
      </c>
      <c r="BM173" s="176" t="s">
        <v>278</v>
      </c>
    </row>
    <row r="174" spans="1:65" s="12" customFormat="1" ht="22.9" customHeight="1">
      <c r="B174" s="150"/>
      <c r="D174" s="151" t="s">
        <v>77</v>
      </c>
      <c r="E174" s="161" t="s">
        <v>279</v>
      </c>
      <c r="F174" s="161" t="s">
        <v>280</v>
      </c>
      <c r="I174" s="153"/>
      <c r="J174" s="162">
        <f>BK174</f>
        <v>0</v>
      </c>
      <c r="L174" s="150"/>
      <c r="M174" s="155"/>
      <c r="N174" s="156"/>
      <c r="O174" s="156"/>
      <c r="P174" s="157">
        <f>SUM(P175:P176)</f>
        <v>0</v>
      </c>
      <c r="Q174" s="156"/>
      <c r="R174" s="157">
        <f>SUM(R175:R176)</f>
        <v>0</v>
      </c>
      <c r="S174" s="156"/>
      <c r="T174" s="158">
        <f>SUM(T175:T176)</f>
        <v>0</v>
      </c>
      <c r="AR174" s="151" t="s">
        <v>161</v>
      </c>
      <c r="AT174" s="159" t="s">
        <v>77</v>
      </c>
      <c r="AU174" s="159" t="s">
        <v>82</v>
      </c>
      <c r="AY174" s="151" t="s">
        <v>141</v>
      </c>
      <c r="BK174" s="160">
        <f>SUM(BK175:BK176)</f>
        <v>0</v>
      </c>
    </row>
    <row r="175" spans="1:65" s="2" customFormat="1" ht="21.75" customHeight="1">
      <c r="A175" s="29"/>
      <c r="B175" s="163"/>
      <c r="C175" s="164" t="s">
        <v>281</v>
      </c>
      <c r="D175" s="164" t="s">
        <v>143</v>
      </c>
      <c r="E175" s="165" t="s">
        <v>282</v>
      </c>
      <c r="F175" s="166" t="s">
        <v>283</v>
      </c>
      <c r="G175" s="167" t="s">
        <v>256</v>
      </c>
      <c r="H175" s="168">
        <v>1</v>
      </c>
      <c r="I175" s="169"/>
      <c r="J175" s="170">
        <f>ROUND(I175*H175,2)</f>
        <v>0</v>
      </c>
      <c r="K175" s="171"/>
      <c r="L175" s="30"/>
      <c r="M175" s="172" t="s">
        <v>1</v>
      </c>
      <c r="N175" s="173" t="s">
        <v>43</v>
      </c>
      <c r="O175" s="55"/>
      <c r="P175" s="174">
        <f>O175*H175</f>
        <v>0</v>
      </c>
      <c r="Q175" s="174">
        <v>0</v>
      </c>
      <c r="R175" s="174">
        <f>Q175*H175</f>
        <v>0</v>
      </c>
      <c r="S175" s="174">
        <v>0</v>
      </c>
      <c r="T175" s="175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6" t="s">
        <v>257</v>
      </c>
      <c r="AT175" s="176" t="s">
        <v>143</v>
      </c>
      <c r="AU175" s="176" t="s">
        <v>86</v>
      </c>
      <c r="AY175" s="14" t="s">
        <v>141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4" t="s">
        <v>82</v>
      </c>
      <c r="BK175" s="177">
        <f>ROUND(I175*H175,2)</f>
        <v>0</v>
      </c>
      <c r="BL175" s="14" t="s">
        <v>257</v>
      </c>
      <c r="BM175" s="176" t="s">
        <v>284</v>
      </c>
    </row>
    <row r="176" spans="1:65" s="2" customFormat="1" ht="16.5" customHeight="1">
      <c r="A176" s="29"/>
      <c r="B176" s="163"/>
      <c r="C176" s="164" t="s">
        <v>285</v>
      </c>
      <c r="D176" s="164" t="s">
        <v>143</v>
      </c>
      <c r="E176" s="165" t="s">
        <v>286</v>
      </c>
      <c r="F176" s="166" t="s">
        <v>287</v>
      </c>
      <c r="G176" s="167" t="s">
        <v>256</v>
      </c>
      <c r="H176" s="168">
        <v>1</v>
      </c>
      <c r="I176" s="169"/>
      <c r="J176" s="170">
        <f>ROUND(I176*H176,2)</f>
        <v>0</v>
      </c>
      <c r="K176" s="171"/>
      <c r="L176" s="30"/>
      <c r="M176" s="189" t="s">
        <v>1</v>
      </c>
      <c r="N176" s="190" t="s">
        <v>43</v>
      </c>
      <c r="O176" s="191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6" t="s">
        <v>257</v>
      </c>
      <c r="AT176" s="176" t="s">
        <v>143</v>
      </c>
      <c r="AU176" s="176" t="s">
        <v>86</v>
      </c>
      <c r="AY176" s="14" t="s">
        <v>141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14" t="s">
        <v>82</v>
      </c>
      <c r="BK176" s="177">
        <f>ROUND(I176*H176,2)</f>
        <v>0</v>
      </c>
      <c r="BL176" s="14" t="s">
        <v>257</v>
      </c>
      <c r="BM176" s="176" t="s">
        <v>288</v>
      </c>
    </row>
    <row r="177" spans="1:31" s="2" customFormat="1" ht="6.95" customHeight="1">
      <c r="A177" s="29"/>
      <c r="B177" s="44"/>
      <c r="C177" s="45"/>
      <c r="D177" s="45"/>
      <c r="E177" s="45"/>
      <c r="F177" s="45"/>
      <c r="G177" s="45"/>
      <c r="H177" s="45"/>
      <c r="I177" s="122"/>
      <c r="J177" s="45"/>
      <c r="K177" s="45"/>
      <c r="L177" s="30"/>
      <c r="M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</row>
  </sheetData>
  <autoFilter ref="C131:K176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94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86</v>
      </c>
    </row>
    <row r="4" spans="1:46" s="1" customFormat="1" ht="24.95" customHeight="1">
      <c r="B4" s="17"/>
      <c r="D4" s="18" t="s">
        <v>104</v>
      </c>
      <c r="I4" s="95"/>
      <c r="L4" s="17"/>
      <c r="M4" s="97" t="s">
        <v>10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16</v>
      </c>
      <c r="I6" s="95"/>
      <c r="L6" s="17"/>
    </row>
    <row r="7" spans="1:46" s="1" customFormat="1" ht="16.5" customHeight="1">
      <c r="B7" s="17"/>
      <c r="E7" s="240" t="str">
        <f>'Rekapitulace stavby'!K6</f>
        <v>Hřiště Mydlinky-rekonstrukce</v>
      </c>
      <c r="F7" s="241"/>
      <c r="G7" s="241"/>
      <c r="H7" s="241"/>
      <c r="I7" s="95"/>
      <c r="L7" s="17"/>
    </row>
    <row r="8" spans="1:46" s="1" customFormat="1" ht="12" customHeight="1">
      <c r="B8" s="17"/>
      <c r="D8" s="24" t="s">
        <v>105</v>
      </c>
      <c r="I8" s="95"/>
      <c r="L8" s="17"/>
    </row>
    <row r="9" spans="1:46" s="2" customFormat="1" ht="16.5" customHeight="1">
      <c r="A9" s="29"/>
      <c r="B9" s="30"/>
      <c r="C9" s="29"/>
      <c r="D9" s="29"/>
      <c r="E9" s="240" t="s">
        <v>106</v>
      </c>
      <c r="F9" s="239"/>
      <c r="G9" s="239"/>
      <c r="H9" s="239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107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19" t="s">
        <v>289</v>
      </c>
      <c r="F11" s="239"/>
      <c r="G11" s="239"/>
      <c r="H11" s="239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18</v>
      </c>
      <c r="E13" s="29"/>
      <c r="F13" s="22" t="s">
        <v>1</v>
      </c>
      <c r="G13" s="29"/>
      <c r="H13" s="29"/>
      <c r="I13" s="99" t="s">
        <v>19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20</v>
      </c>
      <c r="E14" s="29"/>
      <c r="F14" s="22" t="s">
        <v>21</v>
      </c>
      <c r="G14" s="29"/>
      <c r="H14" s="29"/>
      <c r="I14" s="99" t="s">
        <v>22</v>
      </c>
      <c r="J14" s="52" t="str">
        <f>'Rekapitulace stavby'!AN8</f>
        <v>14. 8. 2024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24</v>
      </c>
      <c r="E16" s="29"/>
      <c r="F16" s="29"/>
      <c r="G16" s="29"/>
      <c r="H16" s="29"/>
      <c r="I16" s="99" t="s">
        <v>25</v>
      </c>
      <c r="J16" s="22" t="s">
        <v>26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27</v>
      </c>
      <c r="F17" s="29"/>
      <c r="G17" s="29"/>
      <c r="H17" s="29"/>
      <c r="I17" s="99" t="s">
        <v>28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29</v>
      </c>
      <c r="E19" s="29"/>
      <c r="F19" s="29"/>
      <c r="G19" s="29"/>
      <c r="H19" s="29"/>
      <c r="I19" s="99" t="s">
        <v>25</v>
      </c>
      <c r="J19" s="25" t="str">
        <f>'Rekapitulace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42" t="str">
        <f>'Rekapitulace stavby'!E14</f>
        <v>Vyplň údaj</v>
      </c>
      <c r="F20" s="234"/>
      <c r="G20" s="234"/>
      <c r="H20" s="234"/>
      <c r="I20" s="99" t="s">
        <v>28</v>
      </c>
      <c r="J20" s="25" t="str">
        <f>'Rekapitulace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31</v>
      </c>
      <c r="E22" s="29"/>
      <c r="F22" s="29"/>
      <c r="G22" s="29"/>
      <c r="H22" s="29"/>
      <c r="I22" s="99" t="s">
        <v>25</v>
      </c>
      <c r="J22" s="22" t="s">
        <v>32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33</v>
      </c>
      <c r="F23" s="29"/>
      <c r="G23" s="29"/>
      <c r="H23" s="29"/>
      <c r="I23" s="99" t="s">
        <v>28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35</v>
      </c>
      <c r="E25" s="29"/>
      <c r="F25" s="29"/>
      <c r="G25" s="29"/>
      <c r="H25" s="29"/>
      <c r="I25" s="99" t="s">
        <v>25</v>
      </c>
      <c r="J25" s="22" t="str">
        <f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IF('Rekapitulace stavby'!E20="","",'Rekapitulace stavby'!E20)</f>
        <v xml:space="preserve"> </v>
      </c>
      <c r="F26" s="29"/>
      <c r="G26" s="29"/>
      <c r="H26" s="29"/>
      <c r="I26" s="99" t="s">
        <v>28</v>
      </c>
      <c r="J26" s="22" t="str">
        <f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37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100"/>
      <c r="B29" s="101"/>
      <c r="C29" s="100"/>
      <c r="D29" s="100"/>
      <c r="E29" s="238" t="s">
        <v>1</v>
      </c>
      <c r="F29" s="238"/>
      <c r="G29" s="238"/>
      <c r="H29" s="238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5" t="s">
        <v>38</v>
      </c>
      <c r="E32" s="29"/>
      <c r="F32" s="29"/>
      <c r="G32" s="29"/>
      <c r="H32" s="29"/>
      <c r="I32" s="98"/>
      <c r="J32" s="68">
        <f>ROUND(J126,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40</v>
      </c>
      <c r="G34" s="29"/>
      <c r="H34" s="29"/>
      <c r="I34" s="106" t="s">
        <v>39</v>
      </c>
      <c r="J34" s="33" t="s">
        <v>41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7" t="s">
        <v>42</v>
      </c>
      <c r="E35" s="24" t="s">
        <v>43</v>
      </c>
      <c r="F35" s="108">
        <f>ROUND((SUM(BE126:BE146)),  2)</f>
        <v>0</v>
      </c>
      <c r="G35" s="29"/>
      <c r="H35" s="29"/>
      <c r="I35" s="109">
        <v>0.21</v>
      </c>
      <c r="J35" s="108">
        <f>ROUND(((SUM(BE126:BE146))*I35),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44</v>
      </c>
      <c r="F36" s="108">
        <f>ROUND((SUM(BF126:BF146)),  2)</f>
        <v>0</v>
      </c>
      <c r="G36" s="29"/>
      <c r="H36" s="29"/>
      <c r="I36" s="109">
        <v>0.15</v>
      </c>
      <c r="J36" s="108">
        <f>ROUND(((SUM(BF126:BF146))*I36),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8">
        <f>ROUND((SUM(BG126:BG146)),  2)</f>
        <v>0</v>
      </c>
      <c r="G37" s="29"/>
      <c r="H37" s="29"/>
      <c r="I37" s="109">
        <v>0.21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46</v>
      </c>
      <c r="F38" s="108">
        <f>ROUND((SUM(BH126:BH146)),  2)</f>
        <v>0</v>
      </c>
      <c r="G38" s="29"/>
      <c r="H38" s="29"/>
      <c r="I38" s="109">
        <v>0.15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47</v>
      </c>
      <c r="F39" s="108">
        <f>ROUND((SUM(BI126:BI146)),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10"/>
      <c r="D41" s="111" t="s">
        <v>48</v>
      </c>
      <c r="E41" s="57"/>
      <c r="F41" s="57"/>
      <c r="G41" s="112" t="s">
        <v>49</v>
      </c>
      <c r="H41" s="113" t="s">
        <v>50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I43" s="95"/>
      <c r="L43" s="17"/>
    </row>
    <row r="44" spans="1:31" s="1" customFormat="1" ht="14.45" customHeight="1">
      <c r="B44" s="17"/>
      <c r="I44" s="95"/>
      <c r="L44" s="17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51</v>
      </c>
      <c r="E50" s="41"/>
      <c r="F50" s="41"/>
      <c r="G50" s="40" t="s">
        <v>52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53</v>
      </c>
      <c r="E61" s="32"/>
      <c r="F61" s="118" t="s">
        <v>54</v>
      </c>
      <c r="G61" s="42" t="s">
        <v>53</v>
      </c>
      <c r="H61" s="32"/>
      <c r="I61" s="119"/>
      <c r="J61" s="120" t="s">
        <v>54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55</v>
      </c>
      <c r="E65" s="43"/>
      <c r="F65" s="43"/>
      <c r="G65" s="40" t="s">
        <v>56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53</v>
      </c>
      <c r="E76" s="32"/>
      <c r="F76" s="118" t="s">
        <v>54</v>
      </c>
      <c r="G76" s="42" t="s">
        <v>53</v>
      </c>
      <c r="H76" s="32"/>
      <c r="I76" s="119"/>
      <c r="J76" s="120" t="s">
        <v>54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109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40" t="str">
        <f>E7</f>
        <v>Hřiště Mydlinky-rekonstrukce</v>
      </c>
      <c r="F85" s="241"/>
      <c r="G85" s="241"/>
      <c r="H85" s="241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105</v>
      </c>
      <c r="I86" s="95"/>
      <c r="L86" s="17"/>
    </row>
    <row r="87" spans="1:31" s="2" customFormat="1" ht="16.5" customHeight="1">
      <c r="A87" s="29"/>
      <c r="B87" s="30"/>
      <c r="C87" s="29"/>
      <c r="D87" s="29"/>
      <c r="E87" s="240" t="s">
        <v>106</v>
      </c>
      <c r="F87" s="239"/>
      <c r="G87" s="239"/>
      <c r="H87" s="239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107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19" t="str">
        <f>E11</f>
        <v>1,2 -  Asfaltová dráha</v>
      </c>
      <c r="F89" s="239"/>
      <c r="G89" s="239"/>
      <c r="H89" s="239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20</v>
      </c>
      <c r="D91" s="29"/>
      <c r="E91" s="29"/>
      <c r="F91" s="22" t="str">
        <f>F14</f>
        <v>Mydlinky</v>
      </c>
      <c r="G91" s="29"/>
      <c r="H91" s="29"/>
      <c r="I91" s="99" t="s">
        <v>22</v>
      </c>
      <c r="J91" s="52" t="str">
        <f>IF(J14="","",J14)</f>
        <v>14. 8. 2024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>
      <c r="A93" s="29"/>
      <c r="B93" s="30"/>
      <c r="C93" s="24" t="s">
        <v>24</v>
      </c>
      <c r="D93" s="29"/>
      <c r="E93" s="29"/>
      <c r="F93" s="22" t="str">
        <f>E17</f>
        <v>Městská část Praha 12,Gen. Šišky 2375/6,Praha 4</v>
      </c>
      <c r="G93" s="29"/>
      <c r="H93" s="29"/>
      <c r="I93" s="99" t="s">
        <v>31</v>
      </c>
      <c r="J93" s="27" t="str">
        <f>E23</f>
        <v>Pitter Design, s.r.o. Pardubice 53003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29</v>
      </c>
      <c r="D94" s="29"/>
      <c r="E94" s="29"/>
      <c r="F94" s="22" t="str">
        <f>IF(E20="","",E20)</f>
        <v>Vyplň údaj</v>
      </c>
      <c r="G94" s="29"/>
      <c r="H94" s="29"/>
      <c r="I94" s="99" t="s">
        <v>35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24" t="s">
        <v>110</v>
      </c>
      <c r="D96" s="110"/>
      <c r="E96" s="110"/>
      <c r="F96" s="110"/>
      <c r="G96" s="110"/>
      <c r="H96" s="110"/>
      <c r="I96" s="125"/>
      <c r="J96" s="126" t="s">
        <v>111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27" t="s">
        <v>112</v>
      </c>
      <c r="D98" s="29"/>
      <c r="E98" s="29"/>
      <c r="F98" s="29"/>
      <c r="G98" s="29"/>
      <c r="H98" s="29"/>
      <c r="I98" s="98"/>
      <c r="J98" s="68">
        <f>J126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113</v>
      </c>
    </row>
    <row r="99" spans="1:47" s="9" customFormat="1" ht="24.95" customHeight="1">
      <c r="B99" s="128"/>
      <c r="D99" s="129" t="s">
        <v>114</v>
      </c>
      <c r="E99" s="130"/>
      <c r="F99" s="130"/>
      <c r="G99" s="130"/>
      <c r="H99" s="130"/>
      <c r="I99" s="131"/>
      <c r="J99" s="132">
        <f>J127</f>
        <v>0</v>
      </c>
      <c r="L99" s="128"/>
    </row>
    <row r="100" spans="1:47" s="10" customFormat="1" ht="19.899999999999999" customHeight="1">
      <c r="B100" s="133"/>
      <c r="D100" s="134" t="s">
        <v>115</v>
      </c>
      <c r="E100" s="135"/>
      <c r="F100" s="135"/>
      <c r="G100" s="135"/>
      <c r="H100" s="135"/>
      <c r="I100" s="136"/>
      <c r="J100" s="137">
        <f>J128</f>
        <v>0</v>
      </c>
      <c r="L100" s="133"/>
    </row>
    <row r="101" spans="1:47" s="10" customFormat="1" ht="19.899999999999999" customHeight="1">
      <c r="B101" s="133"/>
      <c r="D101" s="134" t="s">
        <v>117</v>
      </c>
      <c r="E101" s="135"/>
      <c r="F101" s="135"/>
      <c r="G101" s="135"/>
      <c r="H101" s="135"/>
      <c r="I101" s="136"/>
      <c r="J101" s="137">
        <f>J132</f>
        <v>0</v>
      </c>
      <c r="L101" s="133"/>
    </row>
    <row r="102" spans="1:47" s="10" customFormat="1" ht="19.899999999999999" customHeight="1">
      <c r="B102" s="133"/>
      <c r="D102" s="134" t="s">
        <v>118</v>
      </c>
      <c r="E102" s="135"/>
      <c r="F102" s="135"/>
      <c r="G102" s="135"/>
      <c r="H102" s="135"/>
      <c r="I102" s="136"/>
      <c r="J102" s="137">
        <f>J136</f>
        <v>0</v>
      </c>
      <c r="L102" s="133"/>
    </row>
    <row r="103" spans="1:47" s="10" customFormat="1" ht="19.899999999999999" customHeight="1">
      <c r="B103" s="133"/>
      <c r="D103" s="134" t="s">
        <v>119</v>
      </c>
      <c r="E103" s="135"/>
      <c r="F103" s="135"/>
      <c r="G103" s="135"/>
      <c r="H103" s="135"/>
      <c r="I103" s="136"/>
      <c r="J103" s="137">
        <f>J140</f>
        <v>0</v>
      </c>
      <c r="L103" s="133"/>
    </row>
    <row r="104" spans="1:47" s="10" customFormat="1" ht="19.899999999999999" customHeight="1">
      <c r="B104" s="133"/>
      <c r="D104" s="134" t="s">
        <v>120</v>
      </c>
      <c r="E104" s="135"/>
      <c r="F104" s="135"/>
      <c r="G104" s="135"/>
      <c r="H104" s="135"/>
      <c r="I104" s="136"/>
      <c r="J104" s="137">
        <f>J145</f>
        <v>0</v>
      </c>
      <c r="L104" s="133"/>
    </row>
    <row r="105" spans="1:47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98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customHeight="1">
      <c r="A106" s="29"/>
      <c r="B106" s="44"/>
      <c r="C106" s="45"/>
      <c r="D106" s="45"/>
      <c r="E106" s="45"/>
      <c r="F106" s="45"/>
      <c r="G106" s="45"/>
      <c r="H106" s="45"/>
      <c r="I106" s="122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47" s="2" customFormat="1" ht="6.95" customHeight="1">
      <c r="A110" s="29"/>
      <c r="B110" s="46"/>
      <c r="C110" s="47"/>
      <c r="D110" s="47"/>
      <c r="E110" s="47"/>
      <c r="F110" s="47"/>
      <c r="G110" s="47"/>
      <c r="H110" s="47"/>
      <c r="I110" s="123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4.95" customHeight="1">
      <c r="A111" s="29"/>
      <c r="B111" s="30"/>
      <c r="C111" s="18" t="s">
        <v>126</v>
      </c>
      <c r="D111" s="29"/>
      <c r="E111" s="29"/>
      <c r="F111" s="29"/>
      <c r="G111" s="29"/>
      <c r="H111" s="29"/>
      <c r="I111" s="98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12" customHeight="1">
      <c r="A113" s="29"/>
      <c r="B113" s="30"/>
      <c r="C113" s="24" t="s">
        <v>16</v>
      </c>
      <c r="D113" s="29"/>
      <c r="E113" s="29"/>
      <c r="F113" s="29"/>
      <c r="G113" s="29"/>
      <c r="H113" s="29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6.5" customHeight="1">
      <c r="A114" s="29"/>
      <c r="B114" s="30"/>
      <c r="C114" s="29"/>
      <c r="D114" s="29"/>
      <c r="E114" s="240" t="str">
        <f>E7</f>
        <v>Hřiště Mydlinky-rekonstrukce</v>
      </c>
      <c r="F114" s="241"/>
      <c r="G114" s="241"/>
      <c r="H114" s="241"/>
      <c r="I114" s="9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2" customHeight="1">
      <c r="B115" s="17"/>
      <c r="C115" s="24" t="s">
        <v>105</v>
      </c>
      <c r="I115" s="95"/>
      <c r="L115" s="17"/>
    </row>
    <row r="116" spans="1:63" s="2" customFormat="1" ht="16.5" customHeight="1">
      <c r="A116" s="29"/>
      <c r="B116" s="30"/>
      <c r="C116" s="29"/>
      <c r="D116" s="29"/>
      <c r="E116" s="240" t="s">
        <v>106</v>
      </c>
      <c r="F116" s="239"/>
      <c r="G116" s="239"/>
      <c r="H116" s="239"/>
      <c r="I116" s="9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107</v>
      </c>
      <c r="D117" s="29"/>
      <c r="E117" s="29"/>
      <c r="F117" s="29"/>
      <c r="G117" s="29"/>
      <c r="H117" s="29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19" t="str">
        <f>E11</f>
        <v>1,2 -  Asfaltová dráha</v>
      </c>
      <c r="F118" s="239"/>
      <c r="G118" s="239"/>
      <c r="H118" s="239"/>
      <c r="I118" s="98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98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20</v>
      </c>
      <c r="D120" s="29"/>
      <c r="E120" s="29"/>
      <c r="F120" s="22" t="str">
        <f>F14</f>
        <v>Mydlinky</v>
      </c>
      <c r="G120" s="29"/>
      <c r="H120" s="29"/>
      <c r="I120" s="99" t="s">
        <v>22</v>
      </c>
      <c r="J120" s="52" t="str">
        <f>IF(J14="","",J14)</f>
        <v>14. 8. 2024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98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25.7" customHeight="1">
      <c r="A122" s="29"/>
      <c r="B122" s="30"/>
      <c r="C122" s="24" t="s">
        <v>24</v>
      </c>
      <c r="D122" s="29"/>
      <c r="E122" s="29"/>
      <c r="F122" s="22" t="str">
        <f>E17</f>
        <v>Městská část Praha 12,Gen. Šišky 2375/6,Praha 4</v>
      </c>
      <c r="G122" s="29"/>
      <c r="H122" s="29"/>
      <c r="I122" s="99" t="s">
        <v>31</v>
      </c>
      <c r="J122" s="27" t="str">
        <f>E23</f>
        <v>Pitter Design, s.r.o. Pardubice 53003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29</v>
      </c>
      <c r="D123" s="29"/>
      <c r="E123" s="29"/>
      <c r="F123" s="22" t="str">
        <f>IF(E20="","",E20)</f>
        <v>Vyplň údaj</v>
      </c>
      <c r="G123" s="29"/>
      <c r="H123" s="29"/>
      <c r="I123" s="99" t="s">
        <v>35</v>
      </c>
      <c r="J123" s="27" t="str">
        <f>E26</f>
        <v xml:space="preserve">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98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38"/>
      <c r="B125" s="139"/>
      <c r="C125" s="140" t="s">
        <v>127</v>
      </c>
      <c r="D125" s="141" t="s">
        <v>63</v>
      </c>
      <c r="E125" s="141" t="s">
        <v>59</v>
      </c>
      <c r="F125" s="141" t="s">
        <v>60</v>
      </c>
      <c r="G125" s="141" t="s">
        <v>128</v>
      </c>
      <c r="H125" s="141" t="s">
        <v>129</v>
      </c>
      <c r="I125" s="142" t="s">
        <v>130</v>
      </c>
      <c r="J125" s="143" t="s">
        <v>111</v>
      </c>
      <c r="K125" s="144" t="s">
        <v>131</v>
      </c>
      <c r="L125" s="145"/>
      <c r="M125" s="59" t="s">
        <v>1</v>
      </c>
      <c r="N125" s="60" t="s">
        <v>42</v>
      </c>
      <c r="O125" s="60" t="s">
        <v>132</v>
      </c>
      <c r="P125" s="60" t="s">
        <v>133</v>
      </c>
      <c r="Q125" s="60" t="s">
        <v>134</v>
      </c>
      <c r="R125" s="60" t="s">
        <v>135</v>
      </c>
      <c r="S125" s="60" t="s">
        <v>136</v>
      </c>
      <c r="T125" s="61" t="s">
        <v>137</v>
      </c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</row>
    <row r="126" spans="1:63" s="2" customFormat="1" ht="22.9" customHeight="1">
      <c r="A126" s="29"/>
      <c r="B126" s="30"/>
      <c r="C126" s="66" t="s">
        <v>138</v>
      </c>
      <c r="D126" s="29"/>
      <c r="E126" s="29"/>
      <c r="F126" s="29"/>
      <c r="G126" s="29"/>
      <c r="H126" s="29"/>
      <c r="I126" s="98"/>
      <c r="J126" s="146">
        <f>BK126</f>
        <v>0</v>
      </c>
      <c r="K126" s="29"/>
      <c r="L126" s="30"/>
      <c r="M126" s="62"/>
      <c r="N126" s="53"/>
      <c r="O126" s="63"/>
      <c r="P126" s="147">
        <f>P127</f>
        <v>0</v>
      </c>
      <c r="Q126" s="63"/>
      <c r="R126" s="147">
        <f>R127</f>
        <v>17.177417999999999</v>
      </c>
      <c r="S126" s="63"/>
      <c r="T126" s="148">
        <f>T127</f>
        <v>65.7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77</v>
      </c>
      <c r="AU126" s="14" t="s">
        <v>113</v>
      </c>
      <c r="BK126" s="149">
        <f>BK127</f>
        <v>0</v>
      </c>
    </row>
    <row r="127" spans="1:63" s="12" customFormat="1" ht="25.9" customHeight="1">
      <c r="B127" s="150"/>
      <c r="D127" s="151" t="s">
        <v>77</v>
      </c>
      <c r="E127" s="152" t="s">
        <v>139</v>
      </c>
      <c r="F127" s="152" t="s">
        <v>140</v>
      </c>
      <c r="I127" s="153"/>
      <c r="J127" s="154">
        <f>BK127</f>
        <v>0</v>
      </c>
      <c r="L127" s="150"/>
      <c r="M127" s="155"/>
      <c r="N127" s="156"/>
      <c r="O127" s="156"/>
      <c r="P127" s="157">
        <f>P128+P132+P136+P140+P145</f>
        <v>0</v>
      </c>
      <c r="Q127" s="156"/>
      <c r="R127" s="157">
        <f>R128+R132+R136+R140+R145</f>
        <v>17.177417999999999</v>
      </c>
      <c r="S127" s="156"/>
      <c r="T127" s="158">
        <f>T128+T132+T136+T140+T145</f>
        <v>65.7</v>
      </c>
      <c r="AR127" s="151" t="s">
        <v>82</v>
      </c>
      <c r="AT127" s="159" t="s">
        <v>77</v>
      </c>
      <c r="AU127" s="159" t="s">
        <v>78</v>
      </c>
      <c r="AY127" s="151" t="s">
        <v>141</v>
      </c>
      <c r="BK127" s="160">
        <f>BK128+BK132+BK136+BK140+BK145</f>
        <v>0</v>
      </c>
    </row>
    <row r="128" spans="1:63" s="12" customFormat="1" ht="22.9" customHeight="1">
      <c r="B128" s="150"/>
      <c r="D128" s="151" t="s">
        <v>77</v>
      </c>
      <c r="E128" s="161" t="s">
        <v>82</v>
      </c>
      <c r="F128" s="161" t="s">
        <v>142</v>
      </c>
      <c r="I128" s="153"/>
      <c r="J128" s="162">
        <f>BK128</f>
        <v>0</v>
      </c>
      <c r="L128" s="150"/>
      <c r="M128" s="155"/>
      <c r="N128" s="156"/>
      <c r="O128" s="156"/>
      <c r="P128" s="157">
        <f>SUM(P129:P131)</f>
        <v>0</v>
      </c>
      <c r="Q128" s="156"/>
      <c r="R128" s="157">
        <f>SUM(R129:R131)</f>
        <v>0</v>
      </c>
      <c r="S128" s="156"/>
      <c r="T128" s="158">
        <f>SUM(T129:T131)</f>
        <v>65.7</v>
      </c>
      <c r="AR128" s="151" t="s">
        <v>82</v>
      </c>
      <c r="AT128" s="159" t="s">
        <v>77</v>
      </c>
      <c r="AU128" s="159" t="s">
        <v>82</v>
      </c>
      <c r="AY128" s="151" t="s">
        <v>141</v>
      </c>
      <c r="BK128" s="160">
        <f>SUM(BK129:BK131)</f>
        <v>0</v>
      </c>
    </row>
    <row r="129" spans="1:65" s="2" customFormat="1" ht="21.75" customHeight="1">
      <c r="A129" s="29"/>
      <c r="B129" s="163"/>
      <c r="C129" s="164" t="s">
        <v>82</v>
      </c>
      <c r="D129" s="164" t="s">
        <v>143</v>
      </c>
      <c r="E129" s="165" t="s">
        <v>290</v>
      </c>
      <c r="F129" s="166" t="s">
        <v>291</v>
      </c>
      <c r="G129" s="167" t="s">
        <v>146</v>
      </c>
      <c r="H129" s="168">
        <v>124.2</v>
      </c>
      <c r="I129" s="169"/>
      <c r="J129" s="170">
        <f>ROUND(I129*H129,2)</f>
        <v>0</v>
      </c>
      <c r="K129" s="171"/>
      <c r="L129" s="30"/>
      <c r="M129" s="172" t="s">
        <v>1</v>
      </c>
      <c r="N129" s="173" t="s">
        <v>43</v>
      </c>
      <c r="O129" s="55"/>
      <c r="P129" s="174">
        <f>O129*H129</f>
        <v>0</v>
      </c>
      <c r="Q129" s="174">
        <v>0</v>
      </c>
      <c r="R129" s="174">
        <f>Q129*H129</f>
        <v>0</v>
      </c>
      <c r="S129" s="174">
        <v>0.5</v>
      </c>
      <c r="T129" s="175">
        <f>S129*H129</f>
        <v>62.1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6" t="s">
        <v>147</v>
      </c>
      <c r="AT129" s="176" t="s">
        <v>143</v>
      </c>
      <c r="AU129" s="176" t="s">
        <v>86</v>
      </c>
      <c r="AY129" s="14" t="s">
        <v>141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4" t="s">
        <v>82</v>
      </c>
      <c r="BK129" s="177">
        <f>ROUND(I129*H129,2)</f>
        <v>0</v>
      </c>
      <c r="BL129" s="14" t="s">
        <v>147</v>
      </c>
      <c r="BM129" s="176" t="s">
        <v>292</v>
      </c>
    </row>
    <row r="130" spans="1:65" s="2" customFormat="1" ht="16.5" customHeight="1">
      <c r="A130" s="29"/>
      <c r="B130" s="163"/>
      <c r="C130" s="164" t="s">
        <v>86</v>
      </c>
      <c r="D130" s="164" t="s">
        <v>143</v>
      </c>
      <c r="E130" s="165" t="s">
        <v>149</v>
      </c>
      <c r="F130" s="166" t="s">
        <v>150</v>
      </c>
      <c r="G130" s="167" t="s">
        <v>151</v>
      </c>
      <c r="H130" s="168">
        <v>90</v>
      </c>
      <c r="I130" s="169"/>
      <c r="J130" s="170">
        <f>ROUND(I130*H130,2)</f>
        <v>0</v>
      </c>
      <c r="K130" s="171"/>
      <c r="L130" s="30"/>
      <c r="M130" s="172" t="s">
        <v>1</v>
      </c>
      <c r="N130" s="173" t="s">
        <v>43</v>
      </c>
      <c r="O130" s="55"/>
      <c r="P130" s="174">
        <f>O130*H130</f>
        <v>0</v>
      </c>
      <c r="Q130" s="174">
        <v>0</v>
      </c>
      <c r="R130" s="174">
        <f>Q130*H130</f>
        <v>0</v>
      </c>
      <c r="S130" s="174">
        <v>0.04</v>
      </c>
      <c r="T130" s="175">
        <f>S130*H130</f>
        <v>3.6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6" t="s">
        <v>147</v>
      </c>
      <c r="AT130" s="176" t="s">
        <v>143</v>
      </c>
      <c r="AU130" s="176" t="s">
        <v>86</v>
      </c>
      <c r="AY130" s="14" t="s">
        <v>141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4" t="s">
        <v>82</v>
      </c>
      <c r="BK130" s="177">
        <f>ROUND(I130*H130,2)</f>
        <v>0</v>
      </c>
      <c r="BL130" s="14" t="s">
        <v>147</v>
      </c>
      <c r="BM130" s="176" t="s">
        <v>293</v>
      </c>
    </row>
    <row r="131" spans="1:65" s="2" customFormat="1" ht="21.75" customHeight="1">
      <c r="A131" s="29"/>
      <c r="B131" s="163"/>
      <c r="C131" s="164" t="s">
        <v>153</v>
      </c>
      <c r="D131" s="164" t="s">
        <v>143</v>
      </c>
      <c r="E131" s="165" t="s">
        <v>294</v>
      </c>
      <c r="F131" s="166" t="s">
        <v>295</v>
      </c>
      <c r="G131" s="167" t="s">
        <v>146</v>
      </c>
      <c r="H131" s="168">
        <v>124.2</v>
      </c>
      <c r="I131" s="169"/>
      <c r="J131" s="170">
        <f>ROUND(I131*H131,2)</f>
        <v>0</v>
      </c>
      <c r="K131" s="171"/>
      <c r="L131" s="30"/>
      <c r="M131" s="172" t="s">
        <v>1</v>
      </c>
      <c r="N131" s="173" t="s">
        <v>43</v>
      </c>
      <c r="O131" s="55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6" t="s">
        <v>147</v>
      </c>
      <c r="AT131" s="176" t="s">
        <v>143</v>
      </c>
      <c r="AU131" s="176" t="s">
        <v>86</v>
      </c>
      <c r="AY131" s="14" t="s">
        <v>141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4" t="s">
        <v>82</v>
      </c>
      <c r="BK131" s="177">
        <f>ROUND(I131*H131,2)</f>
        <v>0</v>
      </c>
      <c r="BL131" s="14" t="s">
        <v>147</v>
      </c>
      <c r="BM131" s="176" t="s">
        <v>296</v>
      </c>
    </row>
    <row r="132" spans="1:65" s="12" customFormat="1" ht="22.9" customHeight="1">
      <c r="B132" s="150"/>
      <c r="D132" s="151" t="s">
        <v>77</v>
      </c>
      <c r="E132" s="161" t="s">
        <v>161</v>
      </c>
      <c r="F132" s="161" t="s">
        <v>191</v>
      </c>
      <c r="I132" s="153"/>
      <c r="J132" s="162">
        <f>BK132</f>
        <v>0</v>
      </c>
      <c r="L132" s="150"/>
      <c r="M132" s="155"/>
      <c r="N132" s="156"/>
      <c r="O132" s="156"/>
      <c r="P132" s="157">
        <f>SUM(P133:P135)</f>
        <v>0</v>
      </c>
      <c r="Q132" s="156"/>
      <c r="R132" s="157">
        <f>SUM(R133:R135)</f>
        <v>0</v>
      </c>
      <c r="S132" s="156"/>
      <c r="T132" s="158">
        <f>SUM(T133:T135)</f>
        <v>0</v>
      </c>
      <c r="AR132" s="151" t="s">
        <v>82</v>
      </c>
      <c r="AT132" s="159" t="s">
        <v>77</v>
      </c>
      <c r="AU132" s="159" t="s">
        <v>82</v>
      </c>
      <c r="AY132" s="151" t="s">
        <v>141</v>
      </c>
      <c r="BK132" s="160">
        <f>SUM(BK133:BK135)</f>
        <v>0</v>
      </c>
    </row>
    <row r="133" spans="1:65" s="2" customFormat="1" ht="21.75" customHeight="1">
      <c r="A133" s="29"/>
      <c r="B133" s="163"/>
      <c r="C133" s="164" t="s">
        <v>147</v>
      </c>
      <c r="D133" s="164" t="s">
        <v>143</v>
      </c>
      <c r="E133" s="165" t="s">
        <v>297</v>
      </c>
      <c r="F133" s="166" t="s">
        <v>298</v>
      </c>
      <c r="G133" s="167" t="s">
        <v>146</v>
      </c>
      <c r="H133" s="168">
        <v>98.1</v>
      </c>
      <c r="I133" s="169"/>
      <c r="J133" s="170">
        <f>ROUND(I133*H133,2)</f>
        <v>0</v>
      </c>
      <c r="K133" s="171"/>
      <c r="L133" s="30"/>
      <c r="M133" s="172" t="s">
        <v>1</v>
      </c>
      <c r="N133" s="173" t="s">
        <v>43</v>
      </c>
      <c r="O133" s="55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6" t="s">
        <v>147</v>
      </c>
      <c r="AT133" s="176" t="s">
        <v>143</v>
      </c>
      <c r="AU133" s="176" t="s">
        <v>86</v>
      </c>
      <c r="AY133" s="14" t="s">
        <v>141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4" t="s">
        <v>82</v>
      </c>
      <c r="BK133" s="177">
        <f>ROUND(I133*H133,2)</f>
        <v>0</v>
      </c>
      <c r="BL133" s="14" t="s">
        <v>147</v>
      </c>
      <c r="BM133" s="176" t="s">
        <v>299</v>
      </c>
    </row>
    <row r="134" spans="1:65" s="2" customFormat="1" ht="21.75" customHeight="1">
      <c r="A134" s="29"/>
      <c r="B134" s="163"/>
      <c r="C134" s="164" t="s">
        <v>161</v>
      </c>
      <c r="D134" s="164" t="s">
        <v>143</v>
      </c>
      <c r="E134" s="165" t="s">
        <v>300</v>
      </c>
      <c r="F134" s="166" t="s">
        <v>301</v>
      </c>
      <c r="G134" s="167" t="s">
        <v>146</v>
      </c>
      <c r="H134" s="168">
        <v>98.1</v>
      </c>
      <c r="I134" s="169"/>
      <c r="J134" s="170">
        <f>ROUND(I134*H134,2)</f>
        <v>0</v>
      </c>
      <c r="K134" s="171"/>
      <c r="L134" s="30"/>
      <c r="M134" s="172" t="s">
        <v>1</v>
      </c>
      <c r="N134" s="173" t="s">
        <v>43</v>
      </c>
      <c r="O134" s="55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6" t="s">
        <v>147</v>
      </c>
      <c r="AT134" s="176" t="s">
        <v>143</v>
      </c>
      <c r="AU134" s="176" t="s">
        <v>86</v>
      </c>
      <c r="AY134" s="14" t="s">
        <v>141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4" t="s">
        <v>82</v>
      </c>
      <c r="BK134" s="177">
        <f>ROUND(I134*H134,2)</f>
        <v>0</v>
      </c>
      <c r="BL134" s="14" t="s">
        <v>147</v>
      </c>
      <c r="BM134" s="176" t="s">
        <v>302</v>
      </c>
    </row>
    <row r="135" spans="1:65" s="2" customFormat="1" ht="16.5" customHeight="1">
      <c r="A135" s="29"/>
      <c r="B135" s="163"/>
      <c r="C135" s="164" t="s">
        <v>165</v>
      </c>
      <c r="D135" s="164" t="s">
        <v>143</v>
      </c>
      <c r="E135" s="165" t="s">
        <v>197</v>
      </c>
      <c r="F135" s="166" t="s">
        <v>198</v>
      </c>
      <c r="G135" s="167" t="s">
        <v>146</v>
      </c>
      <c r="H135" s="168">
        <v>98.1</v>
      </c>
      <c r="I135" s="169"/>
      <c r="J135" s="170">
        <f>ROUND(I135*H135,2)</f>
        <v>0</v>
      </c>
      <c r="K135" s="171"/>
      <c r="L135" s="30"/>
      <c r="M135" s="172" t="s">
        <v>1</v>
      </c>
      <c r="N135" s="173" t="s">
        <v>43</v>
      </c>
      <c r="O135" s="55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6" t="s">
        <v>147</v>
      </c>
      <c r="AT135" s="176" t="s">
        <v>143</v>
      </c>
      <c r="AU135" s="176" t="s">
        <v>86</v>
      </c>
      <c r="AY135" s="14" t="s">
        <v>141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4" t="s">
        <v>82</v>
      </c>
      <c r="BK135" s="177">
        <f>ROUND(I135*H135,2)</f>
        <v>0</v>
      </c>
      <c r="BL135" s="14" t="s">
        <v>147</v>
      </c>
      <c r="BM135" s="176" t="s">
        <v>303</v>
      </c>
    </row>
    <row r="136" spans="1:65" s="12" customFormat="1" ht="22.9" customHeight="1">
      <c r="B136" s="150"/>
      <c r="D136" s="151" t="s">
        <v>77</v>
      </c>
      <c r="E136" s="161" t="s">
        <v>179</v>
      </c>
      <c r="F136" s="161" t="s">
        <v>204</v>
      </c>
      <c r="I136" s="153"/>
      <c r="J136" s="162">
        <f>BK136</f>
        <v>0</v>
      </c>
      <c r="L136" s="150"/>
      <c r="M136" s="155"/>
      <c r="N136" s="156"/>
      <c r="O136" s="156"/>
      <c r="P136" s="157">
        <f>SUM(P137:P139)</f>
        <v>0</v>
      </c>
      <c r="Q136" s="156"/>
      <c r="R136" s="157">
        <f>SUM(R137:R139)</f>
        <v>17.177417999999999</v>
      </c>
      <c r="S136" s="156"/>
      <c r="T136" s="158">
        <f>SUM(T137:T139)</f>
        <v>0</v>
      </c>
      <c r="AR136" s="151" t="s">
        <v>82</v>
      </c>
      <c r="AT136" s="159" t="s">
        <v>77</v>
      </c>
      <c r="AU136" s="159" t="s">
        <v>82</v>
      </c>
      <c r="AY136" s="151" t="s">
        <v>141</v>
      </c>
      <c r="BK136" s="160">
        <f>SUM(BK137:BK139)</f>
        <v>0</v>
      </c>
    </row>
    <row r="137" spans="1:65" s="2" customFormat="1" ht="21.75" customHeight="1">
      <c r="A137" s="29"/>
      <c r="B137" s="163"/>
      <c r="C137" s="164" t="s">
        <v>170</v>
      </c>
      <c r="D137" s="164" t="s">
        <v>143</v>
      </c>
      <c r="E137" s="165" t="s">
        <v>205</v>
      </c>
      <c r="F137" s="166" t="s">
        <v>206</v>
      </c>
      <c r="G137" s="167" t="s">
        <v>151</v>
      </c>
      <c r="H137" s="168">
        <v>90</v>
      </c>
      <c r="I137" s="169"/>
      <c r="J137" s="170">
        <f>ROUND(I137*H137,2)</f>
        <v>0</v>
      </c>
      <c r="K137" s="171"/>
      <c r="L137" s="30"/>
      <c r="M137" s="172" t="s">
        <v>1</v>
      </c>
      <c r="N137" s="173" t="s">
        <v>43</v>
      </c>
      <c r="O137" s="55"/>
      <c r="P137" s="174">
        <f>O137*H137</f>
        <v>0</v>
      </c>
      <c r="Q137" s="174">
        <v>0.10095</v>
      </c>
      <c r="R137" s="174">
        <f>Q137*H137</f>
        <v>9.0854999999999997</v>
      </c>
      <c r="S137" s="174">
        <v>0</v>
      </c>
      <c r="T137" s="175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6" t="s">
        <v>147</v>
      </c>
      <c r="AT137" s="176" t="s">
        <v>143</v>
      </c>
      <c r="AU137" s="176" t="s">
        <v>86</v>
      </c>
      <c r="AY137" s="14" t="s">
        <v>141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4" t="s">
        <v>82</v>
      </c>
      <c r="BK137" s="177">
        <f>ROUND(I137*H137,2)</f>
        <v>0</v>
      </c>
      <c r="BL137" s="14" t="s">
        <v>147</v>
      </c>
      <c r="BM137" s="176" t="s">
        <v>304</v>
      </c>
    </row>
    <row r="138" spans="1:65" s="2" customFormat="1" ht="16.5" customHeight="1">
      <c r="A138" s="29"/>
      <c r="B138" s="163"/>
      <c r="C138" s="178" t="s">
        <v>175</v>
      </c>
      <c r="D138" s="178" t="s">
        <v>209</v>
      </c>
      <c r="E138" s="179" t="s">
        <v>210</v>
      </c>
      <c r="F138" s="180" t="s">
        <v>211</v>
      </c>
      <c r="G138" s="181" t="s">
        <v>151</v>
      </c>
      <c r="H138" s="182">
        <v>90.9</v>
      </c>
      <c r="I138" s="183"/>
      <c r="J138" s="184">
        <f>ROUND(I138*H138,2)</f>
        <v>0</v>
      </c>
      <c r="K138" s="185"/>
      <c r="L138" s="186"/>
      <c r="M138" s="187" t="s">
        <v>1</v>
      </c>
      <c r="N138" s="188" t="s">
        <v>43</v>
      </c>
      <c r="O138" s="55"/>
      <c r="P138" s="174">
        <f>O138*H138</f>
        <v>0</v>
      </c>
      <c r="Q138" s="174">
        <v>2.1999999999999999E-2</v>
      </c>
      <c r="R138" s="174">
        <f>Q138*H138</f>
        <v>1.9998</v>
      </c>
      <c r="S138" s="174">
        <v>0</v>
      </c>
      <c r="T138" s="175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6" t="s">
        <v>175</v>
      </c>
      <c r="AT138" s="176" t="s">
        <v>209</v>
      </c>
      <c r="AU138" s="176" t="s">
        <v>86</v>
      </c>
      <c r="AY138" s="14" t="s">
        <v>141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4" t="s">
        <v>82</v>
      </c>
      <c r="BK138" s="177">
        <f>ROUND(I138*H138,2)</f>
        <v>0</v>
      </c>
      <c r="BL138" s="14" t="s">
        <v>147</v>
      </c>
      <c r="BM138" s="176" t="s">
        <v>305</v>
      </c>
    </row>
    <row r="139" spans="1:65" s="2" customFormat="1" ht="21.75" customHeight="1">
      <c r="A139" s="29"/>
      <c r="B139" s="163"/>
      <c r="C139" s="164" t="s">
        <v>179</v>
      </c>
      <c r="D139" s="164" t="s">
        <v>143</v>
      </c>
      <c r="E139" s="165" t="s">
        <v>214</v>
      </c>
      <c r="F139" s="166" t="s">
        <v>215</v>
      </c>
      <c r="G139" s="167" t="s">
        <v>156</v>
      </c>
      <c r="H139" s="168">
        <v>2.7</v>
      </c>
      <c r="I139" s="169"/>
      <c r="J139" s="170">
        <f>ROUND(I139*H139,2)</f>
        <v>0</v>
      </c>
      <c r="K139" s="171"/>
      <c r="L139" s="30"/>
      <c r="M139" s="172" t="s">
        <v>1</v>
      </c>
      <c r="N139" s="173" t="s">
        <v>43</v>
      </c>
      <c r="O139" s="55"/>
      <c r="P139" s="174">
        <f>O139*H139</f>
        <v>0</v>
      </c>
      <c r="Q139" s="174">
        <v>2.2563399999999998</v>
      </c>
      <c r="R139" s="174">
        <f>Q139*H139</f>
        <v>6.0921180000000001</v>
      </c>
      <c r="S139" s="174">
        <v>0</v>
      </c>
      <c r="T139" s="175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6" t="s">
        <v>147</v>
      </c>
      <c r="AT139" s="176" t="s">
        <v>143</v>
      </c>
      <c r="AU139" s="176" t="s">
        <v>86</v>
      </c>
      <c r="AY139" s="14" t="s">
        <v>141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4" t="s">
        <v>82</v>
      </c>
      <c r="BK139" s="177">
        <f>ROUND(I139*H139,2)</f>
        <v>0</v>
      </c>
      <c r="BL139" s="14" t="s">
        <v>147</v>
      </c>
      <c r="BM139" s="176" t="s">
        <v>306</v>
      </c>
    </row>
    <row r="140" spans="1:65" s="12" customFormat="1" ht="22.9" customHeight="1">
      <c r="B140" s="150"/>
      <c r="D140" s="151" t="s">
        <v>77</v>
      </c>
      <c r="E140" s="161" t="s">
        <v>226</v>
      </c>
      <c r="F140" s="161" t="s">
        <v>227</v>
      </c>
      <c r="I140" s="153"/>
      <c r="J140" s="162">
        <f>BK140</f>
        <v>0</v>
      </c>
      <c r="L140" s="150"/>
      <c r="M140" s="155"/>
      <c r="N140" s="156"/>
      <c r="O140" s="156"/>
      <c r="P140" s="157">
        <f>SUM(P141:P144)</f>
        <v>0</v>
      </c>
      <c r="Q140" s="156"/>
      <c r="R140" s="157">
        <f>SUM(R141:R144)</f>
        <v>0</v>
      </c>
      <c r="S140" s="156"/>
      <c r="T140" s="158">
        <f>SUM(T141:T144)</f>
        <v>0</v>
      </c>
      <c r="AR140" s="151" t="s">
        <v>82</v>
      </c>
      <c r="AT140" s="159" t="s">
        <v>77</v>
      </c>
      <c r="AU140" s="159" t="s">
        <v>82</v>
      </c>
      <c r="AY140" s="151" t="s">
        <v>141</v>
      </c>
      <c r="BK140" s="160">
        <f>SUM(BK141:BK144)</f>
        <v>0</v>
      </c>
    </row>
    <row r="141" spans="1:65" s="2" customFormat="1" ht="16.5" customHeight="1">
      <c r="A141" s="29"/>
      <c r="B141" s="163"/>
      <c r="C141" s="164" t="s">
        <v>183</v>
      </c>
      <c r="D141" s="164" t="s">
        <v>143</v>
      </c>
      <c r="E141" s="165" t="s">
        <v>229</v>
      </c>
      <c r="F141" s="166" t="s">
        <v>230</v>
      </c>
      <c r="G141" s="167" t="s">
        <v>168</v>
      </c>
      <c r="H141" s="168">
        <v>62.1</v>
      </c>
      <c r="I141" s="169"/>
      <c r="J141" s="170">
        <f>ROUND(I141*H141,2)</f>
        <v>0</v>
      </c>
      <c r="K141" s="171"/>
      <c r="L141" s="30"/>
      <c r="M141" s="172" t="s">
        <v>1</v>
      </c>
      <c r="N141" s="173" t="s">
        <v>43</v>
      </c>
      <c r="O141" s="55"/>
      <c r="P141" s="174">
        <f>O141*H141</f>
        <v>0</v>
      </c>
      <c r="Q141" s="174">
        <v>0</v>
      </c>
      <c r="R141" s="174">
        <f>Q141*H141</f>
        <v>0</v>
      </c>
      <c r="S141" s="174">
        <v>0</v>
      </c>
      <c r="T141" s="175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6" t="s">
        <v>147</v>
      </c>
      <c r="AT141" s="176" t="s">
        <v>143</v>
      </c>
      <c r="AU141" s="176" t="s">
        <v>86</v>
      </c>
      <c r="AY141" s="14" t="s">
        <v>141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4" t="s">
        <v>82</v>
      </c>
      <c r="BK141" s="177">
        <f>ROUND(I141*H141,2)</f>
        <v>0</v>
      </c>
      <c r="BL141" s="14" t="s">
        <v>147</v>
      </c>
      <c r="BM141" s="176" t="s">
        <v>307</v>
      </c>
    </row>
    <row r="142" spans="1:65" s="2" customFormat="1" ht="21.75" customHeight="1">
      <c r="A142" s="29"/>
      <c r="B142" s="163"/>
      <c r="C142" s="164" t="s">
        <v>187</v>
      </c>
      <c r="D142" s="164" t="s">
        <v>143</v>
      </c>
      <c r="E142" s="165" t="s">
        <v>232</v>
      </c>
      <c r="F142" s="166" t="s">
        <v>233</v>
      </c>
      <c r="G142" s="167" t="s">
        <v>168</v>
      </c>
      <c r="H142" s="168">
        <v>558.9</v>
      </c>
      <c r="I142" s="169"/>
      <c r="J142" s="170">
        <f>ROUND(I142*H142,2)</f>
        <v>0</v>
      </c>
      <c r="K142" s="171"/>
      <c r="L142" s="30"/>
      <c r="M142" s="172" t="s">
        <v>1</v>
      </c>
      <c r="N142" s="173" t="s">
        <v>43</v>
      </c>
      <c r="O142" s="55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6" t="s">
        <v>147</v>
      </c>
      <c r="AT142" s="176" t="s">
        <v>143</v>
      </c>
      <c r="AU142" s="176" t="s">
        <v>86</v>
      </c>
      <c r="AY142" s="14" t="s">
        <v>141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4" t="s">
        <v>82</v>
      </c>
      <c r="BK142" s="177">
        <f>ROUND(I142*H142,2)</f>
        <v>0</v>
      </c>
      <c r="BL142" s="14" t="s">
        <v>147</v>
      </c>
      <c r="BM142" s="176" t="s">
        <v>308</v>
      </c>
    </row>
    <row r="143" spans="1:65" s="2" customFormat="1" ht="21.75" customHeight="1">
      <c r="A143" s="29"/>
      <c r="B143" s="163"/>
      <c r="C143" s="164" t="s">
        <v>192</v>
      </c>
      <c r="D143" s="164" t="s">
        <v>143</v>
      </c>
      <c r="E143" s="165" t="s">
        <v>240</v>
      </c>
      <c r="F143" s="166" t="s">
        <v>241</v>
      </c>
      <c r="G143" s="167" t="s">
        <v>168</v>
      </c>
      <c r="H143" s="168">
        <v>3.6</v>
      </c>
      <c r="I143" s="169"/>
      <c r="J143" s="170">
        <f>ROUND(I143*H143,2)</f>
        <v>0</v>
      </c>
      <c r="K143" s="171"/>
      <c r="L143" s="30"/>
      <c r="M143" s="172" t="s">
        <v>1</v>
      </c>
      <c r="N143" s="173" t="s">
        <v>43</v>
      </c>
      <c r="O143" s="55"/>
      <c r="P143" s="174">
        <f>O143*H143</f>
        <v>0</v>
      </c>
      <c r="Q143" s="174">
        <v>0</v>
      </c>
      <c r="R143" s="174">
        <f>Q143*H143</f>
        <v>0</v>
      </c>
      <c r="S143" s="174">
        <v>0</v>
      </c>
      <c r="T143" s="175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6" t="s">
        <v>147</v>
      </c>
      <c r="AT143" s="176" t="s">
        <v>143</v>
      </c>
      <c r="AU143" s="176" t="s">
        <v>86</v>
      </c>
      <c r="AY143" s="14" t="s">
        <v>141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4" t="s">
        <v>82</v>
      </c>
      <c r="BK143" s="177">
        <f>ROUND(I143*H143,2)</f>
        <v>0</v>
      </c>
      <c r="BL143" s="14" t="s">
        <v>147</v>
      </c>
      <c r="BM143" s="176" t="s">
        <v>309</v>
      </c>
    </row>
    <row r="144" spans="1:65" s="2" customFormat="1" ht="21.75" customHeight="1">
      <c r="A144" s="29"/>
      <c r="B144" s="163"/>
      <c r="C144" s="164" t="s">
        <v>196</v>
      </c>
      <c r="D144" s="164" t="s">
        <v>143</v>
      </c>
      <c r="E144" s="165" t="s">
        <v>310</v>
      </c>
      <c r="F144" s="166" t="s">
        <v>311</v>
      </c>
      <c r="G144" s="167" t="s">
        <v>168</v>
      </c>
      <c r="H144" s="168">
        <v>62.1</v>
      </c>
      <c r="I144" s="169"/>
      <c r="J144" s="170">
        <f>ROUND(I144*H144,2)</f>
        <v>0</v>
      </c>
      <c r="K144" s="171"/>
      <c r="L144" s="30"/>
      <c r="M144" s="172" t="s">
        <v>1</v>
      </c>
      <c r="N144" s="173" t="s">
        <v>43</v>
      </c>
      <c r="O144" s="55"/>
      <c r="P144" s="174">
        <f>O144*H144</f>
        <v>0</v>
      </c>
      <c r="Q144" s="174">
        <v>0</v>
      </c>
      <c r="R144" s="174">
        <f>Q144*H144</f>
        <v>0</v>
      </c>
      <c r="S144" s="174">
        <v>0</v>
      </c>
      <c r="T144" s="175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6" t="s">
        <v>147</v>
      </c>
      <c r="AT144" s="176" t="s">
        <v>143</v>
      </c>
      <c r="AU144" s="176" t="s">
        <v>86</v>
      </c>
      <c r="AY144" s="14" t="s">
        <v>141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4" t="s">
        <v>82</v>
      </c>
      <c r="BK144" s="177">
        <f>ROUND(I144*H144,2)</f>
        <v>0</v>
      </c>
      <c r="BL144" s="14" t="s">
        <v>147</v>
      </c>
      <c r="BM144" s="176" t="s">
        <v>312</v>
      </c>
    </row>
    <row r="145" spans="1:65" s="12" customFormat="1" ht="22.9" customHeight="1">
      <c r="B145" s="150"/>
      <c r="D145" s="151" t="s">
        <v>77</v>
      </c>
      <c r="E145" s="161" t="s">
        <v>243</v>
      </c>
      <c r="F145" s="161" t="s">
        <v>244</v>
      </c>
      <c r="I145" s="153"/>
      <c r="J145" s="162">
        <f>BK145</f>
        <v>0</v>
      </c>
      <c r="L145" s="150"/>
      <c r="M145" s="155"/>
      <c r="N145" s="156"/>
      <c r="O145" s="156"/>
      <c r="P145" s="157">
        <f>P146</f>
        <v>0</v>
      </c>
      <c r="Q145" s="156"/>
      <c r="R145" s="157">
        <f>R146</f>
        <v>0</v>
      </c>
      <c r="S145" s="156"/>
      <c r="T145" s="158">
        <f>T146</f>
        <v>0</v>
      </c>
      <c r="AR145" s="151" t="s">
        <v>82</v>
      </c>
      <c r="AT145" s="159" t="s">
        <v>77</v>
      </c>
      <c r="AU145" s="159" t="s">
        <v>82</v>
      </c>
      <c r="AY145" s="151" t="s">
        <v>141</v>
      </c>
      <c r="BK145" s="160">
        <f>BK146</f>
        <v>0</v>
      </c>
    </row>
    <row r="146" spans="1:65" s="2" customFormat="1" ht="16.5" customHeight="1">
      <c r="A146" s="29"/>
      <c r="B146" s="163"/>
      <c r="C146" s="164" t="s">
        <v>200</v>
      </c>
      <c r="D146" s="164" t="s">
        <v>143</v>
      </c>
      <c r="E146" s="165" t="s">
        <v>246</v>
      </c>
      <c r="F146" s="166" t="s">
        <v>247</v>
      </c>
      <c r="G146" s="167" t="s">
        <v>168</v>
      </c>
      <c r="H146" s="168">
        <v>17.177</v>
      </c>
      <c r="I146" s="169"/>
      <c r="J146" s="170">
        <f>ROUND(I146*H146,2)</f>
        <v>0</v>
      </c>
      <c r="K146" s="171"/>
      <c r="L146" s="30"/>
      <c r="M146" s="189" t="s">
        <v>1</v>
      </c>
      <c r="N146" s="190" t="s">
        <v>43</v>
      </c>
      <c r="O146" s="191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6" t="s">
        <v>147</v>
      </c>
      <c r="AT146" s="176" t="s">
        <v>143</v>
      </c>
      <c r="AU146" s="176" t="s">
        <v>86</v>
      </c>
      <c r="AY146" s="14" t="s">
        <v>141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4" t="s">
        <v>82</v>
      </c>
      <c r="BK146" s="177">
        <f>ROUND(I146*H146,2)</f>
        <v>0</v>
      </c>
      <c r="BL146" s="14" t="s">
        <v>147</v>
      </c>
      <c r="BM146" s="176" t="s">
        <v>313</v>
      </c>
    </row>
    <row r="147" spans="1:65" s="2" customFormat="1" ht="6.95" customHeight="1">
      <c r="A147" s="29"/>
      <c r="B147" s="44"/>
      <c r="C147" s="45"/>
      <c r="D147" s="45"/>
      <c r="E147" s="45"/>
      <c r="F147" s="45"/>
      <c r="G147" s="45"/>
      <c r="H147" s="45"/>
      <c r="I147" s="122"/>
      <c r="J147" s="45"/>
      <c r="K147" s="45"/>
      <c r="L147" s="30"/>
      <c r="M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</row>
  </sheetData>
  <autoFilter ref="C125:K146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>
      <selection activeCell="E2" sqref="E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97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86</v>
      </c>
    </row>
    <row r="4" spans="1:46" s="1" customFormat="1" ht="24.95" customHeight="1">
      <c r="B4" s="17"/>
      <c r="D4" s="18" t="s">
        <v>104</v>
      </c>
      <c r="I4" s="95"/>
      <c r="L4" s="17"/>
      <c r="M4" s="97" t="s">
        <v>10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16</v>
      </c>
      <c r="I6" s="95"/>
      <c r="L6" s="17"/>
    </row>
    <row r="7" spans="1:46" s="1" customFormat="1" ht="16.5" customHeight="1">
      <c r="B7" s="17"/>
      <c r="E7" s="240" t="str">
        <f>'Rekapitulace stavby'!K6</f>
        <v>Hřiště Mydlinky-rekonstrukce</v>
      </c>
      <c r="F7" s="241"/>
      <c r="G7" s="241"/>
      <c r="H7" s="241"/>
      <c r="I7" s="95"/>
      <c r="L7" s="17"/>
    </row>
    <row r="8" spans="1:46" s="1" customFormat="1" ht="12" customHeight="1">
      <c r="B8" s="17"/>
      <c r="D8" s="24" t="s">
        <v>105</v>
      </c>
      <c r="I8" s="95"/>
      <c r="L8" s="17"/>
    </row>
    <row r="9" spans="1:46" s="2" customFormat="1" ht="16.5" customHeight="1">
      <c r="A9" s="29"/>
      <c r="B9" s="30"/>
      <c r="C9" s="29"/>
      <c r="D9" s="29"/>
      <c r="E9" s="240" t="s">
        <v>106</v>
      </c>
      <c r="F9" s="239"/>
      <c r="G9" s="239"/>
      <c r="H9" s="239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107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19" t="s">
        <v>314</v>
      </c>
      <c r="F11" s="239"/>
      <c r="G11" s="239"/>
      <c r="H11" s="239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18</v>
      </c>
      <c r="E13" s="29"/>
      <c r="F13" s="22" t="s">
        <v>1</v>
      </c>
      <c r="G13" s="29"/>
      <c r="H13" s="29"/>
      <c r="I13" s="99" t="s">
        <v>19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20</v>
      </c>
      <c r="E14" s="29"/>
      <c r="F14" s="22" t="s">
        <v>21</v>
      </c>
      <c r="G14" s="29"/>
      <c r="H14" s="29"/>
      <c r="I14" s="99" t="s">
        <v>22</v>
      </c>
      <c r="J14" s="52" t="str">
        <f>'Rekapitulace stavby'!AN8</f>
        <v>14. 8. 2024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24</v>
      </c>
      <c r="E16" s="29"/>
      <c r="F16" s="29"/>
      <c r="G16" s="29"/>
      <c r="H16" s="29"/>
      <c r="I16" s="99" t="s">
        <v>25</v>
      </c>
      <c r="J16" s="22" t="s">
        <v>26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27</v>
      </c>
      <c r="F17" s="29"/>
      <c r="G17" s="29"/>
      <c r="H17" s="29"/>
      <c r="I17" s="99" t="s">
        <v>28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29</v>
      </c>
      <c r="E19" s="29"/>
      <c r="F19" s="29"/>
      <c r="G19" s="29"/>
      <c r="H19" s="29"/>
      <c r="I19" s="99" t="s">
        <v>25</v>
      </c>
      <c r="J19" s="25" t="str">
        <f>'Rekapitulace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42" t="str">
        <f>'Rekapitulace stavby'!E14</f>
        <v>Vyplň údaj</v>
      </c>
      <c r="F20" s="234"/>
      <c r="G20" s="234"/>
      <c r="H20" s="234"/>
      <c r="I20" s="99" t="s">
        <v>28</v>
      </c>
      <c r="J20" s="25" t="str">
        <f>'Rekapitulace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31</v>
      </c>
      <c r="E22" s="29"/>
      <c r="F22" s="29"/>
      <c r="G22" s="29"/>
      <c r="H22" s="29"/>
      <c r="I22" s="99" t="s">
        <v>25</v>
      </c>
      <c r="J22" s="22" t="s">
        <v>32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33</v>
      </c>
      <c r="F23" s="29"/>
      <c r="G23" s="29"/>
      <c r="H23" s="29"/>
      <c r="I23" s="99" t="s">
        <v>28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35</v>
      </c>
      <c r="E25" s="29"/>
      <c r="F25" s="29"/>
      <c r="G25" s="29"/>
      <c r="H25" s="29"/>
      <c r="I25" s="99" t="s">
        <v>25</v>
      </c>
      <c r="J25" s="22" t="str">
        <f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IF('Rekapitulace stavby'!E20="","",'Rekapitulace stavby'!E20)</f>
        <v xml:space="preserve"> </v>
      </c>
      <c r="F26" s="29"/>
      <c r="G26" s="29"/>
      <c r="H26" s="29"/>
      <c r="I26" s="99" t="s">
        <v>28</v>
      </c>
      <c r="J26" s="22" t="str">
        <f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37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100"/>
      <c r="B29" s="101"/>
      <c r="C29" s="100"/>
      <c r="D29" s="100"/>
      <c r="E29" s="238" t="s">
        <v>1</v>
      </c>
      <c r="F29" s="238"/>
      <c r="G29" s="238"/>
      <c r="H29" s="238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5" t="s">
        <v>38</v>
      </c>
      <c r="E32" s="29"/>
      <c r="F32" s="29"/>
      <c r="G32" s="29"/>
      <c r="H32" s="29"/>
      <c r="I32" s="98"/>
      <c r="J32" s="68">
        <f>ROUND(J126,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40</v>
      </c>
      <c r="G34" s="29"/>
      <c r="H34" s="29"/>
      <c r="I34" s="106" t="s">
        <v>39</v>
      </c>
      <c r="J34" s="33" t="s">
        <v>41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7" t="s">
        <v>42</v>
      </c>
      <c r="E35" s="24" t="s">
        <v>43</v>
      </c>
      <c r="F35" s="108">
        <f>ROUND((SUM(BE126:BE154)),  2)</f>
        <v>0</v>
      </c>
      <c r="G35" s="29"/>
      <c r="H35" s="29"/>
      <c r="I35" s="109">
        <v>0.21</v>
      </c>
      <c r="J35" s="108">
        <f>ROUND(((SUM(BE126:BE154))*I35),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44</v>
      </c>
      <c r="F36" s="108">
        <f>ROUND((SUM(BF126:BF154)),  2)</f>
        <v>0</v>
      </c>
      <c r="G36" s="29"/>
      <c r="H36" s="29"/>
      <c r="I36" s="109">
        <v>0.15</v>
      </c>
      <c r="J36" s="108">
        <f>ROUND(((SUM(BF126:BF154))*I36),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8">
        <f>ROUND((SUM(BG126:BG154)),  2)</f>
        <v>0</v>
      </c>
      <c r="G37" s="29"/>
      <c r="H37" s="29"/>
      <c r="I37" s="109">
        <v>0.21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46</v>
      </c>
      <c r="F38" s="108">
        <f>ROUND((SUM(BH126:BH154)),  2)</f>
        <v>0</v>
      </c>
      <c r="G38" s="29"/>
      <c r="H38" s="29"/>
      <c r="I38" s="109">
        <v>0.15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47</v>
      </c>
      <c r="F39" s="108">
        <f>ROUND((SUM(BI126:BI154)),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10"/>
      <c r="D41" s="111" t="s">
        <v>48</v>
      </c>
      <c r="E41" s="57"/>
      <c r="F41" s="57"/>
      <c r="G41" s="112" t="s">
        <v>49</v>
      </c>
      <c r="H41" s="113" t="s">
        <v>50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I43" s="95"/>
      <c r="L43" s="17"/>
    </row>
    <row r="44" spans="1:31" s="1" customFormat="1" ht="14.45" customHeight="1">
      <c r="B44" s="17"/>
      <c r="I44" s="95"/>
      <c r="L44" s="17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51</v>
      </c>
      <c r="E50" s="41"/>
      <c r="F50" s="41"/>
      <c r="G50" s="40" t="s">
        <v>52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53</v>
      </c>
      <c r="E61" s="32"/>
      <c r="F61" s="118" t="s">
        <v>54</v>
      </c>
      <c r="G61" s="42" t="s">
        <v>53</v>
      </c>
      <c r="H61" s="32"/>
      <c r="I61" s="119"/>
      <c r="J61" s="120" t="s">
        <v>54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55</v>
      </c>
      <c r="E65" s="43"/>
      <c r="F65" s="43"/>
      <c r="G65" s="40" t="s">
        <v>56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53</v>
      </c>
      <c r="E76" s="32"/>
      <c r="F76" s="118" t="s">
        <v>54</v>
      </c>
      <c r="G76" s="42" t="s">
        <v>53</v>
      </c>
      <c r="H76" s="32"/>
      <c r="I76" s="119"/>
      <c r="J76" s="120" t="s">
        <v>54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109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40" t="str">
        <f>E7</f>
        <v>Hřiště Mydlinky-rekonstrukce</v>
      </c>
      <c r="F85" s="241"/>
      <c r="G85" s="241"/>
      <c r="H85" s="241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105</v>
      </c>
      <c r="I86" s="95"/>
      <c r="L86" s="17"/>
    </row>
    <row r="87" spans="1:31" s="2" customFormat="1" ht="16.5" customHeight="1">
      <c r="A87" s="29"/>
      <c r="B87" s="30"/>
      <c r="C87" s="29"/>
      <c r="D87" s="29"/>
      <c r="E87" s="240" t="s">
        <v>106</v>
      </c>
      <c r="F87" s="239"/>
      <c r="G87" s="239"/>
      <c r="H87" s="239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107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19" t="str">
        <f>E11</f>
        <v>1,3 -  Malé hřiště s košem</v>
      </c>
      <c r="F89" s="239"/>
      <c r="G89" s="239"/>
      <c r="H89" s="239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20</v>
      </c>
      <c r="D91" s="29"/>
      <c r="E91" s="29"/>
      <c r="F91" s="22" t="str">
        <f>F14</f>
        <v>Mydlinky</v>
      </c>
      <c r="G91" s="29"/>
      <c r="H91" s="29"/>
      <c r="I91" s="99" t="s">
        <v>22</v>
      </c>
      <c r="J91" s="52" t="str">
        <f>IF(J14="","",J14)</f>
        <v>14. 8. 2024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>
      <c r="A93" s="29"/>
      <c r="B93" s="30"/>
      <c r="C93" s="24" t="s">
        <v>24</v>
      </c>
      <c r="D93" s="29"/>
      <c r="E93" s="29"/>
      <c r="F93" s="22" t="str">
        <f>E17</f>
        <v>Městská část Praha 12,Gen. Šišky 2375/6,Praha 4</v>
      </c>
      <c r="G93" s="29"/>
      <c r="H93" s="29"/>
      <c r="I93" s="99" t="s">
        <v>31</v>
      </c>
      <c r="J93" s="27" t="str">
        <f>E23</f>
        <v>Pitter Design, s.r.o. Pardubice 53003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29</v>
      </c>
      <c r="D94" s="29"/>
      <c r="E94" s="29"/>
      <c r="F94" s="22" t="str">
        <f>IF(E20="","",E20)</f>
        <v>Vyplň údaj</v>
      </c>
      <c r="G94" s="29"/>
      <c r="H94" s="29"/>
      <c r="I94" s="99" t="s">
        <v>35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24" t="s">
        <v>110</v>
      </c>
      <c r="D96" s="110"/>
      <c r="E96" s="110"/>
      <c r="F96" s="110"/>
      <c r="G96" s="110"/>
      <c r="H96" s="110"/>
      <c r="I96" s="125"/>
      <c r="J96" s="126" t="s">
        <v>111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27" t="s">
        <v>112</v>
      </c>
      <c r="D98" s="29"/>
      <c r="E98" s="29"/>
      <c r="F98" s="29"/>
      <c r="G98" s="29"/>
      <c r="H98" s="29"/>
      <c r="I98" s="98"/>
      <c r="J98" s="68">
        <f>J126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113</v>
      </c>
    </row>
    <row r="99" spans="1:47" s="9" customFormat="1" ht="24.95" customHeight="1">
      <c r="B99" s="128"/>
      <c r="D99" s="129" t="s">
        <v>114</v>
      </c>
      <c r="E99" s="130"/>
      <c r="F99" s="130"/>
      <c r="G99" s="130"/>
      <c r="H99" s="130"/>
      <c r="I99" s="131"/>
      <c r="J99" s="132">
        <f>J127</f>
        <v>0</v>
      </c>
      <c r="L99" s="128"/>
    </row>
    <row r="100" spans="1:47" s="10" customFormat="1" ht="19.899999999999999" customHeight="1">
      <c r="B100" s="133"/>
      <c r="D100" s="134" t="s">
        <v>115</v>
      </c>
      <c r="E100" s="135"/>
      <c r="F100" s="135"/>
      <c r="G100" s="135"/>
      <c r="H100" s="135"/>
      <c r="I100" s="136"/>
      <c r="J100" s="137">
        <f>J128</f>
        <v>0</v>
      </c>
      <c r="L100" s="133"/>
    </row>
    <row r="101" spans="1:47" s="10" customFormat="1" ht="19.899999999999999" customHeight="1">
      <c r="B101" s="133"/>
      <c r="D101" s="134" t="s">
        <v>116</v>
      </c>
      <c r="E101" s="135"/>
      <c r="F101" s="135"/>
      <c r="G101" s="135"/>
      <c r="H101" s="135"/>
      <c r="I101" s="136"/>
      <c r="J101" s="137">
        <f>J138</f>
        <v>0</v>
      </c>
      <c r="L101" s="133"/>
    </row>
    <row r="102" spans="1:47" s="10" customFormat="1" ht="19.899999999999999" customHeight="1">
      <c r="B102" s="133"/>
      <c r="D102" s="134" t="s">
        <v>117</v>
      </c>
      <c r="E102" s="135"/>
      <c r="F102" s="135"/>
      <c r="G102" s="135"/>
      <c r="H102" s="135"/>
      <c r="I102" s="136"/>
      <c r="J102" s="137">
        <f>J143</f>
        <v>0</v>
      </c>
      <c r="L102" s="133"/>
    </row>
    <row r="103" spans="1:47" s="10" customFormat="1" ht="19.899999999999999" customHeight="1">
      <c r="B103" s="133"/>
      <c r="D103" s="134" t="s">
        <v>118</v>
      </c>
      <c r="E103" s="135"/>
      <c r="F103" s="135"/>
      <c r="G103" s="135"/>
      <c r="H103" s="135"/>
      <c r="I103" s="136"/>
      <c r="J103" s="137">
        <f>J148</f>
        <v>0</v>
      </c>
      <c r="L103" s="133"/>
    </row>
    <row r="104" spans="1:47" s="10" customFormat="1" ht="19.899999999999999" customHeight="1">
      <c r="B104" s="133"/>
      <c r="D104" s="134" t="s">
        <v>120</v>
      </c>
      <c r="E104" s="135"/>
      <c r="F104" s="135"/>
      <c r="G104" s="135"/>
      <c r="H104" s="135"/>
      <c r="I104" s="136"/>
      <c r="J104" s="137">
        <f>J153</f>
        <v>0</v>
      </c>
      <c r="L104" s="133"/>
    </row>
    <row r="105" spans="1:47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98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customHeight="1">
      <c r="A106" s="29"/>
      <c r="B106" s="44"/>
      <c r="C106" s="45"/>
      <c r="D106" s="45"/>
      <c r="E106" s="45"/>
      <c r="F106" s="45"/>
      <c r="G106" s="45"/>
      <c r="H106" s="45"/>
      <c r="I106" s="122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47" s="2" customFormat="1" ht="6.95" customHeight="1">
      <c r="A110" s="29"/>
      <c r="B110" s="46"/>
      <c r="C110" s="47"/>
      <c r="D110" s="47"/>
      <c r="E110" s="47"/>
      <c r="F110" s="47"/>
      <c r="G110" s="47"/>
      <c r="H110" s="47"/>
      <c r="I110" s="123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4.95" customHeight="1">
      <c r="A111" s="29"/>
      <c r="B111" s="30"/>
      <c r="C111" s="18" t="s">
        <v>126</v>
      </c>
      <c r="D111" s="29"/>
      <c r="E111" s="29"/>
      <c r="F111" s="29"/>
      <c r="G111" s="29"/>
      <c r="H111" s="29"/>
      <c r="I111" s="98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12" customHeight="1">
      <c r="A113" s="29"/>
      <c r="B113" s="30"/>
      <c r="C113" s="24" t="s">
        <v>16</v>
      </c>
      <c r="D113" s="29"/>
      <c r="E113" s="29"/>
      <c r="F113" s="29"/>
      <c r="G113" s="29"/>
      <c r="H113" s="29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6.5" customHeight="1">
      <c r="A114" s="29"/>
      <c r="B114" s="30"/>
      <c r="C114" s="29"/>
      <c r="D114" s="29"/>
      <c r="E114" s="240" t="str">
        <f>E7</f>
        <v>Hřiště Mydlinky-rekonstrukce</v>
      </c>
      <c r="F114" s="241"/>
      <c r="G114" s="241"/>
      <c r="H114" s="241"/>
      <c r="I114" s="9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2" customHeight="1">
      <c r="B115" s="17"/>
      <c r="C115" s="24" t="s">
        <v>105</v>
      </c>
      <c r="I115" s="95"/>
      <c r="L115" s="17"/>
    </row>
    <row r="116" spans="1:63" s="2" customFormat="1" ht="16.5" customHeight="1">
      <c r="A116" s="29"/>
      <c r="B116" s="30"/>
      <c r="C116" s="29"/>
      <c r="D116" s="29"/>
      <c r="E116" s="240" t="s">
        <v>106</v>
      </c>
      <c r="F116" s="239"/>
      <c r="G116" s="239"/>
      <c r="H116" s="239"/>
      <c r="I116" s="9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107</v>
      </c>
      <c r="D117" s="29"/>
      <c r="E117" s="29"/>
      <c r="F117" s="29"/>
      <c r="G117" s="29"/>
      <c r="H117" s="29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19" t="str">
        <f>E11</f>
        <v>1,3 -  Malé hřiště s košem</v>
      </c>
      <c r="F118" s="239"/>
      <c r="G118" s="239"/>
      <c r="H118" s="239"/>
      <c r="I118" s="98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98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20</v>
      </c>
      <c r="D120" s="29"/>
      <c r="E120" s="29"/>
      <c r="F120" s="22" t="str">
        <f>F14</f>
        <v>Mydlinky</v>
      </c>
      <c r="G120" s="29"/>
      <c r="H120" s="29"/>
      <c r="I120" s="99" t="s">
        <v>22</v>
      </c>
      <c r="J120" s="52" t="str">
        <f>IF(J14="","",J14)</f>
        <v>14. 8. 2024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98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25.7" customHeight="1">
      <c r="A122" s="29"/>
      <c r="B122" s="30"/>
      <c r="C122" s="24" t="s">
        <v>24</v>
      </c>
      <c r="D122" s="29"/>
      <c r="E122" s="29"/>
      <c r="F122" s="22" t="str">
        <f>E17</f>
        <v>Městská část Praha 12,Gen. Šišky 2375/6,Praha 4</v>
      </c>
      <c r="G122" s="29"/>
      <c r="H122" s="29"/>
      <c r="I122" s="99" t="s">
        <v>31</v>
      </c>
      <c r="J122" s="27" t="str">
        <f>E23</f>
        <v>Pitter Design, s.r.o. Pardubice 53003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29</v>
      </c>
      <c r="D123" s="29"/>
      <c r="E123" s="29"/>
      <c r="F123" s="22" t="str">
        <f>IF(E20="","",E20)</f>
        <v>Vyplň údaj</v>
      </c>
      <c r="G123" s="29"/>
      <c r="H123" s="29"/>
      <c r="I123" s="99" t="s">
        <v>35</v>
      </c>
      <c r="J123" s="27" t="str">
        <f>E26</f>
        <v xml:space="preserve">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98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38"/>
      <c r="B125" s="139"/>
      <c r="C125" s="140" t="s">
        <v>127</v>
      </c>
      <c r="D125" s="141" t="s">
        <v>63</v>
      </c>
      <c r="E125" s="141" t="s">
        <v>59</v>
      </c>
      <c r="F125" s="141" t="s">
        <v>60</v>
      </c>
      <c r="G125" s="141" t="s">
        <v>128</v>
      </c>
      <c r="H125" s="141" t="s">
        <v>129</v>
      </c>
      <c r="I125" s="142" t="s">
        <v>130</v>
      </c>
      <c r="J125" s="143" t="s">
        <v>111</v>
      </c>
      <c r="K125" s="144" t="s">
        <v>131</v>
      </c>
      <c r="L125" s="145"/>
      <c r="M125" s="59" t="s">
        <v>1</v>
      </c>
      <c r="N125" s="60" t="s">
        <v>42</v>
      </c>
      <c r="O125" s="60" t="s">
        <v>132</v>
      </c>
      <c r="P125" s="60" t="s">
        <v>133</v>
      </c>
      <c r="Q125" s="60" t="s">
        <v>134</v>
      </c>
      <c r="R125" s="60" t="s">
        <v>135</v>
      </c>
      <c r="S125" s="60" t="s">
        <v>136</v>
      </c>
      <c r="T125" s="61" t="s">
        <v>137</v>
      </c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</row>
    <row r="126" spans="1:63" s="2" customFormat="1" ht="22.9" customHeight="1">
      <c r="A126" s="29"/>
      <c r="B126" s="30"/>
      <c r="C126" s="66" t="s">
        <v>138</v>
      </c>
      <c r="D126" s="29"/>
      <c r="E126" s="29"/>
      <c r="F126" s="29"/>
      <c r="G126" s="29"/>
      <c r="H126" s="29"/>
      <c r="I126" s="98"/>
      <c r="J126" s="146">
        <f>BK126</f>
        <v>0</v>
      </c>
      <c r="K126" s="29"/>
      <c r="L126" s="30"/>
      <c r="M126" s="62"/>
      <c r="N126" s="53"/>
      <c r="O126" s="63"/>
      <c r="P126" s="147">
        <f>P127</f>
        <v>0</v>
      </c>
      <c r="Q126" s="63"/>
      <c r="R126" s="147">
        <f>R127</f>
        <v>17.753228440000001</v>
      </c>
      <c r="S126" s="63"/>
      <c r="T126" s="148">
        <f>T127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77</v>
      </c>
      <c r="AU126" s="14" t="s">
        <v>113</v>
      </c>
      <c r="BK126" s="149">
        <f>BK127</f>
        <v>0</v>
      </c>
    </row>
    <row r="127" spans="1:63" s="12" customFormat="1" ht="25.9" customHeight="1">
      <c r="B127" s="150"/>
      <c r="D127" s="151" t="s">
        <v>77</v>
      </c>
      <c r="E127" s="152" t="s">
        <v>139</v>
      </c>
      <c r="F127" s="152" t="s">
        <v>140</v>
      </c>
      <c r="I127" s="153"/>
      <c r="J127" s="154">
        <f>BK127</f>
        <v>0</v>
      </c>
      <c r="L127" s="150"/>
      <c r="M127" s="155"/>
      <c r="N127" s="156"/>
      <c r="O127" s="156"/>
      <c r="P127" s="157">
        <f>P128+P138+P143+P148+P153</f>
        <v>0</v>
      </c>
      <c r="Q127" s="156"/>
      <c r="R127" s="157">
        <f>R128+R138+R143+R148+R153</f>
        <v>17.753228440000001</v>
      </c>
      <c r="S127" s="156"/>
      <c r="T127" s="158">
        <f>T128+T138+T143+T148+T153</f>
        <v>0</v>
      </c>
      <c r="AR127" s="151" t="s">
        <v>82</v>
      </c>
      <c r="AT127" s="159" t="s">
        <v>77</v>
      </c>
      <c r="AU127" s="159" t="s">
        <v>78</v>
      </c>
      <c r="AY127" s="151" t="s">
        <v>141</v>
      </c>
      <c r="BK127" s="160">
        <f>BK128+BK138+BK143+BK148+BK153</f>
        <v>0</v>
      </c>
    </row>
    <row r="128" spans="1:63" s="12" customFormat="1" ht="22.9" customHeight="1">
      <c r="B128" s="150"/>
      <c r="D128" s="151" t="s">
        <v>77</v>
      </c>
      <c r="E128" s="161" t="s">
        <v>82</v>
      </c>
      <c r="F128" s="161" t="s">
        <v>142</v>
      </c>
      <c r="I128" s="153"/>
      <c r="J128" s="162">
        <f>BK128</f>
        <v>0</v>
      </c>
      <c r="L128" s="150"/>
      <c r="M128" s="155"/>
      <c r="N128" s="156"/>
      <c r="O128" s="156"/>
      <c r="P128" s="157">
        <f>SUM(P129:P137)</f>
        <v>0</v>
      </c>
      <c r="Q128" s="156"/>
      <c r="R128" s="157">
        <f>SUM(R129:R137)</f>
        <v>0</v>
      </c>
      <c r="S128" s="156"/>
      <c r="T128" s="158">
        <f>SUM(T129:T137)</f>
        <v>0</v>
      </c>
      <c r="AR128" s="151" t="s">
        <v>82</v>
      </c>
      <c r="AT128" s="159" t="s">
        <v>77</v>
      </c>
      <c r="AU128" s="159" t="s">
        <v>82</v>
      </c>
      <c r="AY128" s="151" t="s">
        <v>141</v>
      </c>
      <c r="BK128" s="160">
        <f>SUM(BK129:BK137)</f>
        <v>0</v>
      </c>
    </row>
    <row r="129" spans="1:65" s="2" customFormat="1" ht="21.75" customHeight="1">
      <c r="A129" s="29"/>
      <c r="B129" s="163"/>
      <c r="C129" s="164" t="s">
        <v>82</v>
      </c>
      <c r="D129" s="164" t="s">
        <v>143</v>
      </c>
      <c r="E129" s="165" t="s">
        <v>315</v>
      </c>
      <c r="F129" s="166" t="s">
        <v>316</v>
      </c>
      <c r="G129" s="167" t="s">
        <v>146</v>
      </c>
      <c r="H129" s="168">
        <v>37.17</v>
      </c>
      <c r="I129" s="169"/>
      <c r="J129" s="170">
        <f t="shared" ref="J129:J137" si="0">ROUND(I129*H129,2)</f>
        <v>0</v>
      </c>
      <c r="K129" s="171"/>
      <c r="L129" s="30"/>
      <c r="M129" s="172" t="s">
        <v>1</v>
      </c>
      <c r="N129" s="173" t="s">
        <v>43</v>
      </c>
      <c r="O129" s="55"/>
      <c r="P129" s="174">
        <f t="shared" ref="P129:P137" si="1">O129*H129</f>
        <v>0</v>
      </c>
      <c r="Q129" s="174">
        <v>0</v>
      </c>
      <c r="R129" s="174">
        <f t="shared" ref="R129:R137" si="2">Q129*H129</f>
        <v>0</v>
      </c>
      <c r="S129" s="174">
        <v>0</v>
      </c>
      <c r="T129" s="175">
        <f t="shared" ref="T129:T137" si="3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6" t="s">
        <v>147</v>
      </c>
      <c r="AT129" s="176" t="s">
        <v>143</v>
      </c>
      <c r="AU129" s="176" t="s">
        <v>86</v>
      </c>
      <c r="AY129" s="14" t="s">
        <v>141</v>
      </c>
      <c r="BE129" s="177">
        <f t="shared" ref="BE129:BE137" si="4">IF(N129="základní",J129,0)</f>
        <v>0</v>
      </c>
      <c r="BF129" s="177">
        <f t="shared" ref="BF129:BF137" si="5">IF(N129="snížená",J129,0)</f>
        <v>0</v>
      </c>
      <c r="BG129" s="177">
        <f t="shared" ref="BG129:BG137" si="6">IF(N129="zákl. přenesená",J129,0)</f>
        <v>0</v>
      </c>
      <c r="BH129" s="177">
        <f t="shared" ref="BH129:BH137" si="7">IF(N129="sníž. přenesená",J129,0)</f>
        <v>0</v>
      </c>
      <c r="BI129" s="177">
        <f t="shared" ref="BI129:BI137" si="8">IF(N129="nulová",J129,0)</f>
        <v>0</v>
      </c>
      <c r="BJ129" s="14" t="s">
        <v>82</v>
      </c>
      <c r="BK129" s="177">
        <f t="shared" ref="BK129:BK137" si="9">ROUND(I129*H129,2)</f>
        <v>0</v>
      </c>
      <c r="BL129" s="14" t="s">
        <v>147</v>
      </c>
      <c r="BM129" s="176" t="s">
        <v>317</v>
      </c>
    </row>
    <row r="130" spans="1:65" s="2" customFormat="1" ht="21.75" customHeight="1">
      <c r="A130" s="29"/>
      <c r="B130" s="163"/>
      <c r="C130" s="164" t="s">
        <v>86</v>
      </c>
      <c r="D130" s="164" t="s">
        <v>143</v>
      </c>
      <c r="E130" s="165" t="s">
        <v>318</v>
      </c>
      <c r="F130" s="166" t="s">
        <v>319</v>
      </c>
      <c r="G130" s="167" t="s">
        <v>146</v>
      </c>
      <c r="H130" s="168">
        <v>37.17</v>
      </c>
      <c r="I130" s="169"/>
      <c r="J130" s="170">
        <f t="shared" si="0"/>
        <v>0</v>
      </c>
      <c r="K130" s="171"/>
      <c r="L130" s="30"/>
      <c r="M130" s="172" t="s">
        <v>1</v>
      </c>
      <c r="N130" s="173" t="s">
        <v>43</v>
      </c>
      <c r="O130" s="55"/>
      <c r="P130" s="174">
        <f t="shared" si="1"/>
        <v>0</v>
      </c>
      <c r="Q130" s="174">
        <v>0</v>
      </c>
      <c r="R130" s="174">
        <f t="shared" si="2"/>
        <v>0</v>
      </c>
      <c r="S130" s="174">
        <v>0</v>
      </c>
      <c r="T130" s="175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6" t="s">
        <v>147</v>
      </c>
      <c r="AT130" s="176" t="s">
        <v>143</v>
      </c>
      <c r="AU130" s="176" t="s">
        <v>86</v>
      </c>
      <c r="AY130" s="14" t="s">
        <v>141</v>
      </c>
      <c r="BE130" s="177">
        <f t="shared" si="4"/>
        <v>0</v>
      </c>
      <c r="BF130" s="177">
        <f t="shared" si="5"/>
        <v>0</v>
      </c>
      <c r="BG130" s="177">
        <f t="shared" si="6"/>
        <v>0</v>
      </c>
      <c r="BH130" s="177">
        <f t="shared" si="7"/>
        <v>0</v>
      </c>
      <c r="BI130" s="177">
        <f t="shared" si="8"/>
        <v>0</v>
      </c>
      <c r="BJ130" s="14" t="s">
        <v>82</v>
      </c>
      <c r="BK130" s="177">
        <f t="shared" si="9"/>
        <v>0</v>
      </c>
      <c r="BL130" s="14" t="s">
        <v>147</v>
      </c>
      <c r="BM130" s="176" t="s">
        <v>320</v>
      </c>
    </row>
    <row r="131" spans="1:65" s="2" customFormat="1" ht="21.75" customHeight="1">
      <c r="A131" s="29"/>
      <c r="B131" s="163"/>
      <c r="C131" s="164" t="s">
        <v>153</v>
      </c>
      <c r="D131" s="164" t="s">
        <v>143</v>
      </c>
      <c r="E131" s="165" t="s">
        <v>154</v>
      </c>
      <c r="F131" s="166" t="s">
        <v>155</v>
      </c>
      <c r="G131" s="167" t="s">
        <v>156</v>
      </c>
      <c r="H131" s="168">
        <v>0.70399999999999996</v>
      </c>
      <c r="I131" s="169"/>
      <c r="J131" s="170">
        <f t="shared" si="0"/>
        <v>0</v>
      </c>
      <c r="K131" s="171"/>
      <c r="L131" s="30"/>
      <c r="M131" s="172" t="s">
        <v>1</v>
      </c>
      <c r="N131" s="173" t="s">
        <v>43</v>
      </c>
      <c r="O131" s="55"/>
      <c r="P131" s="174">
        <f t="shared" si="1"/>
        <v>0</v>
      </c>
      <c r="Q131" s="174">
        <v>0</v>
      </c>
      <c r="R131" s="174">
        <f t="shared" si="2"/>
        <v>0</v>
      </c>
      <c r="S131" s="174">
        <v>0</v>
      </c>
      <c r="T131" s="175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6" t="s">
        <v>147</v>
      </c>
      <c r="AT131" s="176" t="s">
        <v>143</v>
      </c>
      <c r="AU131" s="176" t="s">
        <v>86</v>
      </c>
      <c r="AY131" s="14" t="s">
        <v>141</v>
      </c>
      <c r="BE131" s="177">
        <f t="shared" si="4"/>
        <v>0</v>
      </c>
      <c r="BF131" s="177">
        <f t="shared" si="5"/>
        <v>0</v>
      </c>
      <c r="BG131" s="177">
        <f t="shared" si="6"/>
        <v>0</v>
      </c>
      <c r="BH131" s="177">
        <f t="shared" si="7"/>
        <v>0</v>
      </c>
      <c r="BI131" s="177">
        <f t="shared" si="8"/>
        <v>0</v>
      </c>
      <c r="BJ131" s="14" t="s">
        <v>82</v>
      </c>
      <c r="BK131" s="177">
        <f t="shared" si="9"/>
        <v>0</v>
      </c>
      <c r="BL131" s="14" t="s">
        <v>147</v>
      </c>
      <c r="BM131" s="176" t="s">
        <v>321</v>
      </c>
    </row>
    <row r="132" spans="1:65" s="2" customFormat="1" ht="21.75" customHeight="1">
      <c r="A132" s="29"/>
      <c r="B132" s="163"/>
      <c r="C132" s="164" t="s">
        <v>147</v>
      </c>
      <c r="D132" s="164" t="s">
        <v>143</v>
      </c>
      <c r="E132" s="165" t="s">
        <v>322</v>
      </c>
      <c r="F132" s="166" t="s">
        <v>323</v>
      </c>
      <c r="G132" s="167" t="s">
        <v>156</v>
      </c>
      <c r="H132" s="168">
        <v>11.151</v>
      </c>
      <c r="I132" s="169"/>
      <c r="J132" s="170">
        <f t="shared" si="0"/>
        <v>0</v>
      </c>
      <c r="K132" s="171"/>
      <c r="L132" s="30"/>
      <c r="M132" s="172" t="s">
        <v>1</v>
      </c>
      <c r="N132" s="173" t="s">
        <v>43</v>
      </c>
      <c r="O132" s="55"/>
      <c r="P132" s="174">
        <f t="shared" si="1"/>
        <v>0</v>
      </c>
      <c r="Q132" s="174">
        <v>0</v>
      </c>
      <c r="R132" s="174">
        <f t="shared" si="2"/>
        <v>0</v>
      </c>
      <c r="S132" s="174">
        <v>0</v>
      </c>
      <c r="T132" s="175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6" t="s">
        <v>147</v>
      </c>
      <c r="AT132" s="176" t="s">
        <v>143</v>
      </c>
      <c r="AU132" s="176" t="s">
        <v>86</v>
      </c>
      <c r="AY132" s="14" t="s">
        <v>141</v>
      </c>
      <c r="BE132" s="177">
        <f t="shared" si="4"/>
        <v>0</v>
      </c>
      <c r="BF132" s="177">
        <f t="shared" si="5"/>
        <v>0</v>
      </c>
      <c r="BG132" s="177">
        <f t="shared" si="6"/>
        <v>0</v>
      </c>
      <c r="BH132" s="177">
        <f t="shared" si="7"/>
        <v>0</v>
      </c>
      <c r="BI132" s="177">
        <f t="shared" si="8"/>
        <v>0</v>
      </c>
      <c r="BJ132" s="14" t="s">
        <v>82</v>
      </c>
      <c r="BK132" s="177">
        <f t="shared" si="9"/>
        <v>0</v>
      </c>
      <c r="BL132" s="14" t="s">
        <v>147</v>
      </c>
      <c r="BM132" s="176" t="s">
        <v>324</v>
      </c>
    </row>
    <row r="133" spans="1:65" s="2" customFormat="1" ht="21.75" customHeight="1">
      <c r="A133" s="29"/>
      <c r="B133" s="163"/>
      <c r="C133" s="164" t="s">
        <v>161</v>
      </c>
      <c r="D133" s="164" t="s">
        <v>143</v>
      </c>
      <c r="E133" s="165" t="s">
        <v>158</v>
      </c>
      <c r="F133" s="166" t="s">
        <v>159</v>
      </c>
      <c r="G133" s="167" t="s">
        <v>156</v>
      </c>
      <c r="H133" s="168">
        <v>0.70399999999999996</v>
      </c>
      <c r="I133" s="169"/>
      <c r="J133" s="170">
        <f t="shared" si="0"/>
        <v>0</v>
      </c>
      <c r="K133" s="171"/>
      <c r="L133" s="30"/>
      <c r="M133" s="172" t="s">
        <v>1</v>
      </c>
      <c r="N133" s="173" t="s">
        <v>43</v>
      </c>
      <c r="O133" s="55"/>
      <c r="P133" s="174">
        <f t="shared" si="1"/>
        <v>0</v>
      </c>
      <c r="Q133" s="174">
        <v>0</v>
      </c>
      <c r="R133" s="174">
        <f t="shared" si="2"/>
        <v>0</v>
      </c>
      <c r="S133" s="174">
        <v>0</v>
      </c>
      <c r="T133" s="175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6" t="s">
        <v>147</v>
      </c>
      <c r="AT133" s="176" t="s">
        <v>143</v>
      </c>
      <c r="AU133" s="176" t="s">
        <v>86</v>
      </c>
      <c r="AY133" s="14" t="s">
        <v>141</v>
      </c>
      <c r="BE133" s="177">
        <f t="shared" si="4"/>
        <v>0</v>
      </c>
      <c r="BF133" s="177">
        <f t="shared" si="5"/>
        <v>0</v>
      </c>
      <c r="BG133" s="177">
        <f t="shared" si="6"/>
        <v>0</v>
      </c>
      <c r="BH133" s="177">
        <f t="shared" si="7"/>
        <v>0</v>
      </c>
      <c r="BI133" s="177">
        <f t="shared" si="8"/>
        <v>0</v>
      </c>
      <c r="BJ133" s="14" t="s">
        <v>82</v>
      </c>
      <c r="BK133" s="177">
        <f t="shared" si="9"/>
        <v>0</v>
      </c>
      <c r="BL133" s="14" t="s">
        <v>147</v>
      </c>
      <c r="BM133" s="176" t="s">
        <v>325</v>
      </c>
    </row>
    <row r="134" spans="1:65" s="2" customFormat="1" ht="21.75" customHeight="1">
      <c r="A134" s="29"/>
      <c r="B134" s="163"/>
      <c r="C134" s="164" t="s">
        <v>165</v>
      </c>
      <c r="D134" s="164" t="s">
        <v>143</v>
      </c>
      <c r="E134" s="165" t="s">
        <v>162</v>
      </c>
      <c r="F134" s="166" t="s">
        <v>163</v>
      </c>
      <c r="G134" s="167" t="s">
        <v>156</v>
      </c>
      <c r="H134" s="168">
        <v>11.855</v>
      </c>
      <c r="I134" s="169"/>
      <c r="J134" s="170">
        <f t="shared" si="0"/>
        <v>0</v>
      </c>
      <c r="K134" s="171"/>
      <c r="L134" s="30"/>
      <c r="M134" s="172" t="s">
        <v>1</v>
      </c>
      <c r="N134" s="173" t="s">
        <v>43</v>
      </c>
      <c r="O134" s="55"/>
      <c r="P134" s="174">
        <f t="shared" si="1"/>
        <v>0</v>
      </c>
      <c r="Q134" s="174">
        <v>0</v>
      </c>
      <c r="R134" s="174">
        <f t="shared" si="2"/>
        <v>0</v>
      </c>
      <c r="S134" s="174">
        <v>0</v>
      </c>
      <c r="T134" s="175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6" t="s">
        <v>147</v>
      </c>
      <c r="AT134" s="176" t="s">
        <v>143</v>
      </c>
      <c r="AU134" s="176" t="s">
        <v>86</v>
      </c>
      <c r="AY134" s="14" t="s">
        <v>141</v>
      </c>
      <c r="BE134" s="177">
        <f t="shared" si="4"/>
        <v>0</v>
      </c>
      <c r="BF134" s="177">
        <f t="shared" si="5"/>
        <v>0</v>
      </c>
      <c r="BG134" s="177">
        <f t="shared" si="6"/>
        <v>0</v>
      </c>
      <c r="BH134" s="177">
        <f t="shared" si="7"/>
        <v>0</v>
      </c>
      <c r="BI134" s="177">
        <f t="shared" si="8"/>
        <v>0</v>
      </c>
      <c r="BJ134" s="14" t="s">
        <v>82</v>
      </c>
      <c r="BK134" s="177">
        <f t="shared" si="9"/>
        <v>0</v>
      </c>
      <c r="BL134" s="14" t="s">
        <v>147</v>
      </c>
      <c r="BM134" s="176" t="s">
        <v>326</v>
      </c>
    </row>
    <row r="135" spans="1:65" s="2" customFormat="1" ht="21.75" customHeight="1">
      <c r="A135" s="29"/>
      <c r="B135" s="163"/>
      <c r="C135" s="164" t="s">
        <v>170</v>
      </c>
      <c r="D135" s="164" t="s">
        <v>143</v>
      </c>
      <c r="E135" s="165" t="s">
        <v>166</v>
      </c>
      <c r="F135" s="166" t="s">
        <v>167</v>
      </c>
      <c r="G135" s="167" t="s">
        <v>168</v>
      </c>
      <c r="H135" s="168">
        <v>1.1259999999999999</v>
      </c>
      <c r="I135" s="169"/>
      <c r="J135" s="170">
        <f t="shared" si="0"/>
        <v>0</v>
      </c>
      <c r="K135" s="171"/>
      <c r="L135" s="30"/>
      <c r="M135" s="172" t="s">
        <v>1</v>
      </c>
      <c r="N135" s="173" t="s">
        <v>43</v>
      </c>
      <c r="O135" s="55"/>
      <c r="P135" s="174">
        <f t="shared" si="1"/>
        <v>0</v>
      </c>
      <c r="Q135" s="174">
        <v>0</v>
      </c>
      <c r="R135" s="174">
        <f t="shared" si="2"/>
        <v>0</v>
      </c>
      <c r="S135" s="174">
        <v>0</v>
      </c>
      <c r="T135" s="175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6" t="s">
        <v>147</v>
      </c>
      <c r="AT135" s="176" t="s">
        <v>143</v>
      </c>
      <c r="AU135" s="176" t="s">
        <v>86</v>
      </c>
      <c r="AY135" s="14" t="s">
        <v>141</v>
      </c>
      <c r="BE135" s="177">
        <f t="shared" si="4"/>
        <v>0</v>
      </c>
      <c r="BF135" s="177">
        <f t="shared" si="5"/>
        <v>0</v>
      </c>
      <c r="BG135" s="177">
        <f t="shared" si="6"/>
        <v>0</v>
      </c>
      <c r="BH135" s="177">
        <f t="shared" si="7"/>
        <v>0</v>
      </c>
      <c r="BI135" s="177">
        <f t="shared" si="8"/>
        <v>0</v>
      </c>
      <c r="BJ135" s="14" t="s">
        <v>82</v>
      </c>
      <c r="BK135" s="177">
        <f t="shared" si="9"/>
        <v>0</v>
      </c>
      <c r="BL135" s="14" t="s">
        <v>147</v>
      </c>
      <c r="BM135" s="176" t="s">
        <v>327</v>
      </c>
    </row>
    <row r="136" spans="1:65" s="2" customFormat="1" ht="16.5" customHeight="1">
      <c r="A136" s="29"/>
      <c r="B136" s="163"/>
      <c r="C136" s="164" t="s">
        <v>175</v>
      </c>
      <c r="D136" s="164" t="s">
        <v>143</v>
      </c>
      <c r="E136" s="165" t="s">
        <v>171</v>
      </c>
      <c r="F136" s="166" t="s">
        <v>172</v>
      </c>
      <c r="G136" s="167" t="s">
        <v>156</v>
      </c>
      <c r="H136" s="168">
        <v>11.855</v>
      </c>
      <c r="I136" s="169"/>
      <c r="J136" s="170">
        <f t="shared" si="0"/>
        <v>0</v>
      </c>
      <c r="K136" s="171"/>
      <c r="L136" s="30"/>
      <c r="M136" s="172" t="s">
        <v>1</v>
      </c>
      <c r="N136" s="173" t="s">
        <v>43</v>
      </c>
      <c r="O136" s="55"/>
      <c r="P136" s="174">
        <f t="shared" si="1"/>
        <v>0</v>
      </c>
      <c r="Q136" s="174">
        <v>0</v>
      </c>
      <c r="R136" s="174">
        <f t="shared" si="2"/>
        <v>0</v>
      </c>
      <c r="S136" s="174">
        <v>0</v>
      </c>
      <c r="T136" s="175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6" t="s">
        <v>147</v>
      </c>
      <c r="AT136" s="176" t="s">
        <v>143</v>
      </c>
      <c r="AU136" s="176" t="s">
        <v>86</v>
      </c>
      <c r="AY136" s="14" t="s">
        <v>141</v>
      </c>
      <c r="BE136" s="177">
        <f t="shared" si="4"/>
        <v>0</v>
      </c>
      <c r="BF136" s="177">
        <f t="shared" si="5"/>
        <v>0</v>
      </c>
      <c r="BG136" s="177">
        <f t="shared" si="6"/>
        <v>0</v>
      </c>
      <c r="BH136" s="177">
        <f t="shared" si="7"/>
        <v>0</v>
      </c>
      <c r="BI136" s="177">
        <f t="shared" si="8"/>
        <v>0</v>
      </c>
      <c r="BJ136" s="14" t="s">
        <v>82</v>
      </c>
      <c r="BK136" s="177">
        <f t="shared" si="9"/>
        <v>0</v>
      </c>
      <c r="BL136" s="14" t="s">
        <v>147</v>
      </c>
      <c r="BM136" s="176" t="s">
        <v>328</v>
      </c>
    </row>
    <row r="137" spans="1:65" s="2" customFormat="1" ht="21.75" customHeight="1">
      <c r="A137" s="29"/>
      <c r="B137" s="163"/>
      <c r="C137" s="164" t="s">
        <v>179</v>
      </c>
      <c r="D137" s="164" t="s">
        <v>143</v>
      </c>
      <c r="E137" s="165" t="s">
        <v>294</v>
      </c>
      <c r="F137" s="166" t="s">
        <v>295</v>
      </c>
      <c r="G137" s="167" t="s">
        <v>146</v>
      </c>
      <c r="H137" s="168">
        <v>37.17</v>
      </c>
      <c r="I137" s="169"/>
      <c r="J137" s="170">
        <f t="shared" si="0"/>
        <v>0</v>
      </c>
      <c r="K137" s="171"/>
      <c r="L137" s="30"/>
      <c r="M137" s="172" t="s">
        <v>1</v>
      </c>
      <c r="N137" s="173" t="s">
        <v>43</v>
      </c>
      <c r="O137" s="55"/>
      <c r="P137" s="174">
        <f t="shared" si="1"/>
        <v>0</v>
      </c>
      <c r="Q137" s="174">
        <v>0</v>
      </c>
      <c r="R137" s="174">
        <f t="shared" si="2"/>
        <v>0</v>
      </c>
      <c r="S137" s="174">
        <v>0</v>
      </c>
      <c r="T137" s="175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6" t="s">
        <v>147</v>
      </c>
      <c r="AT137" s="176" t="s">
        <v>143</v>
      </c>
      <c r="AU137" s="176" t="s">
        <v>86</v>
      </c>
      <c r="AY137" s="14" t="s">
        <v>141</v>
      </c>
      <c r="BE137" s="177">
        <f t="shared" si="4"/>
        <v>0</v>
      </c>
      <c r="BF137" s="177">
        <f t="shared" si="5"/>
        <v>0</v>
      </c>
      <c r="BG137" s="177">
        <f t="shared" si="6"/>
        <v>0</v>
      </c>
      <c r="BH137" s="177">
        <f t="shared" si="7"/>
        <v>0</v>
      </c>
      <c r="BI137" s="177">
        <f t="shared" si="8"/>
        <v>0</v>
      </c>
      <c r="BJ137" s="14" t="s">
        <v>82</v>
      </c>
      <c r="BK137" s="177">
        <f t="shared" si="9"/>
        <v>0</v>
      </c>
      <c r="BL137" s="14" t="s">
        <v>147</v>
      </c>
      <c r="BM137" s="176" t="s">
        <v>329</v>
      </c>
    </row>
    <row r="138" spans="1:65" s="12" customFormat="1" ht="22.9" customHeight="1">
      <c r="B138" s="150"/>
      <c r="D138" s="151" t="s">
        <v>77</v>
      </c>
      <c r="E138" s="161" t="s">
        <v>86</v>
      </c>
      <c r="F138" s="161" t="s">
        <v>174</v>
      </c>
      <c r="I138" s="153"/>
      <c r="J138" s="162">
        <f>BK138</f>
        <v>0</v>
      </c>
      <c r="L138" s="150"/>
      <c r="M138" s="155"/>
      <c r="N138" s="156"/>
      <c r="O138" s="156"/>
      <c r="P138" s="157">
        <f>SUM(P139:P142)</f>
        <v>0</v>
      </c>
      <c r="Q138" s="156"/>
      <c r="R138" s="157">
        <f>SUM(R139:R142)</f>
        <v>1.5817491199999998</v>
      </c>
      <c r="S138" s="156"/>
      <c r="T138" s="158">
        <f>SUM(T139:T142)</f>
        <v>0</v>
      </c>
      <c r="AR138" s="151" t="s">
        <v>82</v>
      </c>
      <c r="AT138" s="159" t="s">
        <v>77</v>
      </c>
      <c r="AU138" s="159" t="s">
        <v>82</v>
      </c>
      <c r="AY138" s="151" t="s">
        <v>141</v>
      </c>
      <c r="BK138" s="160">
        <f>SUM(BK139:BK142)</f>
        <v>0</v>
      </c>
    </row>
    <row r="139" spans="1:65" s="2" customFormat="1" ht="21.75" customHeight="1">
      <c r="A139" s="29"/>
      <c r="B139" s="163"/>
      <c r="C139" s="164" t="s">
        <v>183</v>
      </c>
      <c r="D139" s="164" t="s">
        <v>143</v>
      </c>
      <c r="E139" s="165" t="s">
        <v>176</v>
      </c>
      <c r="F139" s="166" t="s">
        <v>177</v>
      </c>
      <c r="G139" s="167" t="s">
        <v>156</v>
      </c>
      <c r="H139" s="168">
        <v>9.6000000000000002E-2</v>
      </c>
      <c r="I139" s="169"/>
      <c r="J139" s="170">
        <f>ROUND(I139*H139,2)</f>
        <v>0</v>
      </c>
      <c r="K139" s="171"/>
      <c r="L139" s="30"/>
      <c r="M139" s="172" t="s">
        <v>1</v>
      </c>
      <c r="N139" s="173" t="s">
        <v>43</v>
      </c>
      <c r="O139" s="55"/>
      <c r="P139" s="174">
        <f>O139*H139</f>
        <v>0</v>
      </c>
      <c r="Q139" s="174">
        <v>2.16</v>
      </c>
      <c r="R139" s="174">
        <f>Q139*H139</f>
        <v>0.20736000000000002</v>
      </c>
      <c r="S139" s="174">
        <v>0</v>
      </c>
      <c r="T139" s="175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6" t="s">
        <v>147</v>
      </c>
      <c r="AT139" s="176" t="s">
        <v>143</v>
      </c>
      <c r="AU139" s="176" t="s">
        <v>86</v>
      </c>
      <c r="AY139" s="14" t="s">
        <v>141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4" t="s">
        <v>82</v>
      </c>
      <c r="BK139" s="177">
        <f>ROUND(I139*H139,2)</f>
        <v>0</v>
      </c>
      <c r="BL139" s="14" t="s">
        <v>147</v>
      </c>
      <c r="BM139" s="176" t="s">
        <v>330</v>
      </c>
    </row>
    <row r="140" spans="1:65" s="2" customFormat="1" ht="16.5" customHeight="1">
      <c r="A140" s="29"/>
      <c r="B140" s="163"/>
      <c r="C140" s="164" t="s">
        <v>187</v>
      </c>
      <c r="D140" s="164" t="s">
        <v>143</v>
      </c>
      <c r="E140" s="165" t="s">
        <v>180</v>
      </c>
      <c r="F140" s="166" t="s">
        <v>181</v>
      </c>
      <c r="G140" s="167" t="s">
        <v>156</v>
      </c>
      <c r="H140" s="168">
        <v>0.60799999999999998</v>
      </c>
      <c r="I140" s="169"/>
      <c r="J140" s="170">
        <f>ROUND(I140*H140,2)</f>
        <v>0</v>
      </c>
      <c r="K140" s="171"/>
      <c r="L140" s="30"/>
      <c r="M140" s="172" t="s">
        <v>1</v>
      </c>
      <c r="N140" s="173" t="s">
        <v>43</v>
      </c>
      <c r="O140" s="55"/>
      <c r="P140" s="174">
        <f>O140*H140</f>
        <v>0</v>
      </c>
      <c r="Q140" s="174">
        <v>2.2563399999999998</v>
      </c>
      <c r="R140" s="174">
        <f>Q140*H140</f>
        <v>1.3718547199999997</v>
      </c>
      <c r="S140" s="174">
        <v>0</v>
      </c>
      <c r="T140" s="175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6" t="s">
        <v>147</v>
      </c>
      <c r="AT140" s="176" t="s">
        <v>143</v>
      </c>
      <c r="AU140" s="176" t="s">
        <v>86</v>
      </c>
      <c r="AY140" s="14" t="s">
        <v>141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4" t="s">
        <v>82</v>
      </c>
      <c r="BK140" s="177">
        <f>ROUND(I140*H140,2)</f>
        <v>0</v>
      </c>
      <c r="BL140" s="14" t="s">
        <v>147</v>
      </c>
      <c r="BM140" s="176" t="s">
        <v>331</v>
      </c>
    </row>
    <row r="141" spans="1:65" s="2" customFormat="1" ht="16.5" customHeight="1">
      <c r="A141" s="29"/>
      <c r="B141" s="163"/>
      <c r="C141" s="164" t="s">
        <v>192</v>
      </c>
      <c r="D141" s="164" t="s">
        <v>143</v>
      </c>
      <c r="E141" s="165" t="s">
        <v>184</v>
      </c>
      <c r="F141" s="166" t="s">
        <v>185</v>
      </c>
      <c r="G141" s="167" t="s">
        <v>146</v>
      </c>
      <c r="H141" s="168">
        <v>0.96</v>
      </c>
      <c r="I141" s="169"/>
      <c r="J141" s="170">
        <f>ROUND(I141*H141,2)</f>
        <v>0</v>
      </c>
      <c r="K141" s="171"/>
      <c r="L141" s="30"/>
      <c r="M141" s="172" t="s">
        <v>1</v>
      </c>
      <c r="N141" s="173" t="s">
        <v>43</v>
      </c>
      <c r="O141" s="55"/>
      <c r="P141" s="174">
        <f>O141*H141</f>
        <v>0</v>
      </c>
      <c r="Q141" s="174">
        <v>2.64E-3</v>
      </c>
      <c r="R141" s="174">
        <f>Q141*H141</f>
        <v>2.5344E-3</v>
      </c>
      <c r="S141" s="174">
        <v>0</v>
      </c>
      <c r="T141" s="175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6" t="s">
        <v>147</v>
      </c>
      <c r="AT141" s="176" t="s">
        <v>143</v>
      </c>
      <c r="AU141" s="176" t="s">
        <v>86</v>
      </c>
      <c r="AY141" s="14" t="s">
        <v>141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4" t="s">
        <v>82</v>
      </c>
      <c r="BK141" s="177">
        <f>ROUND(I141*H141,2)</f>
        <v>0</v>
      </c>
      <c r="BL141" s="14" t="s">
        <v>147</v>
      </c>
      <c r="BM141" s="176" t="s">
        <v>332</v>
      </c>
    </row>
    <row r="142" spans="1:65" s="2" customFormat="1" ht="16.5" customHeight="1">
      <c r="A142" s="29"/>
      <c r="B142" s="163"/>
      <c r="C142" s="164" t="s">
        <v>196</v>
      </c>
      <c r="D142" s="164" t="s">
        <v>143</v>
      </c>
      <c r="E142" s="165" t="s">
        <v>188</v>
      </c>
      <c r="F142" s="166" t="s">
        <v>189</v>
      </c>
      <c r="G142" s="167" t="s">
        <v>146</v>
      </c>
      <c r="H142" s="168">
        <v>0.96</v>
      </c>
      <c r="I142" s="169"/>
      <c r="J142" s="170">
        <f>ROUND(I142*H142,2)</f>
        <v>0</v>
      </c>
      <c r="K142" s="171"/>
      <c r="L142" s="30"/>
      <c r="M142" s="172" t="s">
        <v>1</v>
      </c>
      <c r="N142" s="173" t="s">
        <v>43</v>
      </c>
      <c r="O142" s="55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6" t="s">
        <v>147</v>
      </c>
      <c r="AT142" s="176" t="s">
        <v>143</v>
      </c>
      <c r="AU142" s="176" t="s">
        <v>86</v>
      </c>
      <c r="AY142" s="14" t="s">
        <v>141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4" t="s">
        <v>82</v>
      </c>
      <c r="BK142" s="177">
        <f>ROUND(I142*H142,2)</f>
        <v>0</v>
      </c>
      <c r="BL142" s="14" t="s">
        <v>147</v>
      </c>
      <c r="BM142" s="176" t="s">
        <v>333</v>
      </c>
    </row>
    <row r="143" spans="1:65" s="12" customFormat="1" ht="22.9" customHeight="1">
      <c r="B143" s="150"/>
      <c r="D143" s="151" t="s">
        <v>77</v>
      </c>
      <c r="E143" s="161" t="s">
        <v>161</v>
      </c>
      <c r="F143" s="161" t="s">
        <v>191</v>
      </c>
      <c r="I143" s="153"/>
      <c r="J143" s="162">
        <f>BK143</f>
        <v>0</v>
      </c>
      <c r="L143" s="150"/>
      <c r="M143" s="155"/>
      <c r="N143" s="156"/>
      <c r="O143" s="156"/>
      <c r="P143" s="157">
        <f>SUM(P144:P147)</f>
        <v>0</v>
      </c>
      <c r="Q143" s="156"/>
      <c r="R143" s="157">
        <f>SUM(R144:R147)</f>
        <v>13.003200000000001</v>
      </c>
      <c r="S143" s="156"/>
      <c r="T143" s="158">
        <f>SUM(T144:T147)</f>
        <v>0</v>
      </c>
      <c r="AR143" s="151" t="s">
        <v>82</v>
      </c>
      <c r="AT143" s="159" t="s">
        <v>77</v>
      </c>
      <c r="AU143" s="159" t="s">
        <v>82</v>
      </c>
      <c r="AY143" s="151" t="s">
        <v>141</v>
      </c>
      <c r="BK143" s="160">
        <f>SUM(BK144:BK147)</f>
        <v>0</v>
      </c>
    </row>
    <row r="144" spans="1:65" s="2" customFormat="1" ht="21.75" customHeight="1">
      <c r="A144" s="29"/>
      <c r="B144" s="163"/>
      <c r="C144" s="164" t="s">
        <v>200</v>
      </c>
      <c r="D144" s="164" t="s">
        <v>143</v>
      </c>
      <c r="E144" s="165" t="s">
        <v>300</v>
      </c>
      <c r="F144" s="166" t="s">
        <v>301</v>
      </c>
      <c r="G144" s="167" t="s">
        <v>146</v>
      </c>
      <c r="H144" s="168">
        <v>33.6</v>
      </c>
      <c r="I144" s="169"/>
      <c r="J144" s="170">
        <f>ROUND(I144*H144,2)</f>
        <v>0</v>
      </c>
      <c r="K144" s="171"/>
      <c r="L144" s="30"/>
      <c r="M144" s="172" t="s">
        <v>1</v>
      </c>
      <c r="N144" s="173" t="s">
        <v>43</v>
      </c>
      <c r="O144" s="55"/>
      <c r="P144" s="174">
        <f>O144*H144</f>
        <v>0</v>
      </c>
      <c r="Q144" s="174">
        <v>0.38700000000000001</v>
      </c>
      <c r="R144" s="174">
        <f>Q144*H144</f>
        <v>13.003200000000001</v>
      </c>
      <c r="S144" s="174">
        <v>0</v>
      </c>
      <c r="T144" s="175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6" t="s">
        <v>147</v>
      </c>
      <c r="AT144" s="176" t="s">
        <v>143</v>
      </c>
      <c r="AU144" s="176" t="s">
        <v>86</v>
      </c>
      <c r="AY144" s="14" t="s">
        <v>141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4" t="s">
        <v>82</v>
      </c>
      <c r="BK144" s="177">
        <f>ROUND(I144*H144,2)</f>
        <v>0</v>
      </c>
      <c r="BL144" s="14" t="s">
        <v>147</v>
      </c>
      <c r="BM144" s="176" t="s">
        <v>302</v>
      </c>
    </row>
    <row r="145" spans="1:65" s="2" customFormat="1" ht="16.5" customHeight="1">
      <c r="A145" s="29"/>
      <c r="B145" s="163"/>
      <c r="C145" s="164" t="s">
        <v>8</v>
      </c>
      <c r="D145" s="164" t="s">
        <v>143</v>
      </c>
      <c r="E145" s="165" t="s">
        <v>193</v>
      </c>
      <c r="F145" s="166" t="s">
        <v>194</v>
      </c>
      <c r="G145" s="167" t="s">
        <v>146</v>
      </c>
      <c r="H145" s="168">
        <v>33.6</v>
      </c>
      <c r="I145" s="169"/>
      <c r="J145" s="170">
        <f>ROUND(I145*H145,2)</f>
        <v>0</v>
      </c>
      <c r="K145" s="171"/>
      <c r="L145" s="30"/>
      <c r="M145" s="172" t="s">
        <v>1</v>
      </c>
      <c r="N145" s="173" t="s">
        <v>43</v>
      </c>
      <c r="O145" s="55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6" t="s">
        <v>147</v>
      </c>
      <c r="AT145" s="176" t="s">
        <v>143</v>
      </c>
      <c r="AU145" s="176" t="s">
        <v>86</v>
      </c>
      <c r="AY145" s="14" t="s">
        <v>141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4" t="s">
        <v>82</v>
      </c>
      <c r="BK145" s="177">
        <f>ROUND(I145*H145,2)</f>
        <v>0</v>
      </c>
      <c r="BL145" s="14" t="s">
        <v>147</v>
      </c>
      <c r="BM145" s="176" t="s">
        <v>334</v>
      </c>
    </row>
    <row r="146" spans="1:65" s="2" customFormat="1" ht="16.5" customHeight="1">
      <c r="A146" s="29"/>
      <c r="B146" s="163"/>
      <c r="C146" s="164" t="s">
        <v>208</v>
      </c>
      <c r="D146" s="164" t="s">
        <v>143</v>
      </c>
      <c r="E146" s="165" t="s">
        <v>335</v>
      </c>
      <c r="F146" s="166" t="s">
        <v>336</v>
      </c>
      <c r="G146" s="167" t="s">
        <v>146</v>
      </c>
      <c r="H146" s="168">
        <v>33.6</v>
      </c>
      <c r="I146" s="169"/>
      <c r="J146" s="170">
        <f>ROUND(I146*H146,2)</f>
        <v>0</v>
      </c>
      <c r="K146" s="171"/>
      <c r="L146" s="30"/>
      <c r="M146" s="172" t="s">
        <v>1</v>
      </c>
      <c r="N146" s="173" t="s">
        <v>43</v>
      </c>
      <c r="O146" s="55"/>
      <c r="P146" s="174">
        <f>O146*H146</f>
        <v>0</v>
      </c>
      <c r="Q146" s="174">
        <v>0</v>
      </c>
      <c r="R146" s="174">
        <f>Q146*H146</f>
        <v>0</v>
      </c>
      <c r="S146" s="174">
        <v>0</v>
      </c>
      <c r="T146" s="175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6" t="s">
        <v>147</v>
      </c>
      <c r="AT146" s="176" t="s">
        <v>143</v>
      </c>
      <c r="AU146" s="176" t="s">
        <v>86</v>
      </c>
      <c r="AY146" s="14" t="s">
        <v>141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4" t="s">
        <v>82</v>
      </c>
      <c r="BK146" s="177">
        <f>ROUND(I146*H146,2)</f>
        <v>0</v>
      </c>
      <c r="BL146" s="14" t="s">
        <v>147</v>
      </c>
      <c r="BM146" s="176" t="s">
        <v>337</v>
      </c>
    </row>
    <row r="147" spans="1:65" s="2" customFormat="1" ht="21.75" customHeight="1">
      <c r="A147" s="29"/>
      <c r="B147" s="163"/>
      <c r="C147" s="164" t="s">
        <v>213</v>
      </c>
      <c r="D147" s="164" t="s">
        <v>143</v>
      </c>
      <c r="E147" s="165" t="s">
        <v>201</v>
      </c>
      <c r="F147" s="166" t="s">
        <v>202</v>
      </c>
      <c r="G147" s="167" t="s">
        <v>146</v>
      </c>
      <c r="H147" s="168">
        <v>33.6</v>
      </c>
      <c r="I147" s="169"/>
      <c r="J147" s="170">
        <f>ROUND(I147*H147,2)</f>
        <v>0</v>
      </c>
      <c r="K147" s="171"/>
      <c r="L147" s="30"/>
      <c r="M147" s="172" t="s">
        <v>1</v>
      </c>
      <c r="N147" s="173" t="s">
        <v>43</v>
      </c>
      <c r="O147" s="55"/>
      <c r="P147" s="174">
        <f>O147*H147</f>
        <v>0</v>
      </c>
      <c r="Q147" s="174">
        <v>0</v>
      </c>
      <c r="R147" s="174">
        <f>Q147*H147</f>
        <v>0</v>
      </c>
      <c r="S147" s="174">
        <v>0</v>
      </c>
      <c r="T147" s="175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6" t="s">
        <v>147</v>
      </c>
      <c r="AT147" s="176" t="s">
        <v>143</v>
      </c>
      <c r="AU147" s="176" t="s">
        <v>86</v>
      </c>
      <c r="AY147" s="14" t="s">
        <v>141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14" t="s">
        <v>82</v>
      </c>
      <c r="BK147" s="177">
        <f>ROUND(I147*H147,2)</f>
        <v>0</v>
      </c>
      <c r="BL147" s="14" t="s">
        <v>147</v>
      </c>
      <c r="BM147" s="176" t="s">
        <v>338</v>
      </c>
    </row>
    <row r="148" spans="1:65" s="12" customFormat="1" ht="22.9" customHeight="1">
      <c r="B148" s="150"/>
      <c r="D148" s="151" t="s">
        <v>77</v>
      </c>
      <c r="E148" s="161" t="s">
        <v>179</v>
      </c>
      <c r="F148" s="161" t="s">
        <v>204</v>
      </c>
      <c r="I148" s="153"/>
      <c r="J148" s="162">
        <f>BK148</f>
        <v>0</v>
      </c>
      <c r="L148" s="150"/>
      <c r="M148" s="155"/>
      <c r="N148" s="156"/>
      <c r="O148" s="156"/>
      <c r="P148" s="157">
        <f>SUM(P149:P152)</f>
        <v>0</v>
      </c>
      <c r="Q148" s="156"/>
      <c r="R148" s="157">
        <f>SUM(R149:R152)</f>
        <v>3.1682793200000003</v>
      </c>
      <c r="S148" s="156"/>
      <c r="T148" s="158">
        <f>SUM(T149:T152)</f>
        <v>0</v>
      </c>
      <c r="AR148" s="151" t="s">
        <v>82</v>
      </c>
      <c r="AT148" s="159" t="s">
        <v>77</v>
      </c>
      <c r="AU148" s="159" t="s">
        <v>82</v>
      </c>
      <c r="AY148" s="151" t="s">
        <v>141</v>
      </c>
      <c r="BK148" s="160">
        <f>SUM(BK149:BK152)</f>
        <v>0</v>
      </c>
    </row>
    <row r="149" spans="1:65" s="2" customFormat="1" ht="21.75" customHeight="1">
      <c r="A149" s="29"/>
      <c r="B149" s="163"/>
      <c r="C149" s="164" t="s">
        <v>217</v>
      </c>
      <c r="D149" s="164" t="s">
        <v>143</v>
      </c>
      <c r="E149" s="165" t="s">
        <v>205</v>
      </c>
      <c r="F149" s="166" t="s">
        <v>206</v>
      </c>
      <c r="G149" s="167" t="s">
        <v>151</v>
      </c>
      <c r="H149" s="168">
        <v>16.600000000000001</v>
      </c>
      <c r="I149" s="169"/>
      <c r="J149" s="170">
        <f>ROUND(I149*H149,2)</f>
        <v>0</v>
      </c>
      <c r="K149" s="171"/>
      <c r="L149" s="30"/>
      <c r="M149" s="172" t="s">
        <v>1</v>
      </c>
      <c r="N149" s="173" t="s">
        <v>43</v>
      </c>
      <c r="O149" s="55"/>
      <c r="P149" s="174">
        <f>O149*H149</f>
        <v>0</v>
      </c>
      <c r="Q149" s="174">
        <v>0.10095</v>
      </c>
      <c r="R149" s="174">
        <f>Q149*H149</f>
        <v>1.6757700000000002</v>
      </c>
      <c r="S149" s="174">
        <v>0</v>
      </c>
      <c r="T149" s="175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6" t="s">
        <v>147</v>
      </c>
      <c r="AT149" s="176" t="s">
        <v>143</v>
      </c>
      <c r="AU149" s="176" t="s">
        <v>86</v>
      </c>
      <c r="AY149" s="14" t="s">
        <v>141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4" t="s">
        <v>82</v>
      </c>
      <c r="BK149" s="177">
        <f>ROUND(I149*H149,2)</f>
        <v>0</v>
      </c>
      <c r="BL149" s="14" t="s">
        <v>147</v>
      </c>
      <c r="BM149" s="176" t="s">
        <v>304</v>
      </c>
    </row>
    <row r="150" spans="1:65" s="2" customFormat="1" ht="16.5" customHeight="1">
      <c r="A150" s="29"/>
      <c r="B150" s="163"/>
      <c r="C150" s="178" t="s">
        <v>222</v>
      </c>
      <c r="D150" s="178" t="s">
        <v>209</v>
      </c>
      <c r="E150" s="179" t="s">
        <v>210</v>
      </c>
      <c r="F150" s="180" t="s">
        <v>211</v>
      </c>
      <c r="G150" s="181" t="s">
        <v>151</v>
      </c>
      <c r="H150" s="182">
        <v>16.765999999999998</v>
      </c>
      <c r="I150" s="183"/>
      <c r="J150" s="184">
        <f>ROUND(I150*H150,2)</f>
        <v>0</v>
      </c>
      <c r="K150" s="185"/>
      <c r="L150" s="186"/>
      <c r="M150" s="187" t="s">
        <v>1</v>
      </c>
      <c r="N150" s="188" t="s">
        <v>43</v>
      </c>
      <c r="O150" s="55"/>
      <c r="P150" s="174">
        <f>O150*H150</f>
        <v>0</v>
      </c>
      <c r="Q150" s="174">
        <v>2.1999999999999999E-2</v>
      </c>
      <c r="R150" s="174">
        <f>Q150*H150</f>
        <v>0.36885199999999996</v>
      </c>
      <c r="S150" s="174">
        <v>0</v>
      </c>
      <c r="T150" s="175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6" t="s">
        <v>175</v>
      </c>
      <c r="AT150" s="176" t="s">
        <v>209</v>
      </c>
      <c r="AU150" s="176" t="s">
        <v>86</v>
      </c>
      <c r="AY150" s="14" t="s">
        <v>141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14" t="s">
        <v>82</v>
      </c>
      <c r="BK150" s="177">
        <f>ROUND(I150*H150,2)</f>
        <v>0</v>
      </c>
      <c r="BL150" s="14" t="s">
        <v>147</v>
      </c>
      <c r="BM150" s="176" t="s">
        <v>305</v>
      </c>
    </row>
    <row r="151" spans="1:65" s="2" customFormat="1" ht="21.75" customHeight="1">
      <c r="A151" s="29"/>
      <c r="B151" s="163"/>
      <c r="C151" s="164" t="s">
        <v>228</v>
      </c>
      <c r="D151" s="164" t="s">
        <v>143</v>
      </c>
      <c r="E151" s="165" t="s">
        <v>214</v>
      </c>
      <c r="F151" s="166" t="s">
        <v>215</v>
      </c>
      <c r="G151" s="167" t="s">
        <v>156</v>
      </c>
      <c r="H151" s="168">
        <v>0.498</v>
      </c>
      <c r="I151" s="169"/>
      <c r="J151" s="170">
        <f>ROUND(I151*H151,2)</f>
        <v>0</v>
      </c>
      <c r="K151" s="171"/>
      <c r="L151" s="30"/>
      <c r="M151" s="172" t="s">
        <v>1</v>
      </c>
      <c r="N151" s="173" t="s">
        <v>43</v>
      </c>
      <c r="O151" s="55"/>
      <c r="P151" s="174">
        <f>O151*H151</f>
        <v>0</v>
      </c>
      <c r="Q151" s="174">
        <v>2.2563399999999998</v>
      </c>
      <c r="R151" s="174">
        <f>Q151*H151</f>
        <v>1.12365732</v>
      </c>
      <c r="S151" s="174">
        <v>0</v>
      </c>
      <c r="T151" s="175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6" t="s">
        <v>147</v>
      </c>
      <c r="AT151" s="176" t="s">
        <v>143</v>
      </c>
      <c r="AU151" s="176" t="s">
        <v>86</v>
      </c>
      <c r="AY151" s="14" t="s">
        <v>141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4" t="s">
        <v>82</v>
      </c>
      <c r="BK151" s="177">
        <f>ROUND(I151*H151,2)</f>
        <v>0</v>
      </c>
      <c r="BL151" s="14" t="s">
        <v>147</v>
      </c>
      <c r="BM151" s="176" t="s">
        <v>306</v>
      </c>
    </row>
    <row r="152" spans="1:65" s="2" customFormat="1" ht="33" customHeight="1">
      <c r="A152" s="29"/>
      <c r="B152" s="163"/>
      <c r="C152" s="164" t="s">
        <v>7</v>
      </c>
      <c r="D152" s="164" t="s">
        <v>143</v>
      </c>
      <c r="E152" s="165" t="s">
        <v>339</v>
      </c>
      <c r="F152" s="166" t="s">
        <v>432</v>
      </c>
      <c r="G152" s="167" t="s">
        <v>220</v>
      </c>
      <c r="H152" s="168">
        <v>1</v>
      </c>
      <c r="I152" s="169"/>
      <c r="J152" s="170">
        <f>ROUND(I152*H152,2)</f>
        <v>0</v>
      </c>
      <c r="K152" s="171"/>
      <c r="L152" s="30"/>
      <c r="M152" s="172" t="s">
        <v>1</v>
      </c>
      <c r="N152" s="173" t="s">
        <v>43</v>
      </c>
      <c r="O152" s="55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6" t="s">
        <v>147</v>
      </c>
      <c r="AT152" s="176" t="s">
        <v>143</v>
      </c>
      <c r="AU152" s="176" t="s">
        <v>86</v>
      </c>
      <c r="AY152" s="14" t="s">
        <v>141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4" t="s">
        <v>82</v>
      </c>
      <c r="BK152" s="177">
        <f>ROUND(I152*H152,2)</f>
        <v>0</v>
      </c>
      <c r="BL152" s="14" t="s">
        <v>147</v>
      </c>
      <c r="BM152" s="176" t="s">
        <v>340</v>
      </c>
    </row>
    <row r="153" spans="1:65" s="12" customFormat="1" ht="22.9" customHeight="1">
      <c r="B153" s="150"/>
      <c r="D153" s="151" t="s">
        <v>77</v>
      </c>
      <c r="E153" s="161" t="s">
        <v>243</v>
      </c>
      <c r="F153" s="161" t="s">
        <v>244</v>
      </c>
      <c r="I153" s="153"/>
      <c r="J153" s="162">
        <f>BK153</f>
        <v>0</v>
      </c>
      <c r="L153" s="150"/>
      <c r="M153" s="155"/>
      <c r="N153" s="156"/>
      <c r="O153" s="156"/>
      <c r="P153" s="157">
        <f>P154</f>
        <v>0</v>
      </c>
      <c r="Q153" s="156"/>
      <c r="R153" s="157">
        <f>R154</f>
        <v>0</v>
      </c>
      <c r="S153" s="156"/>
      <c r="T153" s="158">
        <f>T154</f>
        <v>0</v>
      </c>
      <c r="AR153" s="151" t="s">
        <v>82</v>
      </c>
      <c r="AT153" s="159" t="s">
        <v>77</v>
      </c>
      <c r="AU153" s="159" t="s">
        <v>82</v>
      </c>
      <c r="AY153" s="151" t="s">
        <v>141</v>
      </c>
      <c r="BK153" s="160">
        <f>BK154</f>
        <v>0</v>
      </c>
    </row>
    <row r="154" spans="1:65" s="2" customFormat="1" ht="16.5" customHeight="1">
      <c r="A154" s="29"/>
      <c r="B154" s="163"/>
      <c r="C154" s="164" t="s">
        <v>235</v>
      </c>
      <c r="D154" s="164" t="s">
        <v>143</v>
      </c>
      <c r="E154" s="165" t="s">
        <v>246</v>
      </c>
      <c r="F154" s="166" t="s">
        <v>247</v>
      </c>
      <c r="G154" s="167" t="s">
        <v>168</v>
      </c>
      <c r="H154" s="168">
        <v>17.753</v>
      </c>
      <c r="I154" s="169"/>
      <c r="J154" s="170">
        <f>ROUND(I154*H154,2)</f>
        <v>0</v>
      </c>
      <c r="K154" s="171"/>
      <c r="L154" s="30"/>
      <c r="M154" s="189" t="s">
        <v>1</v>
      </c>
      <c r="N154" s="190" t="s">
        <v>43</v>
      </c>
      <c r="O154" s="191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6" t="s">
        <v>147</v>
      </c>
      <c r="AT154" s="176" t="s">
        <v>143</v>
      </c>
      <c r="AU154" s="176" t="s">
        <v>86</v>
      </c>
      <c r="AY154" s="14" t="s">
        <v>141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4" t="s">
        <v>82</v>
      </c>
      <c r="BK154" s="177">
        <f>ROUND(I154*H154,2)</f>
        <v>0</v>
      </c>
      <c r="BL154" s="14" t="s">
        <v>147</v>
      </c>
      <c r="BM154" s="176" t="s">
        <v>313</v>
      </c>
    </row>
    <row r="155" spans="1:65" s="2" customFormat="1" ht="6.95" customHeight="1">
      <c r="A155" s="29"/>
      <c r="B155" s="44"/>
      <c r="C155" s="45"/>
      <c r="D155" s="45"/>
      <c r="E155" s="45"/>
      <c r="F155" s="45"/>
      <c r="G155" s="45"/>
      <c r="H155" s="45"/>
      <c r="I155" s="122"/>
      <c r="J155" s="45"/>
      <c r="K155" s="45"/>
      <c r="L155" s="30"/>
      <c r="M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</row>
  </sheetData>
  <autoFilter ref="C125:K154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100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86</v>
      </c>
    </row>
    <row r="4" spans="1:46" s="1" customFormat="1" ht="24.95" customHeight="1">
      <c r="B4" s="17"/>
      <c r="D4" s="18" t="s">
        <v>104</v>
      </c>
      <c r="I4" s="95"/>
      <c r="L4" s="17"/>
      <c r="M4" s="97" t="s">
        <v>10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16</v>
      </c>
      <c r="I6" s="95"/>
      <c r="L6" s="17"/>
    </row>
    <row r="7" spans="1:46" s="1" customFormat="1" ht="16.5" customHeight="1">
      <c r="B7" s="17"/>
      <c r="E7" s="240" t="str">
        <f>'Rekapitulace stavby'!K6</f>
        <v>Hřiště Mydlinky-rekonstrukce</v>
      </c>
      <c r="F7" s="241"/>
      <c r="G7" s="241"/>
      <c r="H7" s="241"/>
      <c r="I7" s="95"/>
      <c r="L7" s="17"/>
    </row>
    <row r="8" spans="1:46" s="1" customFormat="1" ht="12" customHeight="1">
      <c r="B8" s="17"/>
      <c r="D8" s="24" t="s">
        <v>105</v>
      </c>
      <c r="I8" s="95"/>
      <c r="L8" s="17"/>
    </row>
    <row r="9" spans="1:46" s="2" customFormat="1" ht="16.5" customHeight="1">
      <c r="A9" s="29"/>
      <c r="B9" s="30"/>
      <c r="C9" s="29"/>
      <c r="D9" s="29"/>
      <c r="E9" s="240" t="s">
        <v>106</v>
      </c>
      <c r="F9" s="239"/>
      <c r="G9" s="239"/>
      <c r="H9" s="239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107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19" t="s">
        <v>341</v>
      </c>
      <c r="F11" s="239"/>
      <c r="G11" s="239"/>
      <c r="H11" s="239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18</v>
      </c>
      <c r="E13" s="29"/>
      <c r="F13" s="22" t="s">
        <v>1</v>
      </c>
      <c r="G13" s="29"/>
      <c r="H13" s="29"/>
      <c r="I13" s="99" t="s">
        <v>19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20</v>
      </c>
      <c r="E14" s="29"/>
      <c r="F14" s="22" t="s">
        <v>21</v>
      </c>
      <c r="G14" s="29"/>
      <c r="H14" s="29"/>
      <c r="I14" s="99" t="s">
        <v>22</v>
      </c>
      <c r="J14" s="52" t="str">
        <f>'Rekapitulace stavby'!AN8</f>
        <v>14. 8. 2024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24</v>
      </c>
      <c r="E16" s="29"/>
      <c r="F16" s="29"/>
      <c r="G16" s="29"/>
      <c r="H16" s="29"/>
      <c r="I16" s="99" t="s">
        <v>25</v>
      </c>
      <c r="J16" s="22" t="s">
        <v>26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27</v>
      </c>
      <c r="F17" s="29"/>
      <c r="G17" s="29"/>
      <c r="H17" s="29"/>
      <c r="I17" s="99" t="s">
        <v>28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29</v>
      </c>
      <c r="E19" s="29"/>
      <c r="F19" s="29"/>
      <c r="G19" s="29"/>
      <c r="H19" s="29"/>
      <c r="I19" s="99" t="s">
        <v>25</v>
      </c>
      <c r="J19" s="25" t="str">
        <f>'Rekapitulace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42" t="str">
        <f>'Rekapitulace stavby'!E14</f>
        <v>Vyplň údaj</v>
      </c>
      <c r="F20" s="234"/>
      <c r="G20" s="234"/>
      <c r="H20" s="234"/>
      <c r="I20" s="99" t="s">
        <v>28</v>
      </c>
      <c r="J20" s="25" t="str">
        <f>'Rekapitulace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31</v>
      </c>
      <c r="E22" s="29"/>
      <c r="F22" s="29"/>
      <c r="G22" s="29"/>
      <c r="H22" s="29"/>
      <c r="I22" s="99" t="s">
        <v>25</v>
      </c>
      <c r="J22" s="22" t="s">
        <v>32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33</v>
      </c>
      <c r="F23" s="29"/>
      <c r="G23" s="29"/>
      <c r="H23" s="29"/>
      <c r="I23" s="99" t="s">
        <v>28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35</v>
      </c>
      <c r="E25" s="29"/>
      <c r="F25" s="29"/>
      <c r="G25" s="29"/>
      <c r="H25" s="29"/>
      <c r="I25" s="99" t="s">
        <v>25</v>
      </c>
      <c r="J25" s="22" t="str">
        <f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IF('Rekapitulace stavby'!E20="","",'Rekapitulace stavby'!E20)</f>
        <v xml:space="preserve"> </v>
      </c>
      <c r="F26" s="29"/>
      <c r="G26" s="29"/>
      <c r="H26" s="29"/>
      <c r="I26" s="99" t="s">
        <v>28</v>
      </c>
      <c r="J26" s="22" t="str">
        <f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37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100"/>
      <c r="B29" s="101"/>
      <c r="C29" s="100"/>
      <c r="D29" s="100"/>
      <c r="E29" s="238" t="s">
        <v>1</v>
      </c>
      <c r="F29" s="238"/>
      <c r="G29" s="238"/>
      <c r="H29" s="238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5" t="s">
        <v>38</v>
      </c>
      <c r="E32" s="29"/>
      <c r="F32" s="29"/>
      <c r="G32" s="29"/>
      <c r="H32" s="29"/>
      <c r="I32" s="98"/>
      <c r="J32" s="68">
        <f>ROUND(J127,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40</v>
      </c>
      <c r="G34" s="29"/>
      <c r="H34" s="29"/>
      <c r="I34" s="106" t="s">
        <v>39</v>
      </c>
      <c r="J34" s="33" t="s">
        <v>41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7" t="s">
        <v>42</v>
      </c>
      <c r="E35" s="24" t="s">
        <v>43</v>
      </c>
      <c r="F35" s="108">
        <f>ROUND((SUM(BE127:BE145)),  2)</f>
        <v>0</v>
      </c>
      <c r="G35" s="29"/>
      <c r="H35" s="29"/>
      <c r="I35" s="109">
        <v>0.21</v>
      </c>
      <c r="J35" s="108">
        <f>ROUND(((SUM(BE127:BE145))*I35),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44</v>
      </c>
      <c r="F36" s="108">
        <f>ROUND((SUM(BF127:BF145)),  2)</f>
        <v>0</v>
      </c>
      <c r="G36" s="29"/>
      <c r="H36" s="29"/>
      <c r="I36" s="109">
        <v>0.15</v>
      </c>
      <c r="J36" s="108">
        <f>ROUND(((SUM(BF127:BF145))*I36),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8">
        <f>ROUND((SUM(BG127:BG145)),  2)</f>
        <v>0</v>
      </c>
      <c r="G37" s="29"/>
      <c r="H37" s="29"/>
      <c r="I37" s="109">
        <v>0.21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46</v>
      </c>
      <c r="F38" s="108">
        <f>ROUND((SUM(BH127:BH145)),  2)</f>
        <v>0</v>
      </c>
      <c r="G38" s="29"/>
      <c r="H38" s="29"/>
      <c r="I38" s="109">
        <v>0.15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47</v>
      </c>
      <c r="F39" s="108">
        <f>ROUND((SUM(BI127:BI145)),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10"/>
      <c r="D41" s="111" t="s">
        <v>48</v>
      </c>
      <c r="E41" s="57"/>
      <c r="F41" s="57"/>
      <c r="G41" s="112" t="s">
        <v>49</v>
      </c>
      <c r="H41" s="113" t="s">
        <v>50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I43" s="95"/>
      <c r="L43" s="17"/>
    </row>
    <row r="44" spans="1:31" s="1" customFormat="1" ht="14.45" customHeight="1">
      <c r="B44" s="17"/>
      <c r="I44" s="95"/>
      <c r="L44" s="17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51</v>
      </c>
      <c r="E50" s="41"/>
      <c r="F50" s="41"/>
      <c r="G50" s="40" t="s">
        <v>52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53</v>
      </c>
      <c r="E61" s="32"/>
      <c r="F61" s="118" t="s">
        <v>54</v>
      </c>
      <c r="G61" s="42" t="s">
        <v>53</v>
      </c>
      <c r="H61" s="32"/>
      <c r="I61" s="119"/>
      <c r="J61" s="120" t="s">
        <v>54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55</v>
      </c>
      <c r="E65" s="43"/>
      <c r="F65" s="43"/>
      <c r="G65" s="40" t="s">
        <v>56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53</v>
      </c>
      <c r="E76" s="32"/>
      <c r="F76" s="118" t="s">
        <v>54</v>
      </c>
      <c r="G76" s="42" t="s">
        <v>53</v>
      </c>
      <c r="H76" s="32"/>
      <c r="I76" s="119"/>
      <c r="J76" s="120" t="s">
        <v>54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109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40" t="str">
        <f>E7</f>
        <v>Hřiště Mydlinky-rekonstrukce</v>
      </c>
      <c r="F85" s="241"/>
      <c r="G85" s="241"/>
      <c r="H85" s="241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105</v>
      </c>
      <c r="I86" s="95"/>
      <c r="L86" s="17"/>
    </row>
    <row r="87" spans="1:31" s="2" customFormat="1" ht="16.5" customHeight="1">
      <c r="A87" s="29"/>
      <c r="B87" s="30"/>
      <c r="C87" s="29"/>
      <c r="D87" s="29"/>
      <c r="E87" s="240" t="s">
        <v>106</v>
      </c>
      <c r="F87" s="239"/>
      <c r="G87" s="239"/>
      <c r="H87" s="239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107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19" t="str">
        <f>E11</f>
        <v xml:space="preserve">1,4 - Tribuna se sedáky  </v>
      </c>
      <c r="F89" s="239"/>
      <c r="G89" s="239"/>
      <c r="H89" s="239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20</v>
      </c>
      <c r="D91" s="29"/>
      <c r="E91" s="29"/>
      <c r="F91" s="22" t="str">
        <f>F14</f>
        <v>Mydlinky</v>
      </c>
      <c r="G91" s="29"/>
      <c r="H91" s="29"/>
      <c r="I91" s="99" t="s">
        <v>22</v>
      </c>
      <c r="J91" s="52" t="str">
        <f>IF(J14="","",J14)</f>
        <v>14. 8. 2024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>
      <c r="A93" s="29"/>
      <c r="B93" s="30"/>
      <c r="C93" s="24" t="s">
        <v>24</v>
      </c>
      <c r="D93" s="29"/>
      <c r="E93" s="29"/>
      <c r="F93" s="22" t="str">
        <f>E17</f>
        <v>Městská část Praha 12,Gen. Šišky 2375/6,Praha 4</v>
      </c>
      <c r="G93" s="29"/>
      <c r="H93" s="29"/>
      <c r="I93" s="99" t="s">
        <v>31</v>
      </c>
      <c r="J93" s="27" t="str">
        <f>E23</f>
        <v>Pitter Design, s.r.o. Pardubice 53003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29</v>
      </c>
      <c r="D94" s="29"/>
      <c r="E94" s="29"/>
      <c r="F94" s="22" t="str">
        <f>IF(E20="","",E20)</f>
        <v>Vyplň údaj</v>
      </c>
      <c r="G94" s="29"/>
      <c r="H94" s="29"/>
      <c r="I94" s="99" t="s">
        <v>35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24" t="s">
        <v>110</v>
      </c>
      <c r="D96" s="110"/>
      <c r="E96" s="110"/>
      <c r="F96" s="110"/>
      <c r="G96" s="110"/>
      <c r="H96" s="110"/>
      <c r="I96" s="125"/>
      <c r="J96" s="126" t="s">
        <v>111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27" t="s">
        <v>112</v>
      </c>
      <c r="D98" s="29"/>
      <c r="E98" s="29"/>
      <c r="F98" s="29"/>
      <c r="G98" s="29"/>
      <c r="H98" s="29"/>
      <c r="I98" s="98"/>
      <c r="J98" s="68">
        <f>J127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113</v>
      </c>
    </row>
    <row r="99" spans="1:47" s="9" customFormat="1" ht="24.95" customHeight="1">
      <c r="B99" s="128"/>
      <c r="D99" s="129" t="s">
        <v>114</v>
      </c>
      <c r="E99" s="130"/>
      <c r="F99" s="130"/>
      <c r="G99" s="130"/>
      <c r="H99" s="130"/>
      <c r="I99" s="131"/>
      <c r="J99" s="132">
        <f>J128</f>
        <v>0</v>
      </c>
      <c r="L99" s="128"/>
    </row>
    <row r="100" spans="1:47" s="10" customFormat="1" ht="19.899999999999999" customHeight="1">
      <c r="B100" s="133"/>
      <c r="D100" s="134" t="s">
        <v>115</v>
      </c>
      <c r="E100" s="135"/>
      <c r="F100" s="135"/>
      <c r="G100" s="135"/>
      <c r="H100" s="135"/>
      <c r="I100" s="136"/>
      <c r="J100" s="137">
        <f>J129</f>
        <v>0</v>
      </c>
      <c r="L100" s="133"/>
    </row>
    <row r="101" spans="1:47" s="10" customFormat="1" ht="19.899999999999999" customHeight="1">
      <c r="B101" s="133"/>
      <c r="D101" s="134" t="s">
        <v>119</v>
      </c>
      <c r="E101" s="135"/>
      <c r="F101" s="135"/>
      <c r="G101" s="135"/>
      <c r="H101" s="135"/>
      <c r="I101" s="136"/>
      <c r="J101" s="137">
        <f>J132</f>
        <v>0</v>
      </c>
      <c r="L101" s="133"/>
    </row>
    <row r="102" spans="1:47" s="10" customFormat="1" ht="19.899999999999999" customHeight="1">
      <c r="B102" s="133"/>
      <c r="D102" s="134" t="s">
        <v>120</v>
      </c>
      <c r="E102" s="135"/>
      <c r="F102" s="135"/>
      <c r="G102" s="135"/>
      <c r="H102" s="135"/>
      <c r="I102" s="136"/>
      <c r="J102" s="137">
        <f>J136</f>
        <v>0</v>
      </c>
      <c r="L102" s="133"/>
    </row>
    <row r="103" spans="1:47" s="9" customFormat="1" ht="24.95" customHeight="1">
      <c r="B103" s="128"/>
      <c r="D103" s="129" t="s">
        <v>342</v>
      </c>
      <c r="E103" s="130"/>
      <c r="F103" s="130"/>
      <c r="G103" s="130"/>
      <c r="H103" s="130"/>
      <c r="I103" s="131"/>
      <c r="J103" s="132">
        <f>J138</f>
        <v>0</v>
      </c>
      <c r="L103" s="128"/>
    </row>
    <row r="104" spans="1:47" s="10" customFormat="1" ht="19.899999999999999" customHeight="1">
      <c r="B104" s="133"/>
      <c r="D104" s="134" t="s">
        <v>343</v>
      </c>
      <c r="E104" s="135"/>
      <c r="F104" s="135"/>
      <c r="G104" s="135"/>
      <c r="H104" s="135"/>
      <c r="I104" s="136"/>
      <c r="J104" s="137">
        <f>J139</f>
        <v>0</v>
      </c>
      <c r="L104" s="133"/>
    </row>
    <row r="105" spans="1:47" s="10" customFormat="1" ht="19.899999999999999" customHeight="1">
      <c r="B105" s="133"/>
      <c r="D105" s="134" t="s">
        <v>344</v>
      </c>
      <c r="E105" s="135"/>
      <c r="F105" s="135"/>
      <c r="G105" s="135"/>
      <c r="H105" s="135"/>
      <c r="I105" s="136"/>
      <c r="J105" s="137">
        <f>J143</f>
        <v>0</v>
      </c>
      <c r="L105" s="133"/>
    </row>
    <row r="106" spans="1:47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98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>
      <c r="A107" s="29"/>
      <c r="B107" s="44"/>
      <c r="C107" s="45"/>
      <c r="D107" s="45"/>
      <c r="E107" s="45"/>
      <c r="F107" s="45"/>
      <c r="G107" s="45"/>
      <c r="H107" s="45"/>
      <c r="I107" s="122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47" s="2" customFormat="1" ht="6.95" customHeight="1">
      <c r="A111" s="29"/>
      <c r="B111" s="46"/>
      <c r="C111" s="47"/>
      <c r="D111" s="47"/>
      <c r="E111" s="47"/>
      <c r="F111" s="47"/>
      <c r="G111" s="47"/>
      <c r="H111" s="47"/>
      <c r="I111" s="123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24.95" customHeight="1">
      <c r="A112" s="29"/>
      <c r="B112" s="30"/>
      <c r="C112" s="18" t="s">
        <v>126</v>
      </c>
      <c r="D112" s="29"/>
      <c r="E112" s="29"/>
      <c r="F112" s="29"/>
      <c r="G112" s="29"/>
      <c r="H112" s="29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2" customHeight="1">
      <c r="A114" s="29"/>
      <c r="B114" s="30"/>
      <c r="C114" s="24" t="s">
        <v>16</v>
      </c>
      <c r="D114" s="29"/>
      <c r="E114" s="29"/>
      <c r="F114" s="29"/>
      <c r="G114" s="29"/>
      <c r="H114" s="29"/>
      <c r="I114" s="9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6.5" customHeight="1">
      <c r="A115" s="29"/>
      <c r="B115" s="30"/>
      <c r="C115" s="29"/>
      <c r="D115" s="29"/>
      <c r="E115" s="240" t="str">
        <f>E7</f>
        <v>Hřiště Mydlinky-rekonstrukce</v>
      </c>
      <c r="F115" s="241"/>
      <c r="G115" s="241"/>
      <c r="H115" s="241"/>
      <c r="I115" s="9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2" customHeight="1">
      <c r="B116" s="17"/>
      <c r="C116" s="24" t="s">
        <v>105</v>
      </c>
      <c r="I116" s="95"/>
      <c r="L116" s="17"/>
    </row>
    <row r="117" spans="1:63" s="2" customFormat="1" ht="16.5" customHeight="1">
      <c r="A117" s="29"/>
      <c r="B117" s="30"/>
      <c r="C117" s="29"/>
      <c r="D117" s="29"/>
      <c r="E117" s="240" t="s">
        <v>106</v>
      </c>
      <c r="F117" s="239"/>
      <c r="G117" s="239"/>
      <c r="H117" s="239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>
      <c r="A118" s="29"/>
      <c r="B118" s="30"/>
      <c r="C118" s="24" t="s">
        <v>107</v>
      </c>
      <c r="D118" s="29"/>
      <c r="E118" s="29"/>
      <c r="F118" s="29"/>
      <c r="G118" s="29"/>
      <c r="H118" s="29"/>
      <c r="I118" s="98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6.5" customHeight="1">
      <c r="A119" s="29"/>
      <c r="B119" s="30"/>
      <c r="C119" s="29"/>
      <c r="D119" s="29"/>
      <c r="E119" s="219" t="str">
        <f>E11</f>
        <v xml:space="preserve">1,4 - Tribuna se sedáky  </v>
      </c>
      <c r="F119" s="239"/>
      <c r="G119" s="239"/>
      <c r="H119" s="239"/>
      <c r="I119" s="98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98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>
      <c r="A121" s="29"/>
      <c r="B121" s="30"/>
      <c r="C121" s="24" t="s">
        <v>20</v>
      </c>
      <c r="D121" s="29"/>
      <c r="E121" s="29"/>
      <c r="F121" s="22" t="str">
        <f>F14</f>
        <v>Mydlinky</v>
      </c>
      <c r="G121" s="29"/>
      <c r="H121" s="29"/>
      <c r="I121" s="99" t="s">
        <v>22</v>
      </c>
      <c r="J121" s="52" t="str">
        <f>IF(J14="","",J14)</f>
        <v>14. 8. 2024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98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25.7" customHeight="1">
      <c r="A123" s="29"/>
      <c r="B123" s="30"/>
      <c r="C123" s="24" t="s">
        <v>24</v>
      </c>
      <c r="D123" s="29"/>
      <c r="E123" s="29"/>
      <c r="F123" s="22" t="str">
        <f>E17</f>
        <v>Městská část Praha 12,Gen. Šišky 2375/6,Praha 4</v>
      </c>
      <c r="G123" s="29"/>
      <c r="H123" s="29"/>
      <c r="I123" s="99" t="s">
        <v>31</v>
      </c>
      <c r="J123" s="27" t="str">
        <f>E23</f>
        <v>Pitter Design, s.r.o. Pardubice 53003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29</v>
      </c>
      <c r="D124" s="29"/>
      <c r="E124" s="29"/>
      <c r="F124" s="22" t="str">
        <f>IF(E20="","",E20)</f>
        <v>Vyplň údaj</v>
      </c>
      <c r="G124" s="29"/>
      <c r="H124" s="29"/>
      <c r="I124" s="99" t="s">
        <v>35</v>
      </c>
      <c r="J124" s="27" t="str">
        <f>E26</f>
        <v xml:space="preserve"> 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>
      <c r="A125" s="29"/>
      <c r="B125" s="30"/>
      <c r="C125" s="29"/>
      <c r="D125" s="29"/>
      <c r="E125" s="29"/>
      <c r="F125" s="29"/>
      <c r="G125" s="29"/>
      <c r="H125" s="29"/>
      <c r="I125" s="98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>
      <c r="A126" s="138"/>
      <c r="B126" s="139"/>
      <c r="C126" s="140" t="s">
        <v>127</v>
      </c>
      <c r="D126" s="141" t="s">
        <v>63</v>
      </c>
      <c r="E126" s="141" t="s">
        <v>59</v>
      </c>
      <c r="F126" s="141" t="s">
        <v>60</v>
      </c>
      <c r="G126" s="141" t="s">
        <v>128</v>
      </c>
      <c r="H126" s="141" t="s">
        <v>129</v>
      </c>
      <c r="I126" s="142" t="s">
        <v>130</v>
      </c>
      <c r="J126" s="143" t="s">
        <v>111</v>
      </c>
      <c r="K126" s="144" t="s">
        <v>131</v>
      </c>
      <c r="L126" s="145"/>
      <c r="M126" s="59" t="s">
        <v>1</v>
      </c>
      <c r="N126" s="60" t="s">
        <v>42</v>
      </c>
      <c r="O126" s="60" t="s">
        <v>132</v>
      </c>
      <c r="P126" s="60" t="s">
        <v>133</v>
      </c>
      <c r="Q126" s="60" t="s">
        <v>134</v>
      </c>
      <c r="R126" s="60" t="s">
        <v>135</v>
      </c>
      <c r="S126" s="60" t="s">
        <v>136</v>
      </c>
      <c r="T126" s="61" t="s">
        <v>137</v>
      </c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</row>
    <row r="127" spans="1:63" s="2" customFormat="1" ht="22.9" customHeight="1">
      <c r="A127" s="29"/>
      <c r="B127" s="30"/>
      <c r="C127" s="66" t="s">
        <v>138</v>
      </c>
      <c r="D127" s="29"/>
      <c r="E127" s="29"/>
      <c r="F127" s="29"/>
      <c r="G127" s="29"/>
      <c r="H127" s="29"/>
      <c r="I127" s="98"/>
      <c r="J127" s="146">
        <f>BK127</f>
        <v>0</v>
      </c>
      <c r="K127" s="29"/>
      <c r="L127" s="30"/>
      <c r="M127" s="62"/>
      <c r="N127" s="53"/>
      <c r="O127" s="63"/>
      <c r="P127" s="147">
        <f>P128+P138</f>
        <v>0</v>
      </c>
      <c r="Q127" s="63"/>
      <c r="R127" s="147">
        <f>R128+R138</f>
        <v>0.132969</v>
      </c>
      <c r="S127" s="63"/>
      <c r="T127" s="148">
        <f>T128+T138</f>
        <v>0.145152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77</v>
      </c>
      <c r="AU127" s="14" t="s">
        <v>113</v>
      </c>
      <c r="BK127" s="149">
        <f>BK128+BK138</f>
        <v>0</v>
      </c>
    </row>
    <row r="128" spans="1:63" s="12" customFormat="1" ht="25.9" customHeight="1">
      <c r="B128" s="150"/>
      <c r="D128" s="151" t="s">
        <v>77</v>
      </c>
      <c r="E128" s="152" t="s">
        <v>139</v>
      </c>
      <c r="F128" s="152" t="s">
        <v>140</v>
      </c>
      <c r="I128" s="153"/>
      <c r="J128" s="154">
        <f>BK128</f>
        <v>0</v>
      </c>
      <c r="L128" s="150"/>
      <c r="M128" s="155"/>
      <c r="N128" s="156"/>
      <c r="O128" s="156"/>
      <c r="P128" s="157">
        <f>P129+P132+P136</f>
        <v>0</v>
      </c>
      <c r="Q128" s="156"/>
      <c r="R128" s="157">
        <f>R129+R132+R136</f>
        <v>0.1047</v>
      </c>
      <c r="S128" s="156"/>
      <c r="T128" s="158">
        <f>T129+T132+T136</f>
        <v>0</v>
      </c>
      <c r="AR128" s="151" t="s">
        <v>82</v>
      </c>
      <c r="AT128" s="159" t="s">
        <v>77</v>
      </c>
      <c r="AU128" s="159" t="s">
        <v>78</v>
      </c>
      <c r="AY128" s="151" t="s">
        <v>141</v>
      </c>
      <c r="BK128" s="160">
        <f>BK129+BK132+BK136</f>
        <v>0</v>
      </c>
    </row>
    <row r="129" spans="1:65" s="12" customFormat="1" ht="22.9" customHeight="1">
      <c r="B129" s="150"/>
      <c r="D129" s="151" t="s">
        <v>77</v>
      </c>
      <c r="E129" s="161" t="s">
        <v>82</v>
      </c>
      <c r="F129" s="161" t="s">
        <v>142</v>
      </c>
      <c r="I129" s="153"/>
      <c r="J129" s="162">
        <f>BK129</f>
        <v>0</v>
      </c>
      <c r="L129" s="150"/>
      <c r="M129" s="155"/>
      <c r="N129" s="156"/>
      <c r="O129" s="156"/>
      <c r="P129" s="157">
        <f>SUM(P130:P131)</f>
        <v>0</v>
      </c>
      <c r="Q129" s="156"/>
      <c r="R129" s="157">
        <f>SUM(R130:R131)</f>
        <v>0.1047</v>
      </c>
      <c r="S129" s="156"/>
      <c r="T129" s="158">
        <f>SUM(T130:T131)</f>
        <v>0</v>
      </c>
      <c r="AR129" s="151" t="s">
        <v>82</v>
      </c>
      <c r="AT129" s="159" t="s">
        <v>77</v>
      </c>
      <c r="AU129" s="159" t="s">
        <v>82</v>
      </c>
      <c r="AY129" s="151" t="s">
        <v>141</v>
      </c>
      <c r="BK129" s="160">
        <f>SUM(BK130:BK131)</f>
        <v>0</v>
      </c>
    </row>
    <row r="130" spans="1:65" s="2" customFormat="1" ht="16.5" customHeight="1">
      <c r="A130" s="29"/>
      <c r="B130" s="163"/>
      <c r="C130" s="164" t="s">
        <v>82</v>
      </c>
      <c r="D130" s="164" t="s">
        <v>143</v>
      </c>
      <c r="E130" s="165" t="s">
        <v>345</v>
      </c>
      <c r="F130" s="166" t="s">
        <v>346</v>
      </c>
      <c r="G130" s="167" t="s">
        <v>146</v>
      </c>
      <c r="H130" s="168">
        <v>69.150000000000006</v>
      </c>
      <c r="I130" s="169"/>
      <c r="J130" s="170">
        <f>ROUND(I130*H130,2)</f>
        <v>0</v>
      </c>
      <c r="K130" s="171"/>
      <c r="L130" s="30"/>
      <c r="M130" s="172" t="s">
        <v>1</v>
      </c>
      <c r="N130" s="173" t="s">
        <v>43</v>
      </c>
      <c r="O130" s="55"/>
      <c r="P130" s="174">
        <f>O130*H130</f>
        <v>0</v>
      </c>
      <c r="Q130" s="174">
        <v>1E-3</v>
      </c>
      <c r="R130" s="174">
        <f>Q130*H130</f>
        <v>6.9150000000000003E-2</v>
      </c>
      <c r="S130" s="174">
        <v>0</v>
      </c>
      <c r="T130" s="175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6" t="s">
        <v>147</v>
      </c>
      <c r="AT130" s="176" t="s">
        <v>143</v>
      </c>
      <c r="AU130" s="176" t="s">
        <v>86</v>
      </c>
      <c r="AY130" s="14" t="s">
        <v>141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4" t="s">
        <v>82</v>
      </c>
      <c r="BK130" s="177">
        <f>ROUND(I130*H130,2)</f>
        <v>0</v>
      </c>
      <c r="BL130" s="14" t="s">
        <v>147</v>
      </c>
      <c r="BM130" s="176" t="s">
        <v>347</v>
      </c>
    </row>
    <row r="131" spans="1:65" s="2" customFormat="1" ht="21.75" customHeight="1">
      <c r="A131" s="29"/>
      <c r="B131" s="163"/>
      <c r="C131" s="164" t="s">
        <v>86</v>
      </c>
      <c r="D131" s="164" t="s">
        <v>143</v>
      </c>
      <c r="E131" s="165" t="s">
        <v>348</v>
      </c>
      <c r="F131" s="166" t="s">
        <v>349</v>
      </c>
      <c r="G131" s="167" t="s">
        <v>146</v>
      </c>
      <c r="H131" s="168">
        <v>35.549999999999997</v>
      </c>
      <c r="I131" s="169"/>
      <c r="J131" s="170">
        <f>ROUND(I131*H131,2)</f>
        <v>0</v>
      </c>
      <c r="K131" s="171"/>
      <c r="L131" s="30"/>
      <c r="M131" s="172" t="s">
        <v>1</v>
      </c>
      <c r="N131" s="173" t="s">
        <v>43</v>
      </c>
      <c r="O131" s="55"/>
      <c r="P131" s="174">
        <f>O131*H131</f>
        <v>0</v>
      </c>
      <c r="Q131" s="174">
        <v>1E-3</v>
      </c>
      <c r="R131" s="174">
        <f>Q131*H131</f>
        <v>3.5549999999999998E-2</v>
      </c>
      <c r="S131" s="174">
        <v>0</v>
      </c>
      <c r="T131" s="175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6" t="s">
        <v>147</v>
      </c>
      <c r="AT131" s="176" t="s">
        <v>143</v>
      </c>
      <c r="AU131" s="176" t="s">
        <v>86</v>
      </c>
      <c r="AY131" s="14" t="s">
        <v>141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4" t="s">
        <v>82</v>
      </c>
      <c r="BK131" s="177">
        <f>ROUND(I131*H131,2)</f>
        <v>0</v>
      </c>
      <c r="BL131" s="14" t="s">
        <v>147</v>
      </c>
      <c r="BM131" s="176" t="s">
        <v>350</v>
      </c>
    </row>
    <row r="132" spans="1:65" s="12" customFormat="1" ht="22.9" customHeight="1">
      <c r="B132" s="150"/>
      <c r="D132" s="151" t="s">
        <v>77</v>
      </c>
      <c r="E132" s="161" t="s">
        <v>226</v>
      </c>
      <c r="F132" s="161" t="s">
        <v>227</v>
      </c>
      <c r="I132" s="153"/>
      <c r="J132" s="162">
        <f>BK132</f>
        <v>0</v>
      </c>
      <c r="L132" s="150"/>
      <c r="M132" s="155"/>
      <c r="N132" s="156"/>
      <c r="O132" s="156"/>
      <c r="P132" s="157">
        <f>SUM(P133:P135)</f>
        <v>0</v>
      </c>
      <c r="Q132" s="156"/>
      <c r="R132" s="157">
        <f>SUM(R133:R135)</f>
        <v>0</v>
      </c>
      <c r="S132" s="156"/>
      <c r="T132" s="158">
        <f>SUM(T133:T135)</f>
        <v>0</v>
      </c>
      <c r="AR132" s="151" t="s">
        <v>82</v>
      </c>
      <c r="AT132" s="159" t="s">
        <v>77</v>
      </c>
      <c r="AU132" s="159" t="s">
        <v>82</v>
      </c>
      <c r="AY132" s="151" t="s">
        <v>141</v>
      </c>
      <c r="BK132" s="160">
        <f>SUM(BK133:BK135)</f>
        <v>0</v>
      </c>
    </row>
    <row r="133" spans="1:65" s="2" customFormat="1" ht="21.75" customHeight="1">
      <c r="A133" s="29"/>
      <c r="B133" s="163"/>
      <c r="C133" s="164" t="s">
        <v>153</v>
      </c>
      <c r="D133" s="164" t="s">
        <v>143</v>
      </c>
      <c r="E133" s="165" t="s">
        <v>351</v>
      </c>
      <c r="F133" s="166" t="s">
        <v>352</v>
      </c>
      <c r="G133" s="167" t="s">
        <v>168</v>
      </c>
      <c r="H133" s="168">
        <v>0.14499999999999999</v>
      </c>
      <c r="I133" s="169"/>
      <c r="J133" s="170">
        <f>ROUND(I133*H133,2)</f>
        <v>0</v>
      </c>
      <c r="K133" s="171"/>
      <c r="L133" s="30"/>
      <c r="M133" s="172" t="s">
        <v>1</v>
      </c>
      <c r="N133" s="173" t="s">
        <v>43</v>
      </c>
      <c r="O133" s="55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6" t="s">
        <v>147</v>
      </c>
      <c r="AT133" s="176" t="s">
        <v>143</v>
      </c>
      <c r="AU133" s="176" t="s">
        <v>86</v>
      </c>
      <c r="AY133" s="14" t="s">
        <v>141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4" t="s">
        <v>82</v>
      </c>
      <c r="BK133" s="177">
        <f>ROUND(I133*H133,2)</f>
        <v>0</v>
      </c>
      <c r="BL133" s="14" t="s">
        <v>147</v>
      </c>
      <c r="BM133" s="176" t="s">
        <v>353</v>
      </c>
    </row>
    <row r="134" spans="1:65" s="2" customFormat="1" ht="16.5" customHeight="1">
      <c r="A134" s="29"/>
      <c r="B134" s="163"/>
      <c r="C134" s="164" t="s">
        <v>147</v>
      </c>
      <c r="D134" s="164" t="s">
        <v>143</v>
      </c>
      <c r="E134" s="165" t="s">
        <v>229</v>
      </c>
      <c r="F134" s="166" t="s">
        <v>230</v>
      </c>
      <c r="G134" s="167" t="s">
        <v>168</v>
      </c>
      <c r="H134" s="168">
        <v>0.14499999999999999</v>
      </c>
      <c r="I134" s="169"/>
      <c r="J134" s="170">
        <f>ROUND(I134*H134,2)</f>
        <v>0</v>
      </c>
      <c r="K134" s="171"/>
      <c r="L134" s="30"/>
      <c r="M134" s="172" t="s">
        <v>1</v>
      </c>
      <c r="N134" s="173" t="s">
        <v>43</v>
      </c>
      <c r="O134" s="55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6" t="s">
        <v>147</v>
      </c>
      <c r="AT134" s="176" t="s">
        <v>143</v>
      </c>
      <c r="AU134" s="176" t="s">
        <v>86</v>
      </c>
      <c r="AY134" s="14" t="s">
        <v>141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4" t="s">
        <v>82</v>
      </c>
      <c r="BK134" s="177">
        <f>ROUND(I134*H134,2)</f>
        <v>0</v>
      </c>
      <c r="BL134" s="14" t="s">
        <v>147</v>
      </c>
      <c r="BM134" s="176" t="s">
        <v>354</v>
      </c>
    </row>
    <row r="135" spans="1:65" s="2" customFormat="1" ht="21.75" customHeight="1">
      <c r="A135" s="29"/>
      <c r="B135" s="163"/>
      <c r="C135" s="164" t="s">
        <v>161</v>
      </c>
      <c r="D135" s="164" t="s">
        <v>143</v>
      </c>
      <c r="E135" s="165" t="s">
        <v>232</v>
      </c>
      <c r="F135" s="166" t="s">
        <v>233</v>
      </c>
      <c r="G135" s="167" t="s">
        <v>168</v>
      </c>
      <c r="H135" s="168">
        <v>1.3049999999999999</v>
      </c>
      <c r="I135" s="169"/>
      <c r="J135" s="170">
        <f>ROUND(I135*H135,2)</f>
        <v>0</v>
      </c>
      <c r="K135" s="171"/>
      <c r="L135" s="30"/>
      <c r="M135" s="172" t="s">
        <v>1</v>
      </c>
      <c r="N135" s="173" t="s">
        <v>43</v>
      </c>
      <c r="O135" s="55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6" t="s">
        <v>147</v>
      </c>
      <c r="AT135" s="176" t="s">
        <v>143</v>
      </c>
      <c r="AU135" s="176" t="s">
        <v>86</v>
      </c>
      <c r="AY135" s="14" t="s">
        <v>141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4" t="s">
        <v>82</v>
      </c>
      <c r="BK135" s="177">
        <f>ROUND(I135*H135,2)</f>
        <v>0</v>
      </c>
      <c r="BL135" s="14" t="s">
        <v>147</v>
      </c>
      <c r="BM135" s="176" t="s">
        <v>355</v>
      </c>
    </row>
    <row r="136" spans="1:65" s="12" customFormat="1" ht="22.9" customHeight="1">
      <c r="B136" s="150"/>
      <c r="D136" s="151" t="s">
        <v>77</v>
      </c>
      <c r="E136" s="161" t="s">
        <v>243</v>
      </c>
      <c r="F136" s="161" t="s">
        <v>244</v>
      </c>
      <c r="I136" s="153"/>
      <c r="J136" s="162">
        <f>BK136</f>
        <v>0</v>
      </c>
      <c r="L136" s="150"/>
      <c r="M136" s="155"/>
      <c r="N136" s="156"/>
      <c r="O136" s="156"/>
      <c r="P136" s="157">
        <f>P137</f>
        <v>0</v>
      </c>
      <c r="Q136" s="156"/>
      <c r="R136" s="157">
        <f>R137</f>
        <v>0</v>
      </c>
      <c r="S136" s="156"/>
      <c r="T136" s="158">
        <f>T137</f>
        <v>0</v>
      </c>
      <c r="AR136" s="151" t="s">
        <v>82</v>
      </c>
      <c r="AT136" s="159" t="s">
        <v>77</v>
      </c>
      <c r="AU136" s="159" t="s">
        <v>82</v>
      </c>
      <c r="AY136" s="151" t="s">
        <v>141</v>
      </c>
      <c r="BK136" s="160">
        <f>BK137</f>
        <v>0</v>
      </c>
    </row>
    <row r="137" spans="1:65" s="2" customFormat="1" ht="16.5" customHeight="1">
      <c r="A137" s="29"/>
      <c r="B137" s="163"/>
      <c r="C137" s="164" t="s">
        <v>165</v>
      </c>
      <c r="D137" s="164" t="s">
        <v>143</v>
      </c>
      <c r="E137" s="165" t="s">
        <v>246</v>
      </c>
      <c r="F137" s="166" t="s">
        <v>247</v>
      </c>
      <c r="G137" s="167" t="s">
        <v>168</v>
      </c>
      <c r="H137" s="168">
        <v>0.105</v>
      </c>
      <c r="I137" s="169"/>
      <c r="J137" s="170">
        <f>ROUND(I137*H137,2)</f>
        <v>0</v>
      </c>
      <c r="K137" s="171"/>
      <c r="L137" s="30"/>
      <c r="M137" s="172" t="s">
        <v>1</v>
      </c>
      <c r="N137" s="173" t="s">
        <v>43</v>
      </c>
      <c r="O137" s="55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6" t="s">
        <v>147</v>
      </c>
      <c r="AT137" s="176" t="s">
        <v>143</v>
      </c>
      <c r="AU137" s="176" t="s">
        <v>86</v>
      </c>
      <c r="AY137" s="14" t="s">
        <v>141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4" t="s">
        <v>82</v>
      </c>
      <c r="BK137" s="177">
        <f>ROUND(I137*H137,2)</f>
        <v>0</v>
      </c>
      <c r="BL137" s="14" t="s">
        <v>147</v>
      </c>
      <c r="BM137" s="176" t="s">
        <v>356</v>
      </c>
    </row>
    <row r="138" spans="1:65" s="12" customFormat="1" ht="25.9" customHeight="1">
      <c r="B138" s="150"/>
      <c r="D138" s="151" t="s">
        <v>77</v>
      </c>
      <c r="E138" s="152" t="s">
        <v>357</v>
      </c>
      <c r="F138" s="152" t="s">
        <v>358</v>
      </c>
      <c r="I138" s="153"/>
      <c r="J138" s="154">
        <f>BK138</f>
        <v>0</v>
      </c>
      <c r="L138" s="150"/>
      <c r="M138" s="155"/>
      <c r="N138" s="156"/>
      <c r="O138" s="156"/>
      <c r="P138" s="157">
        <f>P139+P143</f>
        <v>0</v>
      </c>
      <c r="Q138" s="156"/>
      <c r="R138" s="157">
        <f>R139+R143</f>
        <v>2.8268999999999999E-2</v>
      </c>
      <c r="S138" s="156"/>
      <c r="T138" s="158">
        <f>T139+T143</f>
        <v>0.145152</v>
      </c>
      <c r="AR138" s="151" t="s">
        <v>86</v>
      </c>
      <c r="AT138" s="159" t="s">
        <v>77</v>
      </c>
      <c r="AU138" s="159" t="s">
        <v>78</v>
      </c>
      <c r="AY138" s="151" t="s">
        <v>141</v>
      </c>
      <c r="BK138" s="160">
        <f>BK139+BK143</f>
        <v>0</v>
      </c>
    </row>
    <row r="139" spans="1:65" s="12" customFormat="1" ht="22.9" customHeight="1">
      <c r="B139" s="150"/>
      <c r="D139" s="151" t="s">
        <v>77</v>
      </c>
      <c r="E139" s="161" t="s">
        <v>359</v>
      </c>
      <c r="F139" s="161" t="s">
        <v>360</v>
      </c>
      <c r="I139" s="153"/>
      <c r="J139" s="162">
        <f>BK139</f>
        <v>0</v>
      </c>
      <c r="L139" s="150"/>
      <c r="M139" s="155"/>
      <c r="N139" s="156"/>
      <c r="O139" s="156"/>
      <c r="P139" s="157">
        <f>SUM(P140:P142)</f>
        <v>0</v>
      </c>
      <c r="Q139" s="156"/>
      <c r="R139" s="157">
        <f>SUM(R140:R142)</f>
        <v>0</v>
      </c>
      <c r="S139" s="156"/>
      <c r="T139" s="158">
        <f>SUM(T140:T142)</f>
        <v>0.145152</v>
      </c>
      <c r="AR139" s="151" t="s">
        <v>86</v>
      </c>
      <c r="AT139" s="159" t="s">
        <v>77</v>
      </c>
      <c r="AU139" s="159" t="s">
        <v>82</v>
      </c>
      <c r="AY139" s="151" t="s">
        <v>141</v>
      </c>
      <c r="BK139" s="160">
        <f>SUM(BK140:BK142)</f>
        <v>0</v>
      </c>
    </row>
    <row r="140" spans="1:65" s="2" customFormat="1" ht="33" customHeight="1">
      <c r="A140" s="29"/>
      <c r="B140" s="163"/>
      <c r="C140" s="164" t="s">
        <v>170</v>
      </c>
      <c r="D140" s="164" t="s">
        <v>143</v>
      </c>
      <c r="E140" s="165" t="s">
        <v>361</v>
      </c>
      <c r="F140" s="166" t="s">
        <v>362</v>
      </c>
      <c r="G140" s="167" t="s">
        <v>146</v>
      </c>
      <c r="H140" s="168">
        <v>6.048</v>
      </c>
      <c r="I140" s="169"/>
      <c r="J140" s="170">
        <f>ROUND(I140*H140,2)</f>
        <v>0</v>
      </c>
      <c r="K140" s="171"/>
      <c r="L140" s="30"/>
      <c r="M140" s="172" t="s">
        <v>1</v>
      </c>
      <c r="N140" s="173" t="s">
        <v>43</v>
      </c>
      <c r="O140" s="55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6" t="s">
        <v>208</v>
      </c>
      <c r="AT140" s="176" t="s">
        <v>143</v>
      </c>
      <c r="AU140" s="176" t="s">
        <v>86</v>
      </c>
      <c r="AY140" s="14" t="s">
        <v>141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4" t="s">
        <v>82</v>
      </c>
      <c r="BK140" s="177">
        <f>ROUND(I140*H140,2)</f>
        <v>0</v>
      </c>
      <c r="BL140" s="14" t="s">
        <v>208</v>
      </c>
      <c r="BM140" s="176" t="s">
        <v>363</v>
      </c>
    </row>
    <row r="141" spans="1:65" s="2" customFormat="1" ht="21.75" customHeight="1">
      <c r="A141" s="29"/>
      <c r="B141" s="163"/>
      <c r="C141" s="164" t="s">
        <v>175</v>
      </c>
      <c r="D141" s="164" t="s">
        <v>143</v>
      </c>
      <c r="E141" s="165" t="s">
        <v>364</v>
      </c>
      <c r="F141" s="166" t="s">
        <v>365</v>
      </c>
      <c r="G141" s="167" t="s">
        <v>146</v>
      </c>
      <c r="H141" s="168">
        <v>6.048</v>
      </c>
      <c r="I141" s="169"/>
      <c r="J141" s="170">
        <f>ROUND(I141*H141,2)</f>
        <v>0</v>
      </c>
      <c r="K141" s="171"/>
      <c r="L141" s="30"/>
      <c r="M141" s="172" t="s">
        <v>1</v>
      </c>
      <c r="N141" s="173" t="s">
        <v>43</v>
      </c>
      <c r="O141" s="55"/>
      <c r="P141" s="174">
        <f>O141*H141</f>
        <v>0</v>
      </c>
      <c r="Q141" s="174">
        <v>0</v>
      </c>
      <c r="R141" s="174">
        <f>Q141*H141</f>
        <v>0</v>
      </c>
      <c r="S141" s="174">
        <v>2.4E-2</v>
      </c>
      <c r="T141" s="175">
        <f>S141*H141</f>
        <v>0.145152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6" t="s">
        <v>208</v>
      </c>
      <c r="AT141" s="176" t="s">
        <v>143</v>
      </c>
      <c r="AU141" s="176" t="s">
        <v>86</v>
      </c>
      <c r="AY141" s="14" t="s">
        <v>141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4" t="s">
        <v>82</v>
      </c>
      <c r="BK141" s="177">
        <f>ROUND(I141*H141,2)</f>
        <v>0</v>
      </c>
      <c r="BL141" s="14" t="s">
        <v>208</v>
      </c>
      <c r="BM141" s="176" t="s">
        <v>366</v>
      </c>
    </row>
    <row r="142" spans="1:65" s="2" customFormat="1" ht="21.75" customHeight="1">
      <c r="A142" s="29"/>
      <c r="B142" s="163"/>
      <c r="C142" s="164" t="s">
        <v>179</v>
      </c>
      <c r="D142" s="164" t="s">
        <v>143</v>
      </c>
      <c r="E142" s="165" t="s">
        <v>367</v>
      </c>
      <c r="F142" s="166" t="s">
        <v>368</v>
      </c>
      <c r="G142" s="167" t="s">
        <v>369</v>
      </c>
      <c r="H142" s="194"/>
      <c r="I142" s="169"/>
      <c r="J142" s="170">
        <f>ROUND(I142*H142,2)</f>
        <v>0</v>
      </c>
      <c r="K142" s="171"/>
      <c r="L142" s="30"/>
      <c r="M142" s="172" t="s">
        <v>1</v>
      </c>
      <c r="N142" s="173" t="s">
        <v>43</v>
      </c>
      <c r="O142" s="55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6" t="s">
        <v>208</v>
      </c>
      <c r="AT142" s="176" t="s">
        <v>143</v>
      </c>
      <c r="AU142" s="176" t="s">
        <v>86</v>
      </c>
      <c r="AY142" s="14" t="s">
        <v>141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4" t="s">
        <v>82</v>
      </c>
      <c r="BK142" s="177">
        <f>ROUND(I142*H142,2)</f>
        <v>0</v>
      </c>
      <c r="BL142" s="14" t="s">
        <v>208</v>
      </c>
      <c r="BM142" s="176" t="s">
        <v>370</v>
      </c>
    </row>
    <row r="143" spans="1:65" s="12" customFormat="1" ht="22.9" customHeight="1">
      <c r="B143" s="150"/>
      <c r="D143" s="151" t="s">
        <v>77</v>
      </c>
      <c r="E143" s="161" t="s">
        <v>371</v>
      </c>
      <c r="F143" s="161" t="s">
        <v>372</v>
      </c>
      <c r="I143" s="153"/>
      <c r="J143" s="162">
        <f>BK143</f>
        <v>0</v>
      </c>
      <c r="L143" s="150"/>
      <c r="M143" s="155"/>
      <c r="N143" s="156"/>
      <c r="O143" s="156"/>
      <c r="P143" s="157">
        <f>SUM(P144:P145)</f>
        <v>0</v>
      </c>
      <c r="Q143" s="156"/>
      <c r="R143" s="157">
        <f>SUM(R144:R145)</f>
        <v>2.8268999999999999E-2</v>
      </c>
      <c r="S143" s="156"/>
      <c r="T143" s="158">
        <f>SUM(T144:T145)</f>
        <v>0</v>
      </c>
      <c r="AR143" s="151" t="s">
        <v>86</v>
      </c>
      <c r="AT143" s="159" t="s">
        <v>77</v>
      </c>
      <c r="AU143" s="159" t="s">
        <v>82</v>
      </c>
      <c r="AY143" s="151" t="s">
        <v>141</v>
      </c>
      <c r="BK143" s="160">
        <f>SUM(BK144:BK145)</f>
        <v>0</v>
      </c>
    </row>
    <row r="144" spans="1:65" s="2" customFormat="1" ht="21.75" customHeight="1">
      <c r="A144" s="29"/>
      <c r="B144" s="163"/>
      <c r="C144" s="164" t="s">
        <v>183</v>
      </c>
      <c r="D144" s="164" t="s">
        <v>143</v>
      </c>
      <c r="E144" s="165" t="s">
        <v>373</v>
      </c>
      <c r="F144" s="166" t="s">
        <v>374</v>
      </c>
      <c r="G144" s="167" t="s">
        <v>146</v>
      </c>
      <c r="H144" s="168">
        <v>104.7</v>
      </c>
      <c r="I144" s="169"/>
      <c r="J144" s="170">
        <f>ROUND(I144*H144,2)</f>
        <v>0</v>
      </c>
      <c r="K144" s="171"/>
      <c r="L144" s="30"/>
      <c r="M144" s="172" t="s">
        <v>1</v>
      </c>
      <c r="N144" s="173" t="s">
        <v>43</v>
      </c>
      <c r="O144" s="55"/>
      <c r="P144" s="174">
        <f>O144*H144</f>
        <v>0</v>
      </c>
      <c r="Q144" s="174">
        <v>1.2999999999999999E-4</v>
      </c>
      <c r="R144" s="174">
        <f>Q144*H144</f>
        <v>1.3611E-2</v>
      </c>
      <c r="S144" s="174">
        <v>0</v>
      </c>
      <c r="T144" s="175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6" t="s">
        <v>208</v>
      </c>
      <c r="AT144" s="176" t="s">
        <v>143</v>
      </c>
      <c r="AU144" s="176" t="s">
        <v>86</v>
      </c>
      <c r="AY144" s="14" t="s">
        <v>141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4" t="s">
        <v>82</v>
      </c>
      <c r="BK144" s="177">
        <f>ROUND(I144*H144,2)</f>
        <v>0</v>
      </c>
      <c r="BL144" s="14" t="s">
        <v>208</v>
      </c>
      <c r="BM144" s="176" t="s">
        <v>375</v>
      </c>
    </row>
    <row r="145" spans="1:65" s="2" customFormat="1" ht="16.5" customHeight="1">
      <c r="A145" s="29"/>
      <c r="B145" s="163"/>
      <c r="C145" s="164" t="s">
        <v>187</v>
      </c>
      <c r="D145" s="164" t="s">
        <v>143</v>
      </c>
      <c r="E145" s="165" t="s">
        <v>376</v>
      </c>
      <c r="F145" s="166" t="s">
        <v>377</v>
      </c>
      <c r="G145" s="167" t="s">
        <v>146</v>
      </c>
      <c r="H145" s="168">
        <v>104.7</v>
      </c>
      <c r="I145" s="169"/>
      <c r="J145" s="170">
        <f>ROUND(I145*H145,2)</f>
        <v>0</v>
      </c>
      <c r="K145" s="171"/>
      <c r="L145" s="30"/>
      <c r="M145" s="189" t="s">
        <v>1</v>
      </c>
      <c r="N145" s="190" t="s">
        <v>43</v>
      </c>
      <c r="O145" s="191"/>
      <c r="P145" s="192">
        <f>O145*H145</f>
        <v>0</v>
      </c>
      <c r="Q145" s="192">
        <v>1.3999999999999999E-4</v>
      </c>
      <c r="R145" s="192">
        <f>Q145*H145</f>
        <v>1.4657999999999999E-2</v>
      </c>
      <c r="S145" s="192">
        <v>0</v>
      </c>
      <c r="T145" s="19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6" t="s">
        <v>208</v>
      </c>
      <c r="AT145" s="176" t="s">
        <v>143</v>
      </c>
      <c r="AU145" s="176" t="s">
        <v>86</v>
      </c>
      <c r="AY145" s="14" t="s">
        <v>141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4" t="s">
        <v>82</v>
      </c>
      <c r="BK145" s="177">
        <f>ROUND(I145*H145,2)</f>
        <v>0</v>
      </c>
      <c r="BL145" s="14" t="s">
        <v>208</v>
      </c>
      <c r="BM145" s="176" t="s">
        <v>378</v>
      </c>
    </row>
    <row r="146" spans="1:65" s="2" customFormat="1" ht="6.95" customHeight="1">
      <c r="A146" s="29"/>
      <c r="B146" s="44"/>
      <c r="C146" s="45"/>
      <c r="D146" s="45"/>
      <c r="E146" s="45"/>
      <c r="F146" s="45"/>
      <c r="G146" s="45"/>
      <c r="H146" s="45"/>
      <c r="I146" s="122"/>
      <c r="J146" s="45"/>
      <c r="K146" s="45"/>
      <c r="L146" s="30"/>
      <c r="M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</row>
  </sheetData>
  <autoFilter ref="C126:K145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103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86</v>
      </c>
    </row>
    <row r="4" spans="1:46" s="1" customFormat="1" ht="24.95" customHeight="1">
      <c r="B4" s="17"/>
      <c r="D4" s="18" t="s">
        <v>104</v>
      </c>
      <c r="I4" s="95"/>
      <c r="L4" s="17"/>
      <c r="M4" s="97" t="s">
        <v>10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16</v>
      </c>
      <c r="I6" s="95"/>
      <c r="L6" s="17"/>
    </row>
    <row r="7" spans="1:46" s="1" customFormat="1" ht="16.5" customHeight="1">
      <c r="B7" s="17"/>
      <c r="E7" s="240" t="str">
        <f>'Rekapitulace stavby'!K6</f>
        <v>Hřiště Mydlinky-rekonstrukce</v>
      </c>
      <c r="F7" s="241"/>
      <c r="G7" s="241"/>
      <c r="H7" s="241"/>
      <c r="I7" s="95"/>
      <c r="L7" s="17"/>
    </row>
    <row r="8" spans="1:46" s="1" customFormat="1" ht="12" customHeight="1">
      <c r="B8" s="17"/>
      <c r="D8" s="24" t="s">
        <v>105</v>
      </c>
      <c r="I8" s="95"/>
      <c r="L8" s="17"/>
    </row>
    <row r="9" spans="1:46" s="2" customFormat="1" ht="16.5" customHeight="1">
      <c r="A9" s="29"/>
      <c r="B9" s="30"/>
      <c r="C9" s="29"/>
      <c r="D9" s="29"/>
      <c r="E9" s="240" t="s">
        <v>106</v>
      </c>
      <c r="F9" s="239"/>
      <c r="G9" s="239"/>
      <c r="H9" s="239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107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24.75" customHeight="1">
      <c r="A11" s="29"/>
      <c r="B11" s="30"/>
      <c r="C11" s="29"/>
      <c r="D11" s="29"/>
      <c r="E11" s="219" t="s">
        <v>379</v>
      </c>
      <c r="F11" s="239"/>
      <c r="G11" s="239"/>
      <c r="H11" s="239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18</v>
      </c>
      <c r="E13" s="29"/>
      <c r="F13" s="22" t="s">
        <v>1</v>
      </c>
      <c r="G13" s="29"/>
      <c r="H13" s="29"/>
      <c r="I13" s="99" t="s">
        <v>19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20</v>
      </c>
      <c r="E14" s="29"/>
      <c r="F14" s="22" t="s">
        <v>21</v>
      </c>
      <c r="G14" s="29"/>
      <c r="H14" s="29"/>
      <c r="I14" s="99" t="s">
        <v>22</v>
      </c>
      <c r="J14" s="52" t="str">
        <f>'Rekapitulace stavby'!AN8</f>
        <v>14. 8. 2024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24</v>
      </c>
      <c r="E16" s="29"/>
      <c r="F16" s="29"/>
      <c r="G16" s="29"/>
      <c r="H16" s="29"/>
      <c r="I16" s="99" t="s">
        <v>25</v>
      </c>
      <c r="J16" s="22" t="s">
        <v>26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27</v>
      </c>
      <c r="F17" s="29"/>
      <c r="G17" s="29"/>
      <c r="H17" s="29"/>
      <c r="I17" s="99" t="s">
        <v>28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29</v>
      </c>
      <c r="E19" s="29"/>
      <c r="F19" s="29"/>
      <c r="G19" s="29"/>
      <c r="H19" s="29"/>
      <c r="I19" s="99" t="s">
        <v>25</v>
      </c>
      <c r="J19" s="25" t="str">
        <f>'Rekapitulace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42" t="str">
        <f>'Rekapitulace stavby'!E14</f>
        <v>Vyplň údaj</v>
      </c>
      <c r="F20" s="234"/>
      <c r="G20" s="234"/>
      <c r="H20" s="234"/>
      <c r="I20" s="99" t="s">
        <v>28</v>
      </c>
      <c r="J20" s="25" t="str">
        <f>'Rekapitulace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31</v>
      </c>
      <c r="E22" s="29"/>
      <c r="F22" s="29"/>
      <c r="G22" s="29"/>
      <c r="H22" s="29"/>
      <c r="I22" s="99" t="s">
        <v>25</v>
      </c>
      <c r="J22" s="22" t="s">
        <v>32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33</v>
      </c>
      <c r="F23" s="29"/>
      <c r="G23" s="29"/>
      <c r="H23" s="29"/>
      <c r="I23" s="99" t="s">
        <v>28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35</v>
      </c>
      <c r="E25" s="29"/>
      <c r="F25" s="29"/>
      <c r="G25" s="29"/>
      <c r="H25" s="29"/>
      <c r="I25" s="99" t="s">
        <v>25</v>
      </c>
      <c r="J25" s="22" t="str">
        <f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IF('Rekapitulace stavby'!E20="","",'Rekapitulace stavby'!E20)</f>
        <v xml:space="preserve"> </v>
      </c>
      <c r="F26" s="29"/>
      <c r="G26" s="29"/>
      <c r="H26" s="29"/>
      <c r="I26" s="99" t="s">
        <v>28</v>
      </c>
      <c r="J26" s="22" t="str">
        <f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37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100"/>
      <c r="B29" s="101"/>
      <c r="C29" s="100"/>
      <c r="D29" s="100"/>
      <c r="E29" s="238" t="s">
        <v>1</v>
      </c>
      <c r="F29" s="238"/>
      <c r="G29" s="238"/>
      <c r="H29" s="238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5" t="s">
        <v>38</v>
      </c>
      <c r="E32" s="29"/>
      <c r="F32" s="29"/>
      <c r="G32" s="29"/>
      <c r="H32" s="29"/>
      <c r="I32" s="98"/>
      <c r="J32" s="68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40</v>
      </c>
      <c r="G34" s="29"/>
      <c r="H34" s="29"/>
      <c r="I34" s="106" t="s">
        <v>39</v>
      </c>
      <c r="J34" s="33" t="s">
        <v>41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7" t="s">
        <v>42</v>
      </c>
      <c r="E35" s="24" t="s">
        <v>43</v>
      </c>
      <c r="F35" s="108">
        <f>ROUND((SUM(BE129:BE162)),  2)</f>
        <v>0</v>
      </c>
      <c r="G35" s="29"/>
      <c r="H35" s="29"/>
      <c r="I35" s="109">
        <v>0.21</v>
      </c>
      <c r="J35" s="108">
        <f>ROUND(((SUM(BE129:BE162))*I35),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44</v>
      </c>
      <c r="F36" s="108">
        <f>ROUND((SUM(BF129:BF162)),  2)</f>
        <v>0</v>
      </c>
      <c r="G36" s="29"/>
      <c r="H36" s="29"/>
      <c r="I36" s="109">
        <v>0.15</v>
      </c>
      <c r="J36" s="108">
        <f>ROUND(((SUM(BF129:BF162))*I36),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45</v>
      </c>
      <c r="F37" s="108">
        <f>ROUND((SUM(BG129:BG162)),  2)</f>
        <v>0</v>
      </c>
      <c r="G37" s="29"/>
      <c r="H37" s="29"/>
      <c r="I37" s="109">
        <v>0.21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46</v>
      </c>
      <c r="F38" s="108">
        <f>ROUND((SUM(BH129:BH162)),  2)</f>
        <v>0</v>
      </c>
      <c r="G38" s="29"/>
      <c r="H38" s="29"/>
      <c r="I38" s="109">
        <v>0.15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47</v>
      </c>
      <c r="F39" s="108">
        <f>ROUND((SUM(BI129:BI162)),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10"/>
      <c r="D41" s="111" t="s">
        <v>48</v>
      </c>
      <c r="E41" s="57"/>
      <c r="F41" s="57"/>
      <c r="G41" s="112" t="s">
        <v>49</v>
      </c>
      <c r="H41" s="113" t="s">
        <v>50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I43" s="95"/>
      <c r="L43" s="17"/>
    </row>
    <row r="44" spans="1:31" s="1" customFormat="1" ht="14.45" customHeight="1">
      <c r="B44" s="17"/>
      <c r="I44" s="95"/>
      <c r="L44" s="17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51</v>
      </c>
      <c r="E50" s="41"/>
      <c r="F50" s="41"/>
      <c r="G50" s="40" t="s">
        <v>52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53</v>
      </c>
      <c r="E61" s="32"/>
      <c r="F61" s="118" t="s">
        <v>54</v>
      </c>
      <c r="G61" s="42" t="s">
        <v>53</v>
      </c>
      <c r="H61" s="32"/>
      <c r="I61" s="119"/>
      <c r="J61" s="120" t="s">
        <v>54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55</v>
      </c>
      <c r="E65" s="43"/>
      <c r="F65" s="43"/>
      <c r="G65" s="40" t="s">
        <v>56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53</v>
      </c>
      <c r="E76" s="32"/>
      <c r="F76" s="118" t="s">
        <v>54</v>
      </c>
      <c r="G76" s="42" t="s">
        <v>53</v>
      </c>
      <c r="H76" s="32"/>
      <c r="I76" s="119"/>
      <c r="J76" s="120" t="s">
        <v>54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109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40" t="str">
        <f>E7</f>
        <v>Hřiště Mydlinky-rekonstrukce</v>
      </c>
      <c r="F85" s="241"/>
      <c r="G85" s="241"/>
      <c r="H85" s="241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105</v>
      </c>
      <c r="I86" s="95"/>
      <c r="L86" s="17"/>
    </row>
    <row r="87" spans="1:31" s="2" customFormat="1" ht="16.5" customHeight="1">
      <c r="A87" s="29"/>
      <c r="B87" s="30"/>
      <c r="C87" s="29"/>
      <c r="D87" s="29"/>
      <c r="E87" s="240" t="s">
        <v>106</v>
      </c>
      <c r="F87" s="239"/>
      <c r="G87" s="239"/>
      <c r="H87" s="239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107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24.75" customHeight="1">
      <c r="A89" s="29"/>
      <c r="B89" s="30"/>
      <c r="C89" s="29"/>
      <c r="D89" s="29"/>
      <c r="E89" s="219" t="str">
        <f>E11</f>
        <v>1,5,1.6 a 1,7 - Přístupový chodník se šlapáky,, Rozšíření záchytného systému, Odpadkové koše</v>
      </c>
      <c r="F89" s="239"/>
      <c r="G89" s="239"/>
      <c r="H89" s="239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20</v>
      </c>
      <c r="D91" s="29"/>
      <c r="E91" s="29"/>
      <c r="F91" s="22" t="str">
        <f>F14</f>
        <v>Mydlinky</v>
      </c>
      <c r="G91" s="29"/>
      <c r="H91" s="29"/>
      <c r="I91" s="99" t="s">
        <v>22</v>
      </c>
      <c r="J91" s="52" t="str">
        <f>IF(J14="","",J14)</f>
        <v>14. 8. 2024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>
      <c r="A93" s="29"/>
      <c r="B93" s="30"/>
      <c r="C93" s="24" t="s">
        <v>24</v>
      </c>
      <c r="D93" s="29"/>
      <c r="E93" s="29"/>
      <c r="F93" s="22" t="str">
        <f>E17</f>
        <v>Městská část Praha 12,Gen. Šišky 2375/6,Praha 4</v>
      </c>
      <c r="G93" s="29"/>
      <c r="H93" s="29"/>
      <c r="I93" s="99" t="s">
        <v>31</v>
      </c>
      <c r="J93" s="27" t="str">
        <f>E23</f>
        <v>Pitter Design, s.r.o. Pardubice 53003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29</v>
      </c>
      <c r="D94" s="29"/>
      <c r="E94" s="29"/>
      <c r="F94" s="22" t="str">
        <f>IF(E20="","",E20)</f>
        <v>Vyplň údaj</v>
      </c>
      <c r="G94" s="29"/>
      <c r="H94" s="29"/>
      <c r="I94" s="99" t="s">
        <v>35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24" t="s">
        <v>110</v>
      </c>
      <c r="D96" s="110"/>
      <c r="E96" s="110"/>
      <c r="F96" s="110"/>
      <c r="G96" s="110"/>
      <c r="H96" s="110"/>
      <c r="I96" s="125"/>
      <c r="J96" s="126" t="s">
        <v>111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27" t="s">
        <v>112</v>
      </c>
      <c r="D98" s="29"/>
      <c r="E98" s="29"/>
      <c r="F98" s="29"/>
      <c r="G98" s="29"/>
      <c r="H98" s="29"/>
      <c r="I98" s="98"/>
      <c r="J98" s="68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113</v>
      </c>
    </row>
    <row r="99" spans="1:47" s="9" customFormat="1" ht="24.95" customHeight="1">
      <c r="B99" s="128"/>
      <c r="D99" s="129" t="s">
        <v>114</v>
      </c>
      <c r="E99" s="130"/>
      <c r="F99" s="130"/>
      <c r="G99" s="130"/>
      <c r="H99" s="130"/>
      <c r="I99" s="131"/>
      <c r="J99" s="132">
        <f>J130</f>
        <v>0</v>
      </c>
      <c r="L99" s="128"/>
    </row>
    <row r="100" spans="1:47" s="10" customFormat="1" ht="19.899999999999999" customHeight="1">
      <c r="B100" s="133"/>
      <c r="D100" s="134" t="s">
        <v>115</v>
      </c>
      <c r="E100" s="135"/>
      <c r="F100" s="135"/>
      <c r="G100" s="135"/>
      <c r="H100" s="135"/>
      <c r="I100" s="136"/>
      <c r="J100" s="137">
        <f>J131</f>
        <v>0</v>
      </c>
      <c r="L100" s="133"/>
    </row>
    <row r="101" spans="1:47" s="10" customFormat="1" ht="19.899999999999999" customHeight="1">
      <c r="B101" s="133"/>
      <c r="D101" s="134" t="s">
        <v>116</v>
      </c>
      <c r="E101" s="135"/>
      <c r="F101" s="135"/>
      <c r="G101" s="135"/>
      <c r="H101" s="135"/>
      <c r="I101" s="136"/>
      <c r="J101" s="137">
        <f>J141</f>
        <v>0</v>
      </c>
      <c r="L101" s="133"/>
    </row>
    <row r="102" spans="1:47" s="10" customFormat="1" ht="19.899999999999999" customHeight="1">
      <c r="B102" s="133"/>
      <c r="D102" s="134" t="s">
        <v>380</v>
      </c>
      <c r="E102" s="135"/>
      <c r="F102" s="135"/>
      <c r="G102" s="135"/>
      <c r="H102" s="135"/>
      <c r="I102" s="136"/>
      <c r="J102" s="137">
        <f>J146</f>
        <v>0</v>
      </c>
      <c r="L102" s="133"/>
    </row>
    <row r="103" spans="1:47" s="10" customFormat="1" ht="19.899999999999999" customHeight="1">
      <c r="B103" s="133"/>
      <c r="D103" s="134" t="s">
        <v>117</v>
      </c>
      <c r="E103" s="135"/>
      <c r="F103" s="135"/>
      <c r="G103" s="135"/>
      <c r="H103" s="135"/>
      <c r="I103" s="136"/>
      <c r="J103" s="137">
        <f>J153</f>
        <v>0</v>
      </c>
      <c r="L103" s="133"/>
    </row>
    <row r="104" spans="1:47" s="10" customFormat="1" ht="19.899999999999999" customHeight="1">
      <c r="B104" s="133"/>
      <c r="D104" s="134" t="s">
        <v>118</v>
      </c>
      <c r="E104" s="135"/>
      <c r="F104" s="135"/>
      <c r="G104" s="135"/>
      <c r="H104" s="135"/>
      <c r="I104" s="136"/>
      <c r="J104" s="137">
        <f>J155</f>
        <v>0</v>
      </c>
      <c r="L104" s="133"/>
    </row>
    <row r="105" spans="1:47" s="10" customFormat="1" ht="19.899999999999999" customHeight="1">
      <c r="B105" s="133"/>
      <c r="D105" s="134" t="s">
        <v>120</v>
      </c>
      <c r="E105" s="135"/>
      <c r="F105" s="135"/>
      <c r="G105" s="135"/>
      <c r="H105" s="135"/>
      <c r="I105" s="136"/>
      <c r="J105" s="137">
        <f>J158</f>
        <v>0</v>
      </c>
      <c r="L105" s="133"/>
    </row>
    <row r="106" spans="1:47" s="9" customFormat="1" ht="24.95" customHeight="1">
      <c r="B106" s="128"/>
      <c r="D106" s="129" t="s">
        <v>342</v>
      </c>
      <c r="E106" s="130"/>
      <c r="F106" s="130"/>
      <c r="G106" s="130"/>
      <c r="H106" s="130"/>
      <c r="I106" s="131"/>
      <c r="J106" s="132">
        <f>J160</f>
        <v>0</v>
      </c>
      <c r="L106" s="128"/>
    </row>
    <row r="107" spans="1:47" s="10" customFormat="1" ht="19.899999999999999" customHeight="1">
      <c r="B107" s="133"/>
      <c r="D107" s="134" t="s">
        <v>344</v>
      </c>
      <c r="E107" s="135"/>
      <c r="F107" s="135"/>
      <c r="G107" s="135"/>
      <c r="H107" s="135"/>
      <c r="I107" s="136"/>
      <c r="J107" s="137">
        <f>J161</f>
        <v>0</v>
      </c>
      <c r="L107" s="133"/>
    </row>
    <row r="108" spans="1:47" s="2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9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122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2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123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24.95" customHeight="1">
      <c r="A114" s="29"/>
      <c r="B114" s="30"/>
      <c r="C114" s="18" t="s">
        <v>126</v>
      </c>
      <c r="D114" s="29"/>
      <c r="E114" s="29"/>
      <c r="F114" s="29"/>
      <c r="G114" s="29"/>
      <c r="H114" s="29"/>
      <c r="I114" s="9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9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12" customHeight="1">
      <c r="A116" s="29"/>
      <c r="B116" s="30"/>
      <c r="C116" s="24" t="s">
        <v>16</v>
      </c>
      <c r="D116" s="29"/>
      <c r="E116" s="29"/>
      <c r="F116" s="29"/>
      <c r="G116" s="29"/>
      <c r="H116" s="29"/>
      <c r="I116" s="9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16.5" customHeight="1">
      <c r="A117" s="29"/>
      <c r="B117" s="30"/>
      <c r="C117" s="29"/>
      <c r="D117" s="29"/>
      <c r="E117" s="240" t="str">
        <f>E7</f>
        <v>Hřiště Mydlinky-rekonstrukce</v>
      </c>
      <c r="F117" s="241"/>
      <c r="G117" s="241"/>
      <c r="H117" s="241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2" customHeight="1">
      <c r="B118" s="17"/>
      <c r="C118" s="24" t="s">
        <v>105</v>
      </c>
      <c r="I118" s="95"/>
      <c r="L118" s="17"/>
    </row>
    <row r="119" spans="1:31" s="2" customFormat="1" ht="16.5" customHeight="1">
      <c r="A119" s="29"/>
      <c r="B119" s="30"/>
      <c r="C119" s="29"/>
      <c r="D119" s="29"/>
      <c r="E119" s="240" t="s">
        <v>106</v>
      </c>
      <c r="F119" s="239"/>
      <c r="G119" s="239"/>
      <c r="H119" s="239"/>
      <c r="I119" s="98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107</v>
      </c>
      <c r="D120" s="29"/>
      <c r="E120" s="29"/>
      <c r="F120" s="29"/>
      <c r="G120" s="29"/>
      <c r="H120" s="29"/>
      <c r="I120" s="98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24.75" customHeight="1">
      <c r="A121" s="29"/>
      <c r="B121" s="30"/>
      <c r="C121" s="29"/>
      <c r="D121" s="29"/>
      <c r="E121" s="219" t="str">
        <f>E11</f>
        <v>1,5,1.6 a 1,7 - Přístupový chodník se šlapáky,, Rozšíření záchytného systému, Odpadkové koše</v>
      </c>
      <c r="F121" s="239"/>
      <c r="G121" s="239"/>
      <c r="H121" s="239"/>
      <c r="I121" s="98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98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20</v>
      </c>
      <c r="D123" s="29"/>
      <c r="E123" s="29"/>
      <c r="F123" s="22" t="str">
        <f>F14</f>
        <v>Mydlinky</v>
      </c>
      <c r="G123" s="29"/>
      <c r="H123" s="29"/>
      <c r="I123" s="99" t="s">
        <v>22</v>
      </c>
      <c r="J123" s="52" t="str">
        <f>IF(J14="","",J14)</f>
        <v>14. 8. 2024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98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25.7" customHeight="1">
      <c r="A125" s="29"/>
      <c r="B125" s="30"/>
      <c r="C125" s="24" t="s">
        <v>24</v>
      </c>
      <c r="D125" s="29"/>
      <c r="E125" s="29"/>
      <c r="F125" s="22" t="str">
        <f>E17</f>
        <v>Městská část Praha 12,Gen. Šišky 2375/6,Praha 4</v>
      </c>
      <c r="G125" s="29"/>
      <c r="H125" s="29"/>
      <c r="I125" s="99" t="s">
        <v>31</v>
      </c>
      <c r="J125" s="27" t="str">
        <f>E23</f>
        <v>Pitter Design, s.r.o. Pardubice 53003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29</v>
      </c>
      <c r="D126" s="29"/>
      <c r="E126" s="29"/>
      <c r="F126" s="22" t="str">
        <f>IF(E20="","",E20)</f>
        <v>Vyplň údaj</v>
      </c>
      <c r="G126" s="29"/>
      <c r="H126" s="29"/>
      <c r="I126" s="99" t="s">
        <v>35</v>
      </c>
      <c r="J126" s="27" t="str">
        <f>E26</f>
        <v xml:space="preserve"> 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98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>
      <c r="A128" s="138"/>
      <c r="B128" s="139"/>
      <c r="C128" s="140" t="s">
        <v>127</v>
      </c>
      <c r="D128" s="141" t="s">
        <v>63</v>
      </c>
      <c r="E128" s="141" t="s">
        <v>59</v>
      </c>
      <c r="F128" s="141" t="s">
        <v>60</v>
      </c>
      <c r="G128" s="141" t="s">
        <v>128</v>
      </c>
      <c r="H128" s="141" t="s">
        <v>129</v>
      </c>
      <c r="I128" s="142" t="s">
        <v>130</v>
      </c>
      <c r="J128" s="143" t="s">
        <v>111</v>
      </c>
      <c r="K128" s="144" t="s">
        <v>131</v>
      </c>
      <c r="L128" s="145"/>
      <c r="M128" s="59" t="s">
        <v>1</v>
      </c>
      <c r="N128" s="60" t="s">
        <v>42</v>
      </c>
      <c r="O128" s="60" t="s">
        <v>132</v>
      </c>
      <c r="P128" s="60" t="s">
        <v>133</v>
      </c>
      <c r="Q128" s="60" t="s">
        <v>134</v>
      </c>
      <c r="R128" s="60" t="s">
        <v>135</v>
      </c>
      <c r="S128" s="60" t="s">
        <v>136</v>
      </c>
      <c r="T128" s="61" t="s">
        <v>137</v>
      </c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65" s="2" customFormat="1" ht="22.9" customHeight="1">
      <c r="A129" s="29"/>
      <c r="B129" s="30"/>
      <c r="C129" s="66" t="s">
        <v>138</v>
      </c>
      <c r="D129" s="29"/>
      <c r="E129" s="29"/>
      <c r="F129" s="29"/>
      <c r="G129" s="29"/>
      <c r="H129" s="29"/>
      <c r="I129" s="98"/>
      <c r="J129" s="146">
        <f>BK129</f>
        <v>0</v>
      </c>
      <c r="K129" s="29"/>
      <c r="L129" s="30"/>
      <c r="M129" s="62"/>
      <c r="N129" s="53"/>
      <c r="O129" s="63"/>
      <c r="P129" s="147">
        <f>P130+P160</f>
        <v>0</v>
      </c>
      <c r="Q129" s="63"/>
      <c r="R129" s="147">
        <f>R130+R160</f>
        <v>7.6083072400000002</v>
      </c>
      <c r="S129" s="63"/>
      <c r="T129" s="148">
        <f>T130+T160</f>
        <v>0.11136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77</v>
      </c>
      <c r="AU129" s="14" t="s">
        <v>113</v>
      </c>
      <c r="BK129" s="149">
        <f>BK130+BK160</f>
        <v>0</v>
      </c>
    </row>
    <row r="130" spans="1:65" s="12" customFormat="1" ht="25.9" customHeight="1">
      <c r="B130" s="150"/>
      <c r="D130" s="151" t="s">
        <v>77</v>
      </c>
      <c r="E130" s="152" t="s">
        <v>139</v>
      </c>
      <c r="F130" s="152" t="s">
        <v>140</v>
      </c>
      <c r="I130" s="153"/>
      <c r="J130" s="154">
        <f>BK130</f>
        <v>0</v>
      </c>
      <c r="L130" s="150"/>
      <c r="M130" s="155"/>
      <c r="N130" s="156"/>
      <c r="O130" s="156"/>
      <c r="P130" s="157">
        <f>P131+P141+P146+P153+P155+P158</f>
        <v>0</v>
      </c>
      <c r="Q130" s="156"/>
      <c r="R130" s="157">
        <f>R131+R141+R146+R153+R155+R158</f>
        <v>7.6083072400000002</v>
      </c>
      <c r="S130" s="156"/>
      <c r="T130" s="158">
        <f>T131+T141+T146+T153+T155+T158</f>
        <v>0.11136</v>
      </c>
      <c r="AR130" s="151" t="s">
        <v>82</v>
      </c>
      <c r="AT130" s="159" t="s">
        <v>77</v>
      </c>
      <c r="AU130" s="159" t="s">
        <v>78</v>
      </c>
      <c r="AY130" s="151" t="s">
        <v>141</v>
      </c>
      <c r="BK130" s="160">
        <f>BK131+BK141+BK146+BK153+BK155+BK158</f>
        <v>0</v>
      </c>
    </row>
    <row r="131" spans="1:65" s="12" customFormat="1" ht="22.9" customHeight="1">
      <c r="B131" s="150"/>
      <c r="D131" s="151" t="s">
        <v>77</v>
      </c>
      <c r="E131" s="161" t="s">
        <v>82</v>
      </c>
      <c r="F131" s="161" t="s">
        <v>142</v>
      </c>
      <c r="I131" s="153"/>
      <c r="J131" s="162">
        <f>BK131</f>
        <v>0</v>
      </c>
      <c r="L131" s="150"/>
      <c r="M131" s="155"/>
      <c r="N131" s="156"/>
      <c r="O131" s="156"/>
      <c r="P131" s="157">
        <f>SUM(P132:P140)</f>
        <v>0</v>
      </c>
      <c r="Q131" s="156"/>
      <c r="R131" s="157">
        <f>SUM(R132:R140)</f>
        <v>0</v>
      </c>
      <c r="S131" s="156"/>
      <c r="T131" s="158">
        <f>SUM(T132:T140)</f>
        <v>0</v>
      </c>
      <c r="AR131" s="151" t="s">
        <v>82</v>
      </c>
      <c r="AT131" s="159" t="s">
        <v>77</v>
      </c>
      <c r="AU131" s="159" t="s">
        <v>82</v>
      </c>
      <c r="AY131" s="151" t="s">
        <v>141</v>
      </c>
      <c r="BK131" s="160">
        <f>SUM(BK132:BK140)</f>
        <v>0</v>
      </c>
    </row>
    <row r="132" spans="1:65" s="2" customFormat="1" ht="21.75" customHeight="1">
      <c r="A132" s="29"/>
      <c r="B132" s="163"/>
      <c r="C132" s="164" t="s">
        <v>82</v>
      </c>
      <c r="D132" s="164" t="s">
        <v>143</v>
      </c>
      <c r="E132" s="165" t="s">
        <v>315</v>
      </c>
      <c r="F132" s="166" t="s">
        <v>316</v>
      </c>
      <c r="G132" s="167" t="s">
        <v>146</v>
      </c>
      <c r="H132" s="168">
        <v>22.8</v>
      </c>
      <c r="I132" s="169"/>
      <c r="J132" s="170">
        <f t="shared" ref="J132:J140" si="0">ROUND(I132*H132,2)</f>
        <v>0</v>
      </c>
      <c r="K132" s="171"/>
      <c r="L132" s="30"/>
      <c r="M132" s="172" t="s">
        <v>1</v>
      </c>
      <c r="N132" s="173" t="s">
        <v>43</v>
      </c>
      <c r="O132" s="55"/>
      <c r="P132" s="174">
        <f t="shared" ref="P132:P140" si="1">O132*H132</f>
        <v>0</v>
      </c>
      <c r="Q132" s="174">
        <v>0</v>
      </c>
      <c r="R132" s="174">
        <f t="shared" ref="R132:R140" si="2">Q132*H132</f>
        <v>0</v>
      </c>
      <c r="S132" s="174">
        <v>0</v>
      </c>
      <c r="T132" s="175">
        <f t="shared" ref="T132:T140" si="3"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6" t="s">
        <v>147</v>
      </c>
      <c r="AT132" s="176" t="s">
        <v>143</v>
      </c>
      <c r="AU132" s="176" t="s">
        <v>86</v>
      </c>
      <c r="AY132" s="14" t="s">
        <v>141</v>
      </c>
      <c r="BE132" s="177">
        <f t="shared" ref="BE132:BE140" si="4">IF(N132="základní",J132,0)</f>
        <v>0</v>
      </c>
      <c r="BF132" s="177">
        <f t="shared" ref="BF132:BF140" si="5">IF(N132="snížená",J132,0)</f>
        <v>0</v>
      </c>
      <c r="BG132" s="177">
        <f t="shared" ref="BG132:BG140" si="6">IF(N132="zákl. přenesená",J132,0)</f>
        <v>0</v>
      </c>
      <c r="BH132" s="177">
        <f t="shared" ref="BH132:BH140" si="7">IF(N132="sníž. přenesená",J132,0)</f>
        <v>0</v>
      </c>
      <c r="BI132" s="177">
        <f t="shared" ref="BI132:BI140" si="8">IF(N132="nulová",J132,0)</f>
        <v>0</v>
      </c>
      <c r="BJ132" s="14" t="s">
        <v>82</v>
      </c>
      <c r="BK132" s="177">
        <f t="shared" ref="BK132:BK140" si="9">ROUND(I132*H132,2)</f>
        <v>0</v>
      </c>
      <c r="BL132" s="14" t="s">
        <v>147</v>
      </c>
      <c r="BM132" s="176" t="s">
        <v>381</v>
      </c>
    </row>
    <row r="133" spans="1:65" s="2" customFormat="1" ht="21.75" customHeight="1">
      <c r="A133" s="29"/>
      <c r="B133" s="163"/>
      <c r="C133" s="164" t="s">
        <v>86</v>
      </c>
      <c r="D133" s="164" t="s">
        <v>143</v>
      </c>
      <c r="E133" s="165" t="s">
        <v>318</v>
      </c>
      <c r="F133" s="166" t="s">
        <v>319</v>
      </c>
      <c r="G133" s="167" t="s">
        <v>146</v>
      </c>
      <c r="H133" s="168">
        <v>22.8</v>
      </c>
      <c r="I133" s="169"/>
      <c r="J133" s="170">
        <f t="shared" si="0"/>
        <v>0</v>
      </c>
      <c r="K133" s="171"/>
      <c r="L133" s="30"/>
      <c r="M133" s="172" t="s">
        <v>1</v>
      </c>
      <c r="N133" s="173" t="s">
        <v>43</v>
      </c>
      <c r="O133" s="55"/>
      <c r="P133" s="174">
        <f t="shared" si="1"/>
        <v>0</v>
      </c>
      <c r="Q133" s="174">
        <v>0</v>
      </c>
      <c r="R133" s="174">
        <f t="shared" si="2"/>
        <v>0</v>
      </c>
      <c r="S133" s="174">
        <v>0</v>
      </c>
      <c r="T133" s="175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6" t="s">
        <v>147</v>
      </c>
      <c r="AT133" s="176" t="s">
        <v>143</v>
      </c>
      <c r="AU133" s="176" t="s">
        <v>86</v>
      </c>
      <c r="AY133" s="14" t="s">
        <v>141</v>
      </c>
      <c r="BE133" s="177">
        <f t="shared" si="4"/>
        <v>0</v>
      </c>
      <c r="BF133" s="177">
        <f t="shared" si="5"/>
        <v>0</v>
      </c>
      <c r="BG133" s="177">
        <f t="shared" si="6"/>
        <v>0</v>
      </c>
      <c r="BH133" s="177">
        <f t="shared" si="7"/>
        <v>0</v>
      </c>
      <c r="BI133" s="177">
        <f t="shared" si="8"/>
        <v>0</v>
      </c>
      <c r="BJ133" s="14" t="s">
        <v>82</v>
      </c>
      <c r="BK133" s="177">
        <f t="shared" si="9"/>
        <v>0</v>
      </c>
      <c r="BL133" s="14" t="s">
        <v>147</v>
      </c>
      <c r="BM133" s="176" t="s">
        <v>382</v>
      </c>
    </row>
    <row r="134" spans="1:65" s="2" customFormat="1" ht="21.75" customHeight="1">
      <c r="A134" s="29"/>
      <c r="B134" s="163"/>
      <c r="C134" s="164" t="s">
        <v>153</v>
      </c>
      <c r="D134" s="164" t="s">
        <v>143</v>
      </c>
      <c r="E134" s="165" t="s">
        <v>383</v>
      </c>
      <c r="F134" s="166" t="s">
        <v>384</v>
      </c>
      <c r="G134" s="167" t="s">
        <v>156</v>
      </c>
      <c r="H134" s="168">
        <v>1.1879999999999999</v>
      </c>
      <c r="I134" s="169"/>
      <c r="J134" s="170">
        <f t="shared" si="0"/>
        <v>0</v>
      </c>
      <c r="K134" s="171"/>
      <c r="L134" s="30"/>
      <c r="M134" s="172" t="s">
        <v>1</v>
      </c>
      <c r="N134" s="173" t="s">
        <v>43</v>
      </c>
      <c r="O134" s="55"/>
      <c r="P134" s="174">
        <f t="shared" si="1"/>
        <v>0</v>
      </c>
      <c r="Q134" s="174">
        <v>0</v>
      </c>
      <c r="R134" s="174">
        <f t="shared" si="2"/>
        <v>0</v>
      </c>
      <c r="S134" s="174">
        <v>0</v>
      </c>
      <c r="T134" s="175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6" t="s">
        <v>147</v>
      </c>
      <c r="AT134" s="176" t="s">
        <v>143</v>
      </c>
      <c r="AU134" s="176" t="s">
        <v>86</v>
      </c>
      <c r="AY134" s="14" t="s">
        <v>141</v>
      </c>
      <c r="BE134" s="177">
        <f t="shared" si="4"/>
        <v>0</v>
      </c>
      <c r="BF134" s="177">
        <f t="shared" si="5"/>
        <v>0</v>
      </c>
      <c r="BG134" s="177">
        <f t="shared" si="6"/>
        <v>0</v>
      </c>
      <c r="BH134" s="177">
        <f t="shared" si="7"/>
        <v>0</v>
      </c>
      <c r="BI134" s="177">
        <f t="shared" si="8"/>
        <v>0</v>
      </c>
      <c r="BJ134" s="14" t="s">
        <v>82</v>
      </c>
      <c r="BK134" s="177">
        <f t="shared" si="9"/>
        <v>0</v>
      </c>
      <c r="BL134" s="14" t="s">
        <v>147</v>
      </c>
      <c r="BM134" s="176" t="s">
        <v>385</v>
      </c>
    </row>
    <row r="135" spans="1:65" s="2" customFormat="1" ht="21.75" customHeight="1">
      <c r="A135" s="29"/>
      <c r="B135" s="163"/>
      <c r="C135" s="164" t="s">
        <v>147</v>
      </c>
      <c r="D135" s="164" t="s">
        <v>143</v>
      </c>
      <c r="E135" s="165" t="s">
        <v>322</v>
      </c>
      <c r="F135" s="166" t="s">
        <v>323</v>
      </c>
      <c r="G135" s="167" t="s">
        <v>156</v>
      </c>
      <c r="H135" s="168">
        <v>6.84</v>
      </c>
      <c r="I135" s="169"/>
      <c r="J135" s="170">
        <f t="shared" si="0"/>
        <v>0</v>
      </c>
      <c r="K135" s="171"/>
      <c r="L135" s="30"/>
      <c r="M135" s="172" t="s">
        <v>1</v>
      </c>
      <c r="N135" s="173" t="s">
        <v>43</v>
      </c>
      <c r="O135" s="55"/>
      <c r="P135" s="174">
        <f t="shared" si="1"/>
        <v>0</v>
      </c>
      <c r="Q135" s="174">
        <v>0</v>
      </c>
      <c r="R135" s="174">
        <f t="shared" si="2"/>
        <v>0</v>
      </c>
      <c r="S135" s="174">
        <v>0</v>
      </c>
      <c r="T135" s="175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6" t="s">
        <v>147</v>
      </c>
      <c r="AT135" s="176" t="s">
        <v>143</v>
      </c>
      <c r="AU135" s="176" t="s">
        <v>86</v>
      </c>
      <c r="AY135" s="14" t="s">
        <v>141</v>
      </c>
      <c r="BE135" s="177">
        <f t="shared" si="4"/>
        <v>0</v>
      </c>
      <c r="BF135" s="177">
        <f t="shared" si="5"/>
        <v>0</v>
      </c>
      <c r="BG135" s="177">
        <f t="shared" si="6"/>
        <v>0</v>
      </c>
      <c r="BH135" s="177">
        <f t="shared" si="7"/>
        <v>0</v>
      </c>
      <c r="BI135" s="177">
        <f t="shared" si="8"/>
        <v>0</v>
      </c>
      <c r="BJ135" s="14" t="s">
        <v>82</v>
      </c>
      <c r="BK135" s="177">
        <f t="shared" si="9"/>
        <v>0</v>
      </c>
      <c r="BL135" s="14" t="s">
        <v>147</v>
      </c>
      <c r="BM135" s="176" t="s">
        <v>386</v>
      </c>
    </row>
    <row r="136" spans="1:65" s="2" customFormat="1" ht="21.75" customHeight="1">
      <c r="A136" s="29"/>
      <c r="B136" s="163"/>
      <c r="C136" s="164" t="s">
        <v>161</v>
      </c>
      <c r="D136" s="164" t="s">
        <v>143</v>
      </c>
      <c r="E136" s="165" t="s">
        <v>158</v>
      </c>
      <c r="F136" s="166" t="s">
        <v>159</v>
      </c>
      <c r="G136" s="167" t="s">
        <v>156</v>
      </c>
      <c r="H136" s="168">
        <v>1.1879999999999999</v>
      </c>
      <c r="I136" s="169"/>
      <c r="J136" s="170">
        <f t="shared" si="0"/>
        <v>0</v>
      </c>
      <c r="K136" s="171"/>
      <c r="L136" s="30"/>
      <c r="M136" s="172" t="s">
        <v>1</v>
      </c>
      <c r="N136" s="173" t="s">
        <v>43</v>
      </c>
      <c r="O136" s="55"/>
      <c r="P136" s="174">
        <f t="shared" si="1"/>
        <v>0</v>
      </c>
      <c r="Q136" s="174">
        <v>0</v>
      </c>
      <c r="R136" s="174">
        <f t="shared" si="2"/>
        <v>0</v>
      </c>
      <c r="S136" s="174">
        <v>0</v>
      </c>
      <c r="T136" s="175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6" t="s">
        <v>147</v>
      </c>
      <c r="AT136" s="176" t="s">
        <v>143</v>
      </c>
      <c r="AU136" s="176" t="s">
        <v>86</v>
      </c>
      <c r="AY136" s="14" t="s">
        <v>141</v>
      </c>
      <c r="BE136" s="177">
        <f t="shared" si="4"/>
        <v>0</v>
      </c>
      <c r="BF136" s="177">
        <f t="shared" si="5"/>
        <v>0</v>
      </c>
      <c r="BG136" s="177">
        <f t="shared" si="6"/>
        <v>0</v>
      </c>
      <c r="BH136" s="177">
        <f t="shared" si="7"/>
        <v>0</v>
      </c>
      <c r="BI136" s="177">
        <f t="shared" si="8"/>
        <v>0</v>
      </c>
      <c r="BJ136" s="14" t="s">
        <v>82</v>
      </c>
      <c r="BK136" s="177">
        <f t="shared" si="9"/>
        <v>0</v>
      </c>
      <c r="BL136" s="14" t="s">
        <v>147</v>
      </c>
      <c r="BM136" s="176" t="s">
        <v>387</v>
      </c>
    </row>
    <row r="137" spans="1:65" s="2" customFormat="1" ht="21.75" customHeight="1">
      <c r="A137" s="29"/>
      <c r="B137" s="163"/>
      <c r="C137" s="164" t="s">
        <v>165</v>
      </c>
      <c r="D137" s="164" t="s">
        <v>143</v>
      </c>
      <c r="E137" s="165" t="s">
        <v>162</v>
      </c>
      <c r="F137" s="166" t="s">
        <v>163</v>
      </c>
      <c r="G137" s="167" t="s">
        <v>156</v>
      </c>
      <c r="H137" s="168">
        <v>1.1879999999999999</v>
      </c>
      <c r="I137" s="169"/>
      <c r="J137" s="170">
        <f t="shared" si="0"/>
        <v>0</v>
      </c>
      <c r="K137" s="171"/>
      <c r="L137" s="30"/>
      <c r="M137" s="172" t="s">
        <v>1</v>
      </c>
      <c r="N137" s="173" t="s">
        <v>43</v>
      </c>
      <c r="O137" s="55"/>
      <c r="P137" s="174">
        <f t="shared" si="1"/>
        <v>0</v>
      </c>
      <c r="Q137" s="174">
        <v>0</v>
      </c>
      <c r="R137" s="174">
        <f t="shared" si="2"/>
        <v>0</v>
      </c>
      <c r="S137" s="174">
        <v>0</v>
      </c>
      <c r="T137" s="175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6" t="s">
        <v>147</v>
      </c>
      <c r="AT137" s="176" t="s">
        <v>143</v>
      </c>
      <c r="AU137" s="176" t="s">
        <v>86</v>
      </c>
      <c r="AY137" s="14" t="s">
        <v>141</v>
      </c>
      <c r="BE137" s="177">
        <f t="shared" si="4"/>
        <v>0</v>
      </c>
      <c r="BF137" s="177">
        <f t="shared" si="5"/>
        <v>0</v>
      </c>
      <c r="BG137" s="177">
        <f t="shared" si="6"/>
        <v>0</v>
      </c>
      <c r="BH137" s="177">
        <f t="shared" si="7"/>
        <v>0</v>
      </c>
      <c r="BI137" s="177">
        <f t="shared" si="8"/>
        <v>0</v>
      </c>
      <c r="BJ137" s="14" t="s">
        <v>82</v>
      </c>
      <c r="BK137" s="177">
        <f t="shared" si="9"/>
        <v>0</v>
      </c>
      <c r="BL137" s="14" t="s">
        <v>147</v>
      </c>
      <c r="BM137" s="176" t="s">
        <v>388</v>
      </c>
    </row>
    <row r="138" spans="1:65" s="2" customFormat="1" ht="21.75" customHeight="1">
      <c r="A138" s="29"/>
      <c r="B138" s="163"/>
      <c r="C138" s="164" t="s">
        <v>170</v>
      </c>
      <c r="D138" s="164" t="s">
        <v>143</v>
      </c>
      <c r="E138" s="165" t="s">
        <v>166</v>
      </c>
      <c r="F138" s="166" t="s">
        <v>167</v>
      </c>
      <c r="G138" s="167" t="s">
        <v>168</v>
      </c>
      <c r="H138" s="168">
        <v>1.901</v>
      </c>
      <c r="I138" s="169"/>
      <c r="J138" s="170">
        <f t="shared" si="0"/>
        <v>0</v>
      </c>
      <c r="K138" s="171"/>
      <c r="L138" s="30"/>
      <c r="M138" s="172" t="s">
        <v>1</v>
      </c>
      <c r="N138" s="173" t="s">
        <v>43</v>
      </c>
      <c r="O138" s="55"/>
      <c r="P138" s="174">
        <f t="shared" si="1"/>
        <v>0</v>
      </c>
      <c r="Q138" s="174">
        <v>0</v>
      </c>
      <c r="R138" s="174">
        <f t="shared" si="2"/>
        <v>0</v>
      </c>
      <c r="S138" s="174">
        <v>0</v>
      </c>
      <c r="T138" s="175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6" t="s">
        <v>147</v>
      </c>
      <c r="AT138" s="176" t="s">
        <v>143</v>
      </c>
      <c r="AU138" s="176" t="s">
        <v>86</v>
      </c>
      <c r="AY138" s="14" t="s">
        <v>141</v>
      </c>
      <c r="BE138" s="177">
        <f t="shared" si="4"/>
        <v>0</v>
      </c>
      <c r="BF138" s="177">
        <f t="shared" si="5"/>
        <v>0</v>
      </c>
      <c r="BG138" s="177">
        <f t="shared" si="6"/>
        <v>0</v>
      </c>
      <c r="BH138" s="177">
        <f t="shared" si="7"/>
        <v>0</v>
      </c>
      <c r="BI138" s="177">
        <f t="shared" si="8"/>
        <v>0</v>
      </c>
      <c r="BJ138" s="14" t="s">
        <v>82</v>
      </c>
      <c r="BK138" s="177">
        <f t="shared" si="9"/>
        <v>0</v>
      </c>
      <c r="BL138" s="14" t="s">
        <v>147</v>
      </c>
      <c r="BM138" s="176" t="s">
        <v>389</v>
      </c>
    </row>
    <row r="139" spans="1:65" s="2" customFormat="1" ht="16.5" customHeight="1">
      <c r="A139" s="29"/>
      <c r="B139" s="163"/>
      <c r="C139" s="164" t="s">
        <v>175</v>
      </c>
      <c r="D139" s="164" t="s">
        <v>143</v>
      </c>
      <c r="E139" s="165" t="s">
        <v>171</v>
      </c>
      <c r="F139" s="166" t="s">
        <v>172</v>
      </c>
      <c r="G139" s="167" t="s">
        <v>156</v>
      </c>
      <c r="H139" s="168">
        <v>1.1879999999999999</v>
      </c>
      <c r="I139" s="169"/>
      <c r="J139" s="170">
        <f t="shared" si="0"/>
        <v>0</v>
      </c>
      <c r="K139" s="171"/>
      <c r="L139" s="30"/>
      <c r="M139" s="172" t="s">
        <v>1</v>
      </c>
      <c r="N139" s="173" t="s">
        <v>43</v>
      </c>
      <c r="O139" s="55"/>
      <c r="P139" s="174">
        <f t="shared" si="1"/>
        <v>0</v>
      </c>
      <c r="Q139" s="174">
        <v>0</v>
      </c>
      <c r="R139" s="174">
        <f t="shared" si="2"/>
        <v>0</v>
      </c>
      <c r="S139" s="174">
        <v>0</v>
      </c>
      <c r="T139" s="175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6" t="s">
        <v>147</v>
      </c>
      <c r="AT139" s="176" t="s">
        <v>143</v>
      </c>
      <c r="AU139" s="176" t="s">
        <v>86</v>
      </c>
      <c r="AY139" s="14" t="s">
        <v>141</v>
      </c>
      <c r="BE139" s="177">
        <f t="shared" si="4"/>
        <v>0</v>
      </c>
      <c r="BF139" s="177">
        <f t="shared" si="5"/>
        <v>0</v>
      </c>
      <c r="BG139" s="177">
        <f t="shared" si="6"/>
        <v>0</v>
      </c>
      <c r="BH139" s="177">
        <f t="shared" si="7"/>
        <v>0</v>
      </c>
      <c r="BI139" s="177">
        <f t="shared" si="8"/>
        <v>0</v>
      </c>
      <c r="BJ139" s="14" t="s">
        <v>82</v>
      </c>
      <c r="BK139" s="177">
        <f t="shared" si="9"/>
        <v>0</v>
      </c>
      <c r="BL139" s="14" t="s">
        <v>147</v>
      </c>
      <c r="BM139" s="176" t="s">
        <v>390</v>
      </c>
    </row>
    <row r="140" spans="1:65" s="2" customFormat="1" ht="21.75" customHeight="1">
      <c r="A140" s="29"/>
      <c r="B140" s="163"/>
      <c r="C140" s="164" t="s">
        <v>179</v>
      </c>
      <c r="D140" s="164" t="s">
        <v>143</v>
      </c>
      <c r="E140" s="165" t="s">
        <v>391</v>
      </c>
      <c r="F140" s="166" t="s">
        <v>392</v>
      </c>
      <c r="G140" s="167" t="s">
        <v>220</v>
      </c>
      <c r="H140" s="168">
        <v>12</v>
      </c>
      <c r="I140" s="169"/>
      <c r="J140" s="170">
        <f t="shared" si="0"/>
        <v>0</v>
      </c>
      <c r="K140" s="171"/>
      <c r="L140" s="30"/>
      <c r="M140" s="172" t="s">
        <v>1</v>
      </c>
      <c r="N140" s="173" t="s">
        <v>43</v>
      </c>
      <c r="O140" s="55"/>
      <c r="P140" s="174">
        <f t="shared" si="1"/>
        <v>0</v>
      </c>
      <c r="Q140" s="174">
        <v>0</v>
      </c>
      <c r="R140" s="174">
        <f t="shared" si="2"/>
        <v>0</v>
      </c>
      <c r="S140" s="174">
        <v>0</v>
      </c>
      <c r="T140" s="175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6" t="s">
        <v>147</v>
      </c>
      <c r="AT140" s="176" t="s">
        <v>143</v>
      </c>
      <c r="AU140" s="176" t="s">
        <v>86</v>
      </c>
      <c r="AY140" s="14" t="s">
        <v>141</v>
      </c>
      <c r="BE140" s="177">
        <f t="shared" si="4"/>
        <v>0</v>
      </c>
      <c r="BF140" s="177">
        <f t="shared" si="5"/>
        <v>0</v>
      </c>
      <c r="BG140" s="177">
        <f t="shared" si="6"/>
        <v>0</v>
      </c>
      <c r="BH140" s="177">
        <f t="shared" si="7"/>
        <v>0</v>
      </c>
      <c r="BI140" s="177">
        <f t="shared" si="8"/>
        <v>0</v>
      </c>
      <c r="BJ140" s="14" t="s">
        <v>82</v>
      </c>
      <c r="BK140" s="177">
        <f t="shared" si="9"/>
        <v>0</v>
      </c>
      <c r="BL140" s="14" t="s">
        <v>147</v>
      </c>
      <c r="BM140" s="176" t="s">
        <v>393</v>
      </c>
    </row>
    <row r="141" spans="1:65" s="12" customFormat="1" ht="22.9" customHeight="1">
      <c r="B141" s="150"/>
      <c r="D141" s="151" t="s">
        <v>77</v>
      </c>
      <c r="E141" s="161" t="s">
        <v>86</v>
      </c>
      <c r="F141" s="161" t="s">
        <v>174</v>
      </c>
      <c r="I141" s="153"/>
      <c r="J141" s="162">
        <f>BK141</f>
        <v>0</v>
      </c>
      <c r="L141" s="150"/>
      <c r="M141" s="155"/>
      <c r="N141" s="156"/>
      <c r="O141" s="156"/>
      <c r="P141" s="157">
        <f>SUM(P142:P145)</f>
        <v>0</v>
      </c>
      <c r="Q141" s="156"/>
      <c r="R141" s="157">
        <f>SUM(R142:R145)</f>
        <v>2.67062724</v>
      </c>
      <c r="S141" s="156"/>
      <c r="T141" s="158">
        <f>SUM(T142:T145)</f>
        <v>0</v>
      </c>
      <c r="AR141" s="151" t="s">
        <v>82</v>
      </c>
      <c r="AT141" s="159" t="s">
        <v>77</v>
      </c>
      <c r="AU141" s="159" t="s">
        <v>82</v>
      </c>
      <c r="AY141" s="151" t="s">
        <v>141</v>
      </c>
      <c r="BK141" s="160">
        <f>SUM(BK142:BK145)</f>
        <v>0</v>
      </c>
    </row>
    <row r="142" spans="1:65" s="2" customFormat="1" ht="21.75" customHeight="1">
      <c r="A142" s="29"/>
      <c r="B142" s="163"/>
      <c r="C142" s="164" t="s">
        <v>183</v>
      </c>
      <c r="D142" s="164" t="s">
        <v>143</v>
      </c>
      <c r="E142" s="165" t="s">
        <v>176</v>
      </c>
      <c r="F142" s="166" t="s">
        <v>177</v>
      </c>
      <c r="G142" s="167" t="s">
        <v>156</v>
      </c>
      <c r="H142" s="168">
        <v>0.16200000000000001</v>
      </c>
      <c r="I142" s="169"/>
      <c r="J142" s="170">
        <f>ROUND(I142*H142,2)</f>
        <v>0</v>
      </c>
      <c r="K142" s="171"/>
      <c r="L142" s="30"/>
      <c r="M142" s="172" t="s">
        <v>1</v>
      </c>
      <c r="N142" s="173" t="s">
        <v>43</v>
      </c>
      <c r="O142" s="55"/>
      <c r="P142" s="174">
        <f>O142*H142</f>
        <v>0</v>
      </c>
      <c r="Q142" s="174">
        <v>2.16</v>
      </c>
      <c r="R142" s="174">
        <f>Q142*H142</f>
        <v>0.34992000000000001</v>
      </c>
      <c r="S142" s="174">
        <v>0</v>
      </c>
      <c r="T142" s="175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6" t="s">
        <v>147</v>
      </c>
      <c r="AT142" s="176" t="s">
        <v>143</v>
      </c>
      <c r="AU142" s="176" t="s">
        <v>86</v>
      </c>
      <c r="AY142" s="14" t="s">
        <v>141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4" t="s">
        <v>82</v>
      </c>
      <c r="BK142" s="177">
        <f>ROUND(I142*H142,2)</f>
        <v>0</v>
      </c>
      <c r="BL142" s="14" t="s">
        <v>147</v>
      </c>
      <c r="BM142" s="176" t="s">
        <v>394</v>
      </c>
    </row>
    <row r="143" spans="1:65" s="2" customFormat="1" ht="16.5" customHeight="1">
      <c r="A143" s="29"/>
      <c r="B143" s="163"/>
      <c r="C143" s="164" t="s">
        <v>187</v>
      </c>
      <c r="D143" s="164" t="s">
        <v>143</v>
      </c>
      <c r="E143" s="165" t="s">
        <v>180</v>
      </c>
      <c r="F143" s="166" t="s">
        <v>181</v>
      </c>
      <c r="G143" s="167" t="s">
        <v>156</v>
      </c>
      <c r="H143" s="168">
        <v>1.026</v>
      </c>
      <c r="I143" s="169"/>
      <c r="J143" s="170">
        <f>ROUND(I143*H143,2)</f>
        <v>0</v>
      </c>
      <c r="K143" s="171"/>
      <c r="L143" s="30"/>
      <c r="M143" s="172" t="s">
        <v>1</v>
      </c>
      <c r="N143" s="173" t="s">
        <v>43</v>
      </c>
      <c r="O143" s="55"/>
      <c r="P143" s="174">
        <f>O143*H143</f>
        <v>0</v>
      </c>
      <c r="Q143" s="174">
        <v>2.2563399999999998</v>
      </c>
      <c r="R143" s="174">
        <f>Q143*H143</f>
        <v>2.3150048399999998</v>
      </c>
      <c r="S143" s="174">
        <v>0</v>
      </c>
      <c r="T143" s="175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6" t="s">
        <v>147</v>
      </c>
      <c r="AT143" s="176" t="s">
        <v>143</v>
      </c>
      <c r="AU143" s="176" t="s">
        <v>86</v>
      </c>
      <c r="AY143" s="14" t="s">
        <v>141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4" t="s">
        <v>82</v>
      </c>
      <c r="BK143" s="177">
        <f>ROUND(I143*H143,2)</f>
        <v>0</v>
      </c>
      <c r="BL143" s="14" t="s">
        <v>147</v>
      </c>
      <c r="BM143" s="176" t="s">
        <v>395</v>
      </c>
    </row>
    <row r="144" spans="1:65" s="2" customFormat="1" ht="16.5" customHeight="1">
      <c r="A144" s="29"/>
      <c r="B144" s="163"/>
      <c r="C144" s="164" t="s">
        <v>192</v>
      </c>
      <c r="D144" s="164" t="s">
        <v>143</v>
      </c>
      <c r="E144" s="165" t="s">
        <v>184</v>
      </c>
      <c r="F144" s="166" t="s">
        <v>185</v>
      </c>
      <c r="G144" s="167" t="s">
        <v>146</v>
      </c>
      <c r="H144" s="168">
        <v>2.16</v>
      </c>
      <c r="I144" s="169"/>
      <c r="J144" s="170">
        <f>ROUND(I144*H144,2)</f>
        <v>0</v>
      </c>
      <c r="K144" s="171"/>
      <c r="L144" s="30"/>
      <c r="M144" s="172" t="s">
        <v>1</v>
      </c>
      <c r="N144" s="173" t="s">
        <v>43</v>
      </c>
      <c r="O144" s="55"/>
      <c r="P144" s="174">
        <f>O144*H144</f>
        <v>0</v>
      </c>
      <c r="Q144" s="174">
        <v>2.64E-3</v>
      </c>
      <c r="R144" s="174">
        <f>Q144*H144</f>
        <v>5.7024000000000007E-3</v>
      </c>
      <c r="S144" s="174">
        <v>0</v>
      </c>
      <c r="T144" s="175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6" t="s">
        <v>147</v>
      </c>
      <c r="AT144" s="176" t="s">
        <v>143</v>
      </c>
      <c r="AU144" s="176" t="s">
        <v>86</v>
      </c>
      <c r="AY144" s="14" t="s">
        <v>141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4" t="s">
        <v>82</v>
      </c>
      <c r="BK144" s="177">
        <f>ROUND(I144*H144,2)</f>
        <v>0</v>
      </c>
      <c r="BL144" s="14" t="s">
        <v>147</v>
      </c>
      <c r="BM144" s="176" t="s">
        <v>396</v>
      </c>
    </row>
    <row r="145" spans="1:65" s="2" customFormat="1" ht="16.5" customHeight="1">
      <c r="A145" s="29"/>
      <c r="B145" s="163"/>
      <c r="C145" s="164" t="s">
        <v>196</v>
      </c>
      <c r="D145" s="164" t="s">
        <v>143</v>
      </c>
      <c r="E145" s="165" t="s">
        <v>188</v>
      </c>
      <c r="F145" s="166" t="s">
        <v>189</v>
      </c>
      <c r="G145" s="167" t="s">
        <v>146</v>
      </c>
      <c r="H145" s="168">
        <v>2.16</v>
      </c>
      <c r="I145" s="169"/>
      <c r="J145" s="170">
        <f>ROUND(I145*H145,2)</f>
        <v>0</v>
      </c>
      <c r="K145" s="171"/>
      <c r="L145" s="30"/>
      <c r="M145" s="172" t="s">
        <v>1</v>
      </c>
      <c r="N145" s="173" t="s">
        <v>43</v>
      </c>
      <c r="O145" s="55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6" t="s">
        <v>147</v>
      </c>
      <c r="AT145" s="176" t="s">
        <v>143</v>
      </c>
      <c r="AU145" s="176" t="s">
        <v>86</v>
      </c>
      <c r="AY145" s="14" t="s">
        <v>141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4" t="s">
        <v>82</v>
      </c>
      <c r="BK145" s="177">
        <f>ROUND(I145*H145,2)</f>
        <v>0</v>
      </c>
      <c r="BL145" s="14" t="s">
        <v>147</v>
      </c>
      <c r="BM145" s="176" t="s">
        <v>397</v>
      </c>
    </row>
    <row r="146" spans="1:65" s="12" customFormat="1" ht="22.9" customHeight="1">
      <c r="B146" s="150"/>
      <c r="D146" s="151" t="s">
        <v>77</v>
      </c>
      <c r="E146" s="161" t="s">
        <v>153</v>
      </c>
      <c r="F146" s="161" t="s">
        <v>398</v>
      </c>
      <c r="I146" s="153"/>
      <c r="J146" s="162">
        <f>BK146</f>
        <v>0</v>
      </c>
      <c r="L146" s="150"/>
      <c r="M146" s="155"/>
      <c r="N146" s="156"/>
      <c r="O146" s="156"/>
      <c r="P146" s="157">
        <f>SUM(P147:P152)</f>
        <v>0</v>
      </c>
      <c r="Q146" s="156"/>
      <c r="R146" s="157">
        <f>SUM(R147:R152)</f>
        <v>3.9926699999999999</v>
      </c>
      <c r="S146" s="156"/>
      <c r="T146" s="158">
        <f>SUM(T147:T152)</f>
        <v>0</v>
      </c>
      <c r="AR146" s="151" t="s">
        <v>82</v>
      </c>
      <c r="AT146" s="159" t="s">
        <v>77</v>
      </c>
      <c r="AU146" s="159" t="s">
        <v>82</v>
      </c>
      <c r="AY146" s="151" t="s">
        <v>141</v>
      </c>
      <c r="BK146" s="160">
        <f>SUM(BK147:BK152)</f>
        <v>0</v>
      </c>
    </row>
    <row r="147" spans="1:65" s="2" customFormat="1" ht="21.75" customHeight="1">
      <c r="A147" s="29"/>
      <c r="B147" s="163"/>
      <c r="C147" s="164" t="s">
        <v>200</v>
      </c>
      <c r="D147" s="164" t="s">
        <v>143</v>
      </c>
      <c r="E147" s="165" t="s">
        <v>399</v>
      </c>
      <c r="F147" s="166" t="s">
        <v>400</v>
      </c>
      <c r="G147" s="167" t="s">
        <v>220</v>
      </c>
      <c r="H147" s="168">
        <v>3</v>
      </c>
      <c r="I147" s="169"/>
      <c r="J147" s="170">
        <f t="shared" ref="J147:J152" si="10">ROUND(I147*H147,2)</f>
        <v>0</v>
      </c>
      <c r="K147" s="171"/>
      <c r="L147" s="30"/>
      <c r="M147" s="172" t="s">
        <v>1</v>
      </c>
      <c r="N147" s="173" t="s">
        <v>43</v>
      </c>
      <c r="O147" s="55"/>
      <c r="P147" s="174">
        <f t="shared" ref="P147:P152" si="11">O147*H147</f>
        <v>0</v>
      </c>
      <c r="Q147" s="174">
        <v>0.17488999999999999</v>
      </c>
      <c r="R147" s="174">
        <f t="shared" ref="R147:R152" si="12">Q147*H147</f>
        <v>0.52466999999999997</v>
      </c>
      <c r="S147" s="174">
        <v>0</v>
      </c>
      <c r="T147" s="175">
        <f t="shared" ref="T147:T152" si="13"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6" t="s">
        <v>147</v>
      </c>
      <c r="AT147" s="176" t="s">
        <v>143</v>
      </c>
      <c r="AU147" s="176" t="s">
        <v>86</v>
      </c>
      <c r="AY147" s="14" t="s">
        <v>141</v>
      </c>
      <c r="BE147" s="177">
        <f t="shared" ref="BE147:BE152" si="14">IF(N147="základní",J147,0)</f>
        <v>0</v>
      </c>
      <c r="BF147" s="177">
        <f t="shared" ref="BF147:BF152" si="15">IF(N147="snížená",J147,0)</f>
        <v>0</v>
      </c>
      <c r="BG147" s="177">
        <f t="shared" ref="BG147:BG152" si="16">IF(N147="zákl. přenesená",J147,0)</f>
        <v>0</v>
      </c>
      <c r="BH147" s="177">
        <f t="shared" ref="BH147:BH152" si="17">IF(N147="sníž. přenesená",J147,0)</f>
        <v>0</v>
      </c>
      <c r="BI147" s="177">
        <f t="shared" ref="BI147:BI152" si="18">IF(N147="nulová",J147,0)</f>
        <v>0</v>
      </c>
      <c r="BJ147" s="14" t="s">
        <v>82</v>
      </c>
      <c r="BK147" s="177">
        <f t="shared" ref="BK147:BK152" si="19">ROUND(I147*H147,2)</f>
        <v>0</v>
      </c>
      <c r="BL147" s="14" t="s">
        <v>147</v>
      </c>
      <c r="BM147" s="176" t="s">
        <v>401</v>
      </c>
    </row>
    <row r="148" spans="1:65" s="2" customFormat="1" ht="21.75" customHeight="1">
      <c r="A148" s="29"/>
      <c r="B148" s="163"/>
      <c r="C148" s="178" t="s">
        <v>8</v>
      </c>
      <c r="D148" s="178" t="s">
        <v>209</v>
      </c>
      <c r="E148" s="179" t="s">
        <v>402</v>
      </c>
      <c r="F148" s="180" t="s">
        <v>403</v>
      </c>
      <c r="G148" s="181" t="s">
        <v>220</v>
      </c>
      <c r="H148" s="182">
        <v>3</v>
      </c>
      <c r="I148" s="183"/>
      <c r="J148" s="184">
        <f t="shared" si="10"/>
        <v>0</v>
      </c>
      <c r="K148" s="185"/>
      <c r="L148" s="186"/>
      <c r="M148" s="187" t="s">
        <v>1</v>
      </c>
      <c r="N148" s="188" t="s">
        <v>43</v>
      </c>
      <c r="O148" s="55"/>
      <c r="P148" s="174">
        <f t="shared" si="11"/>
        <v>0</v>
      </c>
      <c r="Q148" s="174">
        <v>8.0000000000000002E-3</v>
      </c>
      <c r="R148" s="174">
        <f t="shared" si="12"/>
        <v>2.4E-2</v>
      </c>
      <c r="S148" s="174">
        <v>0</v>
      </c>
      <c r="T148" s="175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6" t="s">
        <v>175</v>
      </c>
      <c r="AT148" s="176" t="s">
        <v>209</v>
      </c>
      <c r="AU148" s="176" t="s">
        <v>86</v>
      </c>
      <c r="AY148" s="14" t="s">
        <v>141</v>
      </c>
      <c r="BE148" s="177">
        <f t="shared" si="14"/>
        <v>0</v>
      </c>
      <c r="BF148" s="177">
        <f t="shared" si="15"/>
        <v>0</v>
      </c>
      <c r="BG148" s="177">
        <f t="shared" si="16"/>
        <v>0</v>
      </c>
      <c r="BH148" s="177">
        <f t="shared" si="17"/>
        <v>0</v>
      </c>
      <c r="BI148" s="177">
        <f t="shared" si="18"/>
        <v>0</v>
      </c>
      <c r="BJ148" s="14" t="s">
        <v>82</v>
      </c>
      <c r="BK148" s="177">
        <f t="shared" si="19"/>
        <v>0</v>
      </c>
      <c r="BL148" s="14" t="s">
        <v>147</v>
      </c>
      <c r="BM148" s="176" t="s">
        <v>404</v>
      </c>
    </row>
    <row r="149" spans="1:65" s="2" customFormat="1" ht="21.75" customHeight="1">
      <c r="A149" s="29"/>
      <c r="B149" s="163"/>
      <c r="C149" s="164" t="s">
        <v>208</v>
      </c>
      <c r="D149" s="164" t="s">
        <v>143</v>
      </c>
      <c r="E149" s="165" t="s">
        <v>405</v>
      </c>
      <c r="F149" s="166" t="s">
        <v>406</v>
      </c>
      <c r="G149" s="167" t="s">
        <v>220</v>
      </c>
      <c r="H149" s="168">
        <v>1</v>
      </c>
      <c r="I149" s="169"/>
      <c r="J149" s="170">
        <f t="shared" si="10"/>
        <v>0</v>
      </c>
      <c r="K149" s="171"/>
      <c r="L149" s="30"/>
      <c r="M149" s="172" t="s">
        <v>1</v>
      </c>
      <c r="N149" s="173" t="s">
        <v>43</v>
      </c>
      <c r="O149" s="55"/>
      <c r="P149" s="174">
        <f t="shared" si="11"/>
        <v>0</v>
      </c>
      <c r="Q149" s="174">
        <v>0</v>
      </c>
      <c r="R149" s="174">
        <f t="shared" si="12"/>
        <v>0</v>
      </c>
      <c r="S149" s="174">
        <v>0</v>
      </c>
      <c r="T149" s="175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6" t="s">
        <v>147</v>
      </c>
      <c r="AT149" s="176" t="s">
        <v>143</v>
      </c>
      <c r="AU149" s="176" t="s">
        <v>86</v>
      </c>
      <c r="AY149" s="14" t="s">
        <v>141</v>
      </c>
      <c r="BE149" s="177">
        <f t="shared" si="14"/>
        <v>0</v>
      </c>
      <c r="BF149" s="177">
        <f t="shared" si="15"/>
        <v>0</v>
      </c>
      <c r="BG149" s="177">
        <f t="shared" si="16"/>
        <v>0</v>
      </c>
      <c r="BH149" s="177">
        <f t="shared" si="17"/>
        <v>0</v>
      </c>
      <c r="BI149" s="177">
        <f t="shared" si="18"/>
        <v>0</v>
      </c>
      <c r="BJ149" s="14" t="s">
        <v>82</v>
      </c>
      <c r="BK149" s="177">
        <f t="shared" si="19"/>
        <v>0</v>
      </c>
      <c r="BL149" s="14" t="s">
        <v>147</v>
      </c>
      <c r="BM149" s="176" t="s">
        <v>407</v>
      </c>
    </row>
    <row r="150" spans="1:65" s="2" customFormat="1" ht="16.5" customHeight="1">
      <c r="A150" s="29"/>
      <c r="B150" s="163"/>
      <c r="C150" s="178" t="s">
        <v>213</v>
      </c>
      <c r="D150" s="178" t="s">
        <v>209</v>
      </c>
      <c r="E150" s="179" t="s">
        <v>408</v>
      </c>
      <c r="F150" s="180" t="s">
        <v>409</v>
      </c>
      <c r="G150" s="181" t="s">
        <v>220</v>
      </c>
      <c r="H150" s="182">
        <v>1</v>
      </c>
      <c r="I150" s="183"/>
      <c r="J150" s="184">
        <f t="shared" si="10"/>
        <v>0</v>
      </c>
      <c r="K150" s="185"/>
      <c r="L150" s="186"/>
      <c r="M150" s="187" t="s">
        <v>1</v>
      </c>
      <c r="N150" s="188" t="s">
        <v>43</v>
      </c>
      <c r="O150" s="55"/>
      <c r="P150" s="174">
        <f t="shared" si="11"/>
        <v>0</v>
      </c>
      <c r="Q150" s="174">
        <v>0</v>
      </c>
      <c r="R150" s="174">
        <f t="shared" si="12"/>
        <v>0</v>
      </c>
      <c r="S150" s="174">
        <v>0</v>
      </c>
      <c r="T150" s="175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6" t="s">
        <v>175</v>
      </c>
      <c r="AT150" s="176" t="s">
        <v>209</v>
      </c>
      <c r="AU150" s="176" t="s">
        <v>86</v>
      </c>
      <c r="AY150" s="14" t="s">
        <v>141</v>
      </c>
      <c r="BE150" s="177">
        <f t="shared" si="14"/>
        <v>0</v>
      </c>
      <c r="BF150" s="177">
        <f t="shared" si="15"/>
        <v>0</v>
      </c>
      <c r="BG150" s="177">
        <f t="shared" si="16"/>
        <v>0</v>
      </c>
      <c r="BH150" s="177">
        <f t="shared" si="17"/>
        <v>0</v>
      </c>
      <c r="BI150" s="177">
        <f t="shared" si="18"/>
        <v>0</v>
      </c>
      <c r="BJ150" s="14" t="s">
        <v>82</v>
      </c>
      <c r="BK150" s="177">
        <f t="shared" si="19"/>
        <v>0</v>
      </c>
      <c r="BL150" s="14" t="s">
        <v>147</v>
      </c>
      <c r="BM150" s="176" t="s">
        <v>410</v>
      </c>
    </row>
    <row r="151" spans="1:65" s="2" customFormat="1" ht="21.75" customHeight="1">
      <c r="A151" s="29"/>
      <c r="B151" s="163"/>
      <c r="C151" s="164" t="s">
        <v>217</v>
      </c>
      <c r="D151" s="164" t="s">
        <v>143</v>
      </c>
      <c r="E151" s="165" t="s">
        <v>411</v>
      </c>
      <c r="F151" s="166" t="s">
        <v>412</v>
      </c>
      <c r="G151" s="167" t="s">
        <v>151</v>
      </c>
      <c r="H151" s="168">
        <v>42</v>
      </c>
      <c r="I151" s="169"/>
      <c r="J151" s="170">
        <f t="shared" si="10"/>
        <v>0</v>
      </c>
      <c r="K151" s="171"/>
      <c r="L151" s="30"/>
      <c r="M151" s="172" t="s">
        <v>1</v>
      </c>
      <c r="N151" s="173" t="s">
        <v>43</v>
      </c>
      <c r="O151" s="55"/>
      <c r="P151" s="174">
        <f t="shared" si="11"/>
        <v>0</v>
      </c>
      <c r="Q151" s="174">
        <v>0</v>
      </c>
      <c r="R151" s="174">
        <f t="shared" si="12"/>
        <v>0</v>
      </c>
      <c r="S151" s="174">
        <v>0</v>
      </c>
      <c r="T151" s="175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6" t="s">
        <v>147</v>
      </c>
      <c r="AT151" s="176" t="s">
        <v>143</v>
      </c>
      <c r="AU151" s="176" t="s">
        <v>86</v>
      </c>
      <c r="AY151" s="14" t="s">
        <v>141</v>
      </c>
      <c r="BE151" s="177">
        <f t="shared" si="14"/>
        <v>0</v>
      </c>
      <c r="BF151" s="177">
        <f t="shared" si="15"/>
        <v>0</v>
      </c>
      <c r="BG151" s="177">
        <f t="shared" si="16"/>
        <v>0</v>
      </c>
      <c r="BH151" s="177">
        <f t="shared" si="17"/>
        <v>0</v>
      </c>
      <c r="BI151" s="177">
        <f t="shared" si="18"/>
        <v>0</v>
      </c>
      <c r="BJ151" s="14" t="s">
        <v>82</v>
      </c>
      <c r="BK151" s="177">
        <f t="shared" si="19"/>
        <v>0</v>
      </c>
      <c r="BL151" s="14" t="s">
        <v>147</v>
      </c>
      <c r="BM151" s="176" t="s">
        <v>413</v>
      </c>
    </row>
    <row r="152" spans="1:65" s="2" customFormat="1" ht="21.75" customHeight="1">
      <c r="A152" s="29"/>
      <c r="B152" s="163"/>
      <c r="C152" s="178" t="s">
        <v>222</v>
      </c>
      <c r="D152" s="178" t="s">
        <v>209</v>
      </c>
      <c r="E152" s="179" t="s">
        <v>414</v>
      </c>
      <c r="F152" s="180" t="s">
        <v>415</v>
      </c>
      <c r="G152" s="181" t="s">
        <v>146</v>
      </c>
      <c r="H152" s="182">
        <v>42</v>
      </c>
      <c r="I152" s="183"/>
      <c r="J152" s="184">
        <f t="shared" si="10"/>
        <v>0</v>
      </c>
      <c r="K152" s="185"/>
      <c r="L152" s="186"/>
      <c r="M152" s="187" t="s">
        <v>1</v>
      </c>
      <c r="N152" s="188" t="s">
        <v>43</v>
      </c>
      <c r="O152" s="55"/>
      <c r="P152" s="174">
        <f t="shared" si="11"/>
        <v>0</v>
      </c>
      <c r="Q152" s="174">
        <v>8.2000000000000003E-2</v>
      </c>
      <c r="R152" s="174">
        <f t="shared" si="12"/>
        <v>3.444</v>
      </c>
      <c r="S152" s="174">
        <v>0</v>
      </c>
      <c r="T152" s="175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6" t="s">
        <v>175</v>
      </c>
      <c r="AT152" s="176" t="s">
        <v>209</v>
      </c>
      <c r="AU152" s="176" t="s">
        <v>86</v>
      </c>
      <c r="AY152" s="14" t="s">
        <v>141</v>
      </c>
      <c r="BE152" s="177">
        <f t="shared" si="14"/>
        <v>0</v>
      </c>
      <c r="BF152" s="177">
        <f t="shared" si="15"/>
        <v>0</v>
      </c>
      <c r="BG152" s="177">
        <f t="shared" si="16"/>
        <v>0</v>
      </c>
      <c r="BH152" s="177">
        <f t="shared" si="17"/>
        <v>0</v>
      </c>
      <c r="BI152" s="177">
        <f t="shared" si="18"/>
        <v>0</v>
      </c>
      <c r="BJ152" s="14" t="s">
        <v>82</v>
      </c>
      <c r="BK152" s="177">
        <f t="shared" si="19"/>
        <v>0</v>
      </c>
      <c r="BL152" s="14" t="s">
        <v>147</v>
      </c>
      <c r="BM152" s="176" t="s">
        <v>416</v>
      </c>
    </row>
    <row r="153" spans="1:65" s="12" customFormat="1" ht="22.9" customHeight="1">
      <c r="B153" s="150"/>
      <c r="D153" s="151" t="s">
        <v>77</v>
      </c>
      <c r="E153" s="161" t="s">
        <v>161</v>
      </c>
      <c r="F153" s="161" t="s">
        <v>191</v>
      </c>
      <c r="I153" s="153"/>
      <c r="J153" s="162">
        <f>BK153</f>
        <v>0</v>
      </c>
      <c r="L153" s="150"/>
      <c r="M153" s="155"/>
      <c r="N153" s="156"/>
      <c r="O153" s="156"/>
      <c r="P153" s="157">
        <f>P154</f>
        <v>0</v>
      </c>
      <c r="Q153" s="156"/>
      <c r="R153" s="157">
        <f>R154</f>
        <v>0.94501000000000002</v>
      </c>
      <c r="S153" s="156"/>
      <c r="T153" s="158">
        <f>T154</f>
        <v>0</v>
      </c>
      <c r="AR153" s="151" t="s">
        <v>82</v>
      </c>
      <c r="AT153" s="159" t="s">
        <v>77</v>
      </c>
      <c r="AU153" s="159" t="s">
        <v>82</v>
      </c>
      <c r="AY153" s="151" t="s">
        <v>141</v>
      </c>
      <c r="BK153" s="160">
        <f>BK154</f>
        <v>0</v>
      </c>
    </row>
    <row r="154" spans="1:65" s="2" customFormat="1" ht="16.5" customHeight="1">
      <c r="A154" s="29"/>
      <c r="B154" s="163"/>
      <c r="C154" s="164" t="s">
        <v>228</v>
      </c>
      <c r="D154" s="164" t="s">
        <v>143</v>
      </c>
      <c r="E154" s="165" t="s">
        <v>417</v>
      </c>
      <c r="F154" s="166" t="s">
        <v>418</v>
      </c>
      <c r="G154" s="167" t="s">
        <v>220</v>
      </c>
      <c r="H154" s="168">
        <v>11</v>
      </c>
      <c r="I154" s="169"/>
      <c r="J154" s="170">
        <f>ROUND(I154*H154,2)</f>
        <v>0</v>
      </c>
      <c r="K154" s="171"/>
      <c r="L154" s="30"/>
      <c r="M154" s="172" t="s">
        <v>1</v>
      </c>
      <c r="N154" s="173" t="s">
        <v>43</v>
      </c>
      <c r="O154" s="55"/>
      <c r="P154" s="174">
        <f>O154*H154</f>
        <v>0</v>
      </c>
      <c r="Q154" s="174">
        <v>8.591E-2</v>
      </c>
      <c r="R154" s="174">
        <f>Q154*H154</f>
        <v>0.94501000000000002</v>
      </c>
      <c r="S154" s="174">
        <v>0</v>
      </c>
      <c r="T154" s="175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6" t="s">
        <v>147</v>
      </c>
      <c r="AT154" s="176" t="s">
        <v>143</v>
      </c>
      <c r="AU154" s="176" t="s">
        <v>86</v>
      </c>
      <c r="AY154" s="14" t="s">
        <v>141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4" t="s">
        <v>82</v>
      </c>
      <c r="BK154" s="177">
        <f>ROUND(I154*H154,2)</f>
        <v>0</v>
      </c>
      <c r="BL154" s="14" t="s">
        <v>147</v>
      </c>
      <c r="BM154" s="176" t="s">
        <v>419</v>
      </c>
    </row>
    <row r="155" spans="1:65" s="12" customFormat="1" ht="22.9" customHeight="1">
      <c r="B155" s="150"/>
      <c r="D155" s="151" t="s">
        <v>77</v>
      </c>
      <c r="E155" s="161" t="s">
        <v>179</v>
      </c>
      <c r="F155" s="161" t="s">
        <v>204</v>
      </c>
      <c r="I155" s="153"/>
      <c r="J155" s="162">
        <f>BK155</f>
        <v>0</v>
      </c>
      <c r="L155" s="150"/>
      <c r="M155" s="155"/>
      <c r="N155" s="156"/>
      <c r="O155" s="156"/>
      <c r="P155" s="157">
        <f>SUM(P156:P157)</f>
        <v>0</v>
      </c>
      <c r="Q155" s="156"/>
      <c r="R155" s="157">
        <f>SUM(R156:R157)</f>
        <v>0</v>
      </c>
      <c r="S155" s="156"/>
      <c r="T155" s="158">
        <f>SUM(T156:T157)</f>
        <v>0.11136</v>
      </c>
      <c r="AR155" s="151" t="s">
        <v>82</v>
      </c>
      <c r="AT155" s="159" t="s">
        <v>77</v>
      </c>
      <c r="AU155" s="159" t="s">
        <v>82</v>
      </c>
      <c r="AY155" s="151" t="s">
        <v>141</v>
      </c>
      <c r="BK155" s="160">
        <f>SUM(BK156:BK157)</f>
        <v>0</v>
      </c>
    </row>
    <row r="156" spans="1:65" s="2" customFormat="1" ht="16.5" customHeight="1">
      <c r="A156" s="29"/>
      <c r="B156" s="163"/>
      <c r="C156" s="164" t="s">
        <v>7</v>
      </c>
      <c r="D156" s="164" t="s">
        <v>143</v>
      </c>
      <c r="E156" s="165" t="s">
        <v>420</v>
      </c>
      <c r="F156" s="166" t="s">
        <v>421</v>
      </c>
      <c r="G156" s="167" t="s">
        <v>220</v>
      </c>
      <c r="H156" s="168">
        <v>3</v>
      </c>
      <c r="I156" s="169"/>
      <c r="J156" s="170">
        <f>ROUND(I156*H156,2)</f>
        <v>0</v>
      </c>
      <c r="K156" s="171"/>
      <c r="L156" s="30"/>
      <c r="M156" s="172" t="s">
        <v>1</v>
      </c>
      <c r="N156" s="173" t="s">
        <v>43</v>
      </c>
      <c r="O156" s="55"/>
      <c r="P156" s="174">
        <f>O156*H156</f>
        <v>0</v>
      </c>
      <c r="Q156" s="174">
        <v>0</v>
      </c>
      <c r="R156" s="174">
        <f>Q156*H156</f>
        <v>0</v>
      </c>
      <c r="S156" s="174">
        <v>0</v>
      </c>
      <c r="T156" s="175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6" t="s">
        <v>147</v>
      </c>
      <c r="AT156" s="176" t="s">
        <v>143</v>
      </c>
      <c r="AU156" s="176" t="s">
        <v>86</v>
      </c>
      <c r="AY156" s="14" t="s">
        <v>141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4" t="s">
        <v>82</v>
      </c>
      <c r="BK156" s="177">
        <f>ROUND(I156*H156,2)</f>
        <v>0</v>
      </c>
      <c r="BL156" s="14" t="s">
        <v>147</v>
      </c>
      <c r="BM156" s="176" t="s">
        <v>422</v>
      </c>
    </row>
    <row r="157" spans="1:65" s="2" customFormat="1" ht="21.75" customHeight="1">
      <c r="A157" s="29"/>
      <c r="B157" s="163"/>
      <c r="C157" s="164" t="s">
        <v>235</v>
      </c>
      <c r="D157" s="164" t="s">
        <v>143</v>
      </c>
      <c r="E157" s="165" t="s">
        <v>423</v>
      </c>
      <c r="F157" s="166" t="s">
        <v>424</v>
      </c>
      <c r="G157" s="167" t="s">
        <v>151</v>
      </c>
      <c r="H157" s="168">
        <v>32</v>
      </c>
      <c r="I157" s="169"/>
      <c r="J157" s="170">
        <f>ROUND(I157*H157,2)</f>
        <v>0</v>
      </c>
      <c r="K157" s="171"/>
      <c r="L157" s="30"/>
      <c r="M157" s="172" t="s">
        <v>1</v>
      </c>
      <c r="N157" s="173" t="s">
        <v>43</v>
      </c>
      <c r="O157" s="55"/>
      <c r="P157" s="174">
        <f>O157*H157</f>
        <v>0</v>
      </c>
      <c r="Q157" s="174">
        <v>0</v>
      </c>
      <c r="R157" s="174">
        <f>Q157*H157</f>
        <v>0</v>
      </c>
      <c r="S157" s="174">
        <v>3.48E-3</v>
      </c>
      <c r="T157" s="175">
        <f>S157*H157</f>
        <v>0.11136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6" t="s">
        <v>147</v>
      </c>
      <c r="AT157" s="176" t="s">
        <v>143</v>
      </c>
      <c r="AU157" s="176" t="s">
        <v>86</v>
      </c>
      <c r="AY157" s="14" t="s">
        <v>141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4" t="s">
        <v>82</v>
      </c>
      <c r="BK157" s="177">
        <f>ROUND(I157*H157,2)</f>
        <v>0</v>
      </c>
      <c r="BL157" s="14" t="s">
        <v>147</v>
      </c>
      <c r="BM157" s="176" t="s">
        <v>425</v>
      </c>
    </row>
    <row r="158" spans="1:65" s="12" customFormat="1" ht="22.9" customHeight="1">
      <c r="B158" s="150"/>
      <c r="D158" s="151" t="s">
        <v>77</v>
      </c>
      <c r="E158" s="161" t="s">
        <v>243</v>
      </c>
      <c r="F158" s="161" t="s">
        <v>244</v>
      </c>
      <c r="I158" s="153"/>
      <c r="J158" s="162">
        <f>BK158</f>
        <v>0</v>
      </c>
      <c r="L158" s="150"/>
      <c r="M158" s="155"/>
      <c r="N158" s="156"/>
      <c r="O158" s="156"/>
      <c r="P158" s="157">
        <f>P159</f>
        <v>0</v>
      </c>
      <c r="Q158" s="156"/>
      <c r="R158" s="157">
        <f>R159</f>
        <v>0</v>
      </c>
      <c r="S158" s="156"/>
      <c r="T158" s="158">
        <f>T159</f>
        <v>0</v>
      </c>
      <c r="AR158" s="151" t="s">
        <v>82</v>
      </c>
      <c r="AT158" s="159" t="s">
        <v>77</v>
      </c>
      <c r="AU158" s="159" t="s">
        <v>82</v>
      </c>
      <c r="AY158" s="151" t="s">
        <v>141</v>
      </c>
      <c r="BK158" s="160">
        <f>BK159</f>
        <v>0</v>
      </c>
    </row>
    <row r="159" spans="1:65" s="2" customFormat="1" ht="16.5" customHeight="1">
      <c r="A159" s="29"/>
      <c r="B159" s="163"/>
      <c r="C159" s="164" t="s">
        <v>239</v>
      </c>
      <c r="D159" s="164" t="s">
        <v>143</v>
      </c>
      <c r="E159" s="165" t="s">
        <v>246</v>
      </c>
      <c r="F159" s="166" t="s">
        <v>247</v>
      </c>
      <c r="G159" s="167" t="s">
        <v>168</v>
      </c>
      <c r="H159" s="168">
        <v>7.6079999999999997</v>
      </c>
      <c r="I159" s="169"/>
      <c r="J159" s="170">
        <f>ROUND(I159*H159,2)</f>
        <v>0</v>
      </c>
      <c r="K159" s="171"/>
      <c r="L159" s="30"/>
      <c r="M159" s="172" t="s">
        <v>1</v>
      </c>
      <c r="N159" s="173" t="s">
        <v>43</v>
      </c>
      <c r="O159" s="55"/>
      <c r="P159" s="174">
        <f>O159*H159</f>
        <v>0</v>
      </c>
      <c r="Q159" s="174">
        <v>0</v>
      </c>
      <c r="R159" s="174">
        <f>Q159*H159</f>
        <v>0</v>
      </c>
      <c r="S159" s="174">
        <v>0</v>
      </c>
      <c r="T159" s="175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6" t="s">
        <v>147</v>
      </c>
      <c r="AT159" s="176" t="s">
        <v>143</v>
      </c>
      <c r="AU159" s="176" t="s">
        <v>86</v>
      </c>
      <c r="AY159" s="14" t="s">
        <v>141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4" t="s">
        <v>82</v>
      </c>
      <c r="BK159" s="177">
        <f>ROUND(I159*H159,2)</f>
        <v>0</v>
      </c>
      <c r="BL159" s="14" t="s">
        <v>147</v>
      </c>
      <c r="BM159" s="176" t="s">
        <v>426</v>
      </c>
    </row>
    <row r="160" spans="1:65" s="12" customFormat="1" ht="25.9" customHeight="1">
      <c r="B160" s="150"/>
      <c r="D160" s="151" t="s">
        <v>77</v>
      </c>
      <c r="E160" s="152" t="s">
        <v>357</v>
      </c>
      <c r="F160" s="152" t="s">
        <v>358</v>
      </c>
      <c r="I160" s="153"/>
      <c r="J160" s="154">
        <f>BK160</f>
        <v>0</v>
      </c>
      <c r="L160" s="150"/>
      <c r="M160" s="155"/>
      <c r="N160" s="156"/>
      <c r="O160" s="156"/>
      <c r="P160" s="157">
        <f>P161</f>
        <v>0</v>
      </c>
      <c r="Q160" s="156"/>
      <c r="R160" s="157">
        <f>R161</f>
        <v>0</v>
      </c>
      <c r="S160" s="156"/>
      <c r="T160" s="158">
        <f>T161</f>
        <v>0</v>
      </c>
      <c r="AR160" s="151" t="s">
        <v>86</v>
      </c>
      <c r="AT160" s="159" t="s">
        <v>77</v>
      </c>
      <c r="AU160" s="159" t="s">
        <v>78</v>
      </c>
      <c r="AY160" s="151" t="s">
        <v>141</v>
      </c>
      <c r="BK160" s="160">
        <f>BK161</f>
        <v>0</v>
      </c>
    </row>
    <row r="161" spans="1:65" s="12" customFormat="1" ht="22.9" customHeight="1">
      <c r="B161" s="150"/>
      <c r="D161" s="151" t="s">
        <v>77</v>
      </c>
      <c r="E161" s="161" t="s">
        <v>371</v>
      </c>
      <c r="F161" s="161" t="s">
        <v>372</v>
      </c>
      <c r="I161" s="153"/>
      <c r="J161" s="162">
        <f>BK161</f>
        <v>0</v>
      </c>
      <c r="L161" s="150"/>
      <c r="M161" s="155"/>
      <c r="N161" s="156"/>
      <c r="O161" s="156"/>
      <c r="P161" s="157">
        <f>P162</f>
        <v>0</v>
      </c>
      <c r="Q161" s="156"/>
      <c r="R161" s="157">
        <f>R162</f>
        <v>0</v>
      </c>
      <c r="S161" s="156"/>
      <c r="T161" s="158">
        <f>T162</f>
        <v>0</v>
      </c>
      <c r="AR161" s="151" t="s">
        <v>86</v>
      </c>
      <c r="AT161" s="159" t="s">
        <v>77</v>
      </c>
      <c r="AU161" s="159" t="s">
        <v>82</v>
      </c>
      <c r="AY161" s="151" t="s">
        <v>141</v>
      </c>
      <c r="BK161" s="160">
        <f>BK162</f>
        <v>0</v>
      </c>
    </row>
    <row r="162" spans="1:65" s="2" customFormat="1" ht="33" customHeight="1">
      <c r="A162" s="29"/>
      <c r="B162" s="163"/>
      <c r="C162" s="164" t="s">
        <v>245</v>
      </c>
      <c r="D162" s="164" t="s">
        <v>143</v>
      </c>
      <c r="E162" s="165" t="s">
        <v>427</v>
      </c>
      <c r="F162" s="166" t="s">
        <v>428</v>
      </c>
      <c r="G162" s="167" t="s">
        <v>429</v>
      </c>
      <c r="H162" s="168">
        <v>1</v>
      </c>
      <c r="I162" s="169"/>
      <c r="J162" s="170">
        <f>ROUND(I162*H162,2)</f>
        <v>0</v>
      </c>
      <c r="K162" s="171"/>
      <c r="L162" s="30"/>
      <c r="M162" s="189" t="s">
        <v>1</v>
      </c>
      <c r="N162" s="190" t="s">
        <v>43</v>
      </c>
      <c r="O162" s="191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6" t="s">
        <v>208</v>
      </c>
      <c r="AT162" s="176" t="s">
        <v>143</v>
      </c>
      <c r="AU162" s="176" t="s">
        <v>86</v>
      </c>
      <c r="AY162" s="14" t="s">
        <v>141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4" t="s">
        <v>82</v>
      </c>
      <c r="BK162" s="177">
        <f>ROUND(I162*H162,2)</f>
        <v>0</v>
      </c>
      <c r="BL162" s="14" t="s">
        <v>208</v>
      </c>
      <c r="BM162" s="176" t="s">
        <v>430</v>
      </c>
    </row>
    <row r="163" spans="1:65" s="2" customFormat="1" ht="6.95" customHeight="1">
      <c r="A163" s="29"/>
      <c r="B163" s="44"/>
      <c r="C163" s="45"/>
      <c r="D163" s="45"/>
      <c r="E163" s="45"/>
      <c r="F163" s="45"/>
      <c r="G163" s="45"/>
      <c r="H163" s="45"/>
      <c r="I163" s="122"/>
      <c r="J163" s="45"/>
      <c r="K163" s="45"/>
      <c r="L163" s="30"/>
      <c r="M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</row>
  </sheetData>
  <autoFilter ref="C128:K162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1,1 - Multifunkční hřiště</vt:lpstr>
      <vt:lpstr>1,2 -  Asfaltová dráha</vt:lpstr>
      <vt:lpstr>1,3 -  Malé hřiště s košem</vt:lpstr>
      <vt:lpstr>1,4 - Tribuna se sedáky  </vt:lpstr>
      <vt:lpstr>1,5,1.6 a 1,7 - Přístupov...</vt:lpstr>
      <vt:lpstr>'1,1 - Multifunkční hřiště'!Názvy_tisku</vt:lpstr>
      <vt:lpstr>'1,2 -  Asfaltová dráha'!Názvy_tisku</vt:lpstr>
      <vt:lpstr>'1,3 -  Malé hřiště s košem'!Názvy_tisku</vt:lpstr>
      <vt:lpstr>'1,4 - Tribuna se sedáky  '!Názvy_tisku</vt:lpstr>
      <vt:lpstr>'1,5,1.6 a 1,7 - Přístupov...'!Názvy_tisku</vt:lpstr>
      <vt:lpstr>'Rekapitulace stavby'!Názvy_tisku</vt:lpstr>
      <vt:lpstr>'1,1 - Multifunkční hřiště'!Oblast_tisku</vt:lpstr>
      <vt:lpstr>'1,2 -  Asfaltová dráha'!Oblast_tisku</vt:lpstr>
      <vt:lpstr>'1,3 -  Malé hřiště s košem'!Oblast_tisku</vt:lpstr>
      <vt:lpstr>'1,4 - Tribuna se sedáky  '!Oblast_tisku</vt:lpstr>
      <vt:lpstr>'1,5,1.6 a 1,7 - Přístupov...'!Oblast_tisku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Doma\Sládková</dc:creator>
  <cp:lastModifiedBy>Srncová Michaela (Praha 12)</cp:lastModifiedBy>
  <dcterms:created xsi:type="dcterms:W3CDTF">2024-08-20T14:31:07Z</dcterms:created>
  <dcterms:modified xsi:type="dcterms:W3CDTF">2024-09-13T07:47:25Z</dcterms:modified>
</cp:coreProperties>
</file>