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78 - Nad Belárií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'2378 - Nad Belárií'!$C$124:$K$250</definedName>
    <definedName name="_xlnm.Print_Area" localSheetId="1">'2378 - Nad Belárií'!$C$4:$J$76,'2378 - Nad Belárií'!$C$82:$J$108,'2378 - Nad Belárií'!$C$114:$J$250</definedName>
    <definedName name="_xlnm.Print_Titles" localSheetId="1">'2378 - Nad Belárií'!$124:$124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21"/>
  <c r="F119"/>
  <c r="E117"/>
  <c r="F89"/>
  <c r="F87"/>
  <c r="E85"/>
  <c r="J22"/>
  <c r="E22"/>
  <c r="J122"/>
  <c r="J21"/>
  <c r="J19"/>
  <c r="E19"/>
  <c r="J89"/>
  <c r="J18"/>
  <c r="J16"/>
  <c r="E16"/>
  <c r="F122"/>
  <c r="J15"/>
  <c r="J10"/>
  <c r="J119"/>
  <c i="1" r="L90"/>
  <c r="AM90"/>
  <c r="AM89"/>
  <c r="L89"/>
  <c r="AM87"/>
  <c r="L87"/>
  <c r="L85"/>
  <c r="L84"/>
  <c i="2" r="J219"/>
  <c r="J215"/>
  <c r="BK204"/>
  <c r="BK196"/>
  <c r="J192"/>
  <c r="BK184"/>
  <c r="J178"/>
  <c r="BK170"/>
  <c r="J166"/>
  <c r="J158"/>
  <c r="J150"/>
  <c r="J144"/>
  <c r="J132"/>
  <c r="BK249"/>
  <c r="J247"/>
  <c r="BK244"/>
  <c r="BK239"/>
  <c r="J238"/>
  <c r="BK233"/>
  <c r="J231"/>
  <c r="BK226"/>
  <c r="BK222"/>
  <c r="BK219"/>
  <c r="BK211"/>
  <c r="BK206"/>
  <c r="J196"/>
  <c r="BK188"/>
  <c r="J182"/>
  <c r="BK166"/>
  <c r="J153"/>
  <c r="BK146"/>
  <c r="J134"/>
  <c r="J128"/>
  <c r="J241"/>
  <c r="BK224"/>
  <c r="J220"/>
  <c r="J211"/>
  <c r="J200"/>
  <c r="BK192"/>
  <c r="J180"/>
  <c r="J174"/>
  <c r="J160"/>
  <c r="BK144"/>
  <c r="BK134"/>
  <c r="J239"/>
  <c r="J209"/>
  <c r="J203"/>
  <c r="J188"/>
  <c r="BK182"/>
  <c r="BK174"/>
  <c r="BK168"/>
  <c r="BK160"/>
  <c r="BK153"/>
  <c r="J146"/>
  <c r="J138"/>
  <c r="J249"/>
  <c r="BK245"/>
  <c r="J244"/>
  <c r="J242"/>
  <c r="BK238"/>
  <c r="J237"/>
  <c r="BK231"/>
  <c r="J228"/>
  <c r="J223"/>
  <c r="BK215"/>
  <c r="BK209"/>
  <c r="J204"/>
  <c r="BK190"/>
  <c r="BK178"/>
  <c r="J170"/>
  <c r="J164"/>
  <c r="J140"/>
  <c r="J130"/>
  <c r="BK242"/>
  <c r="J226"/>
  <c r="J222"/>
  <c r="BK213"/>
  <c r="BK203"/>
  <c r="BK194"/>
  <c r="J184"/>
  <c r="BK164"/>
  <c r="BK158"/>
  <c r="J142"/>
  <c i="1" r="AS94"/>
  <c i="2" r="BK240"/>
  <c r="BK217"/>
  <c r="J206"/>
  <c r="BK198"/>
  <c r="J194"/>
  <c r="J186"/>
  <c r="BK180"/>
  <c r="J172"/>
  <c r="BK162"/>
  <c r="J156"/>
  <c r="J148"/>
  <c r="BK140"/>
  <c r="J136"/>
  <c r="J250"/>
  <c r="BK247"/>
  <c r="J245"/>
  <c r="BK250"/>
  <c r="BK241"/>
  <c r="BK237"/>
  <c r="J233"/>
  <c r="BK228"/>
  <c r="J224"/>
  <c r="BK220"/>
  <c r="J213"/>
  <c r="BK207"/>
  <c r="BK200"/>
  <c r="BK186"/>
  <c r="J176"/>
  <c r="J168"/>
  <c r="BK150"/>
  <c r="BK142"/>
  <c r="BK132"/>
  <c r="J240"/>
  <c r="BK223"/>
  <c r="J217"/>
  <c r="J207"/>
  <c r="J198"/>
  <c r="J190"/>
  <c r="BK176"/>
  <c r="J162"/>
  <c r="BK148"/>
  <c r="BK136"/>
  <c r="BK128"/>
  <c r="BK172"/>
  <c r="BK156"/>
  <c r="BK138"/>
  <c r="BK130"/>
  <c l="1" r="P127"/>
  <c r="P155"/>
  <c r="R189"/>
  <c r="R202"/>
  <c r="P221"/>
  <c r="T230"/>
  <c r="P236"/>
  <c r="R243"/>
  <c r="BK248"/>
  <c r="J248"/>
  <c r="J107"/>
  <c r="BK127"/>
  <c r="J127"/>
  <c r="J96"/>
  <c r="T155"/>
  <c r="T189"/>
  <c r="P202"/>
  <c r="R221"/>
  <c r="P230"/>
  <c r="R236"/>
  <c r="P243"/>
  <c r="P248"/>
  <c r="R127"/>
  <c r="R126"/>
  <c r="BK155"/>
  <c r="J155"/>
  <c r="J98"/>
  <c r="BK189"/>
  <c r="J189"/>
  <c r="J99"/>
  <c r="BK202"/>
  <c r="J202"/>
  <c r="J100"/>
  <c r="BK221"/>
  <c r="J221"/>
  <c r="J101"/>
  <c r="BK230"/>
  <c r="J230"/>
  <c r="J102"/>
  <c r="BK236"/>
  <c r="J236"/>
  <c r="J104"/>
  <c r="BK243"/>
  <c r="J243"/>
  <c r="J105"/>
  <c r="T248"/>
  <c r="T127"/>
  <c r="R155"/>
  <c r="P189"/>
  <c r="T202"/>
  <c r="T221"/>
  <c r="R230"/>
  <c r="T236"/>
  <c r="T235"/>
  <c r="T243"/>
  <c r="R248"/>
  <c r="BK152"/>
  <c r="J152"/>
  <c r="J97"/>
  <c r="BK246"/>
  <c r="J246"/>
  <c r="J106"/>
  <c r="J87"/>
  <c r="F90"/>
  <c r="J121"/>
  <c r="BE130"/>
  <c r="BE132"/>
  <c r="BE134"/>
  <c r="BE136"/>
  <c r="BE140"/>
  <c r="BE142"/>
  <c r="BE146"/>
  <c r="BE150"/>
  <c r="BE156"/>
  <c r="BE172"/>
  <c r="BE174"/>
  <c r="BE178"/>
  <c r="BE182"/>
  <c r="BE190"/>
  <c r="BE196"/>
  <c r="BE200"/>
  <c r="BE207"/>
  <c r="BE209"/>
  <c r="BE211"/>
  <c r="BE215"/>
  <c r="BE219"/>
  <c r="BE220"/>
  <c r="BE223"/>
  <c r="BE226"/>
  <c r="BE240"/>
  <c r="J90"/>
  <c r="BE128"/>
  <c r="BE138"/>
  <c r="BE148"/>
  <c r="BE153"/>
  <c r="BE162"/>
  <c r="BE176"/>
  <c r="BE184"/>
  <c r="BE188"/>
  <c r="BE198"/>
  <c r="BE203"/>
  <c r="BE204"/>
  <c r="BE213"/>
  <c r="BE217"/>
  <c r="BE222"/>
  <c r="BE224"/>
  <c r="BE228"/>
  <c r="BE231"/>
  <c r="BE233"/>
  <c r="BE237"/>
  <c r="BE238"/>
  <c r="BE239"/>
  <c r="BE244"/>
  <c r="BE245"/>
  <c r="BE247"/>
  <c r="BE249"/>
  <c r="BE250"/>
  <c r="BE144"/>
  <c r="BE158"/>
  <c r="BE160"/>
  <c r="BE164"/>
  <c r="BE166"/>
  <c r="BE168"/>
  <c r="BE170"/>
  <c r="BE180"/>
  <c r="BE186"/>
  <c r="BE192"/>
  <c r="BE194"/>
  <c r="BE206"/>
  <c r="BE241"/>
  <c r="BE242"/>
  <c r="F35"/>
  <c i="1" r="BD95"/>
  <c r="BD94"/>
  <c r="W33"/>
  <c i="2" r="F34"/>
  <c i="1" r="BC95"/>
  <c r="BC94"/>
  <c r="W32"/>
  <c i="2" r="J32"/>
  <c i="1" r="AW95"/>
  <c i="2" r="F33"/>
  <c i="1" r="BB95"/>
  <c r="BB94"/>
  <c r="W31"/>
  <c i="2" r="F32"/>
  <c i="1" r="BA95"/>
  <c r="BA94"/>
  <c r="W30"/>
  <c i="2" l="1" r="T126"/>
  <c r="T125"/>
  <c r="R235"/>
  <c r="R125"/>
  <c r="P235"/>
  <c r="P126"/>
  <c r="P125"/>
  <c i="1" r="AU95"/>
  <c i="2" r="BK126"/>
  <c r="J126"/>
  <c r="J95"/>
  <c r="BK235"/>
  <c r="J235"/>
  <c r="J103"/>
  <c i="1" r="AU94"/>
  <c i="2" r="J31"/>
  <c i="1" r="AV95"/>
  <c r="AT95"/>
  <c r="AX94"/>
  <c r="AW94"/>
  <c r="AK30"/>
  <c r="AY94"/>
  <c i="2" r="F31"/>
  <c i="1" r="AZ95"/>
  <c r="AZ94"/>
  <c r="W29"/>
  <c i="2" l="1" r="BK125"/>
  <c r="J125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<sst xmlns="http://schemas.openxmlformats.org/spreadsheetml/2006/main">
  <si>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</si>
  <si>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</si>
  <si>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</si>
  <si>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</si>
  <si>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{f456bace-f88f-4277-ac7a-46599fc8c139}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</si>
  <si>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</si>
  <si>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</si>
  <si>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</si>
  <si>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</si>
  <si>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</si>
  <si>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</si>
  <si>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</si>
  <si>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</si>
  <si>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</si>
  <si>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2378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</si>
  <si>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</si>
  <si>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</si>
  <si>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Nad Belárií</t>
  </si>
  <si>
    <t>KSO:</t>
  </si>
  <si>
    <t>CC-CZ:</t>
  </si>
  <si>
    <t>Místo:</t>
  </si>
  <si>
    <t>Praha</t>
  </si>
  <si>
    <t>Datum:</t>
  </si>
  <si>
    <t>9. 7. 2023</t>
  </si>
  <si>
    <t>Zadavatel:</t>
  </si>
  <si>
    <t>IČ:</t>
  </si>
  <si>
    <t>MČ Praha 12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</si>
  <si>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</si>
  <si>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</si>
  <si>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</si>
  <si>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</si>
  <si>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</si>
  <si>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</si>
  <si>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</si>
  <si>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</si>
  <si>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</si>
  <si>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</si>
  <si>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</si>
  <si>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</si>
  <si>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</si>
  <si>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</si>
  <si>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</si>
  <si>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</si>
  <si>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</si>
  <si>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</si>
  <si>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</si>
  <si>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</si>
  <si>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</si>
  <si>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</si>
  <si>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</si>
  <si>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</si>
  <si>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</si>
  <si>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</si>
  <si>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</si>
  <si>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</si>
  <si>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</si>
  <si>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</si>
  <si>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</si>
  <si>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</si>
  <si>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</si>
  <si>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</si>
  <si>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</si>
  <si>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</si>
  <si>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</si>
  <si>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</si>
  <si>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</si>
  <si>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</si>
  <si>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</si>
  <si>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</si>
  <si>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</si>
  <si>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</si>
  <si>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</si>
  <si>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</si>
  <si>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</si>
  <si>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</si>
  <si>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</si>
  <si>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</si>
  <si>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</si>
  <si>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</si>
  <si>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</si>
  <si>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</si>
  <si>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</si>
  <si>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</si>
  <si>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</si>
  <si>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</si>
  <si>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</si>
  <si>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</si>
  <si>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</si>
  <si>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</si>
  <si>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</si>
  <si>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</si>
  <si>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</si>
  <si>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</si>
  <si>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</si>
  <si>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</si>
  <si>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</si>
  <si>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</si>
  <si>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</si>
  <si>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</si>
  <si>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</si>
  <si>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</si>
  <si>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</si>
  <si>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</si>
  <si>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</si>
  <si>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</si>
  <si>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</si>
  <si>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</si>
  <si>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</si>
  <si>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</si>
  <si>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</si>
  <si>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</si>
  <si>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</si>
  <si>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</si>
  <si>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</si>
  <si>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</si>
  <si>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</si>
  <si>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</si>
  <si>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</si>
  <si>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</si>
  <si>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</si>
  <si>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</si>
  <si>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200 mm ručně</t>
  </si>
  <si>
    <t>m2</t>
  </si>
  <si>
    <t>4</t>
  </si>
  <si>
    <t>255310880</t>
  </si>
  <si>
    <t>VV</t>
  </si>
  <si>
    <t>350+30+20</t>
  </si>
  <si>
    <t>113107124</t>
  </si>
  <si>
    <t>Odstranění podkladuz kameniva do tl 400 mm</t>
  </si>
  <si>
    <t>-2100827758</t>
  </si>
  <si>
    <t>750/2</t>
  </si>
  <si>
    <t>53</t>
  </si>
  <si>
    <t>113107124.1</t>
  </si>
  <si>
    <t>Odstranění podkladu z kameniva do tl 400 mm</t>
  </si>
  <si>
    <t>422883830</t>
  </si>
  <si>
    <t>32*0,5</t>
  </si>
  <si>
    <t>3</t>
  </si>
  <si>
    <t>113107141</t>
  </si>
  <si>
    <t>Odstranění podkladu živičného tl 50 mm ručně</t>
  </si>
  <si>
    <t>1947286174</t>
  </si>
  <si>
    <t>113107432</t>
  </si>
  <si>
    <t>Odstranění podkladu z betonu prostého tl přes 150 do 300 mm při překopech strojně pl do 15 m2</t>
  </si>
  <si>
    <t>-2071797528</t>
  </si>
  <si>
    <t>100</t>
  </si>
  <si>
    <t>5</t>
  </si>
  <si>
    <t>113154114</t>
  </si>
  <si>
    <t>Frézování živičného krytu tl 100 mm pruh š 0,5 m pl do 500 m2 bez překážek v trase</t>
  </si>
  <si>
    <t>256917887</t>
  </si>
  <si>
    <t>750</t>
  </si>
  <si>
    <t>6</t>
  </si>
  <si>
    <t>113201112</t>
  </si>
  <si>
    <t>Vytrhání obrub silničních ležatých</t>
  </si>
  <si>
    <t>m</t>
  </si>
  <si>
    <t>-485578945</t>
  </si>
  <si>
    <t>140*2</t>
  </si>
  <si>
    <t>7</t>
  </si>
  <si>
    <t>129001101</t>
  </si>
  <si>
    <t>Příplatek za ztížení odkopávky nebo prokopávky v blízkosti inženýrských sítí</t>
  </si>
  <si>
    <t>m3</t>
  </si>
  <si>
    <t>78874668</t>
  </si>
  <si>
    <t>70</t>
  </si>
  <si>
    <t>54</t>
  </si>
  <si>
    <t>132201102</t>
  </si>
  <si>
    <t>Hloubení rýh š do 600 mm v hornině tř. 3 objemu přes 100 m3</t>
  </si>
  <si>
    <t>37599735</t>
  </si>
  <si>
    <t>32*0,4*0,5</t>
  </si>
  <si>
    <t>8</t>
  </si>
  <si>
    <t>132351104</t>
  </si>
  <si>
    <t>Hloubení rýh nezapažených š do 800 mm v hornině třídy těžitelnosti II skupiny 4 objem přes 100 m3 strojně</t>
  </si>
  <si>
    <t>-855846312</t>
  </si>
  <si>
    <t>140*2*0,5*0,5</t>
  </si>
  <si>
    <t>55</t>
  </si>
  <si>
    <t>174101101</t>
  </si>
  <si>
    <t>Zásyp jam, šachet rýh nebo kolem objektů sypaninou se zhutněním</t>
  </si>
  <si>
    <t>1053112583</t>
  </si>
  <si>
    <t>32*0,4*0,4</t>
  </si>
  <si>
    <t>9</t>
  </si>
  <si>
    <t>181102302</t>
  </si>
  <si>
    <t>Úprava pláně v zářezech se zhutněním</t>
  </si>
  <si>
    <t>1633036040</t>
  </si>
  <si>
    <t>750+400</t>
  </si>
  <si>
    <t>Zakládání</t>
  </si>
  <si>
    <t>56</t>
  </si>
  <si>
    <t>212752213</t>
  </si>
  <si>
    <t>Trativod z drenážních trubek plastových flexibilních D do 160 mm včetně lože otevřený výkop</t>
  </si>
  <si>
    <t>1075222880</t>
  </si>
  <si>
    <t>40</t>
  </si>
  <si>
    <t>Komunikace pozemní</t>
  </si>
  <si>
    <t>10</t>
  </si>
  <si>
    <t>564851111</t>
  </si>
  <si>
    <t>Podklad ze štěrkodrtě ŠD tl 150 mm</t>
  </si>
  <si>
    <t>1511630578</t>
  </si>
  <si>
    <t>350</t>
  </si>
  <si>
    <t>11</t>
  </si>
  <si>
    <t>564851114</t>
  </si>
  <si>
    <t>Podklad ze štěrkodrtě ŠD tl 180 mm</t>
  </si>
  <si>
    <t>-2086682012</t>
  </si>
  <si>
    <t>750/2+50</t>
  </si>
  <si>
    <t>57</t>
  </si>
  <si>
    <t>566901134</t>
  </si>
  <si>
    <t>Vyspravení podkladu po překopech ing sítí plochy do 15 m2 štěrkodrtí tl. 250 mm</t>
  </si>
  <si>
    <t>-1275264552</t>
  </si>
  <si>
    <t>58</t>
  </si>
  <si>
    <t>566901172</t>
  </si>
  <si>
    <t>Vyspravení podkladu po překopech ing sítí plochy do 15 m2 směsí stmelenou cementem SC 20/25 tl 150mm</t>
  </si>
  <si>
    <t>2002978578</t>
  </si>
  <si>
    <t>16</t>
  </si>
  <si>
    <t>12</t>
  </si>
  <si>
    <t>567122111</t>
  </si>
  <si>
    <t>Podklad ze směsi stmelené cementem SC C 8/10 (KSC I) tl 120 mm</t>
  </si>
  <si>
    <t>1788889998</t>
  </si>
  <si>
    <t>50</t>
  </si>
  <si>
    <t>13</t>
  </si>
  <si>
    <t>573191111</t>
  </si>
  <si>
    <t>Postřik infiltrační kationaktivní emulzí v množství 1 kg/m2</t>
  </si>
  <si>
    <t>701546380</t>
  </si>
  <si>
    <t>14</t>
  </si>
  <si>
    <t>573211106</t>
  </si>
  <si>
    <t>Postřik živičný spojovací z asfaltu v množství 0,20 kg/m2</t>
  </si>
  <si>
    <t>936907012</t>
  </si>
  <si>
    <t>577134131</t>
  </si>
  <si>
    <t>Asfaltový beton vrstva obrusná ACO 11 (ABS) tř. I tl 40 mm š do 3 m z modifikovaného asfaltu</t>
  </si>
  <si>
    <t>-1749758409</t>
  </si>
  <si>
    <t>577155132</t>
  </si>
  <si>
    <t>Asfaltový beton vrstva ložní ACL 16 (ABH) tl 60 mm š do 3 m z modifikovaného asfaltu</t>
  </si>
  <si>
    <t>1234155973</t>
  </si>
  <si>
    <t>17</t>
  </si>
  <si>
    <t>596211110</t>
  </si>
  <si>
    <t>Kladení zámkové dlažby komunikací pro pěší tl 60 mm skupiny A pl do 50 m2</t>
  </si>
  <si>
    <t>-108304008</t>
  </si>
  <si>
    <t>18</t>
  </si>
  <si>
    <t>M</t>
  </si>
  <si>
    <t>592450380</t>
  </si>
  <si>
    <t>dlažba zámková 6 cm přírodní</t>
  </si>
  <si>
    <t>-1210305666</t>
  </si>
  <si>
    <t>345</t>
  </si>
  <si>
    <t>19</t>
  </si>
  <si>
    <t>592451190</t>
  </si>
  <si>
    <t>dlažba zámková slepecká 6 cm barevná</t>
  </si>
  <si>
    <t>-420495642</t>
  </si>
  <si>
    <t>20</t>
  </si>
  <si>
    <t>596212212</t>
  </si>
  <si>
    <t>Kladení zámkové dlažby pozemních komunikací tl 80 mm skupiny A pl do 300 m2</t>
  </si>
  <si>
    <t>768361664</t>
  </si>
  <si>
    <t>592451220</t>
  </si>
  <si>
    <t>dlažba zámková 8 cm šedá</t>
  </si>
  <si>
    <t>-383369668</t>
  </si>
  <si>
    <t>30</t>
  </si>
  <si>
    <t>22</t>
  </si>
  <si>
    <t>LSV.100528</t>
  </si>
  <si>
    <t>PROMENÁDA SLEPECKÁ dlažba 8 cm, červená</t>
  </si>
  <si>
    <t>-2118926238</t>
  </si>
  <si>
    <t>59</t>
  </si>
  <si>
    <t>596412210</t>
  </si>
  <si>
    <t>Kladení dlažby z vegetačních tvárnic pozemních komunikací tl 80 mm do 50 m2</t>
  </si>
  <si>
    <t>-2117726325</t>
  </si>
  <si>
    <t>32*0,4</t>
  </si>
  <si>
    <t>60</t>
  </si>
  <si>
    <t>59246016</t>
  </si>
  <si>
    <t>dlažba betonová vegetační 60x40x8cm</t>
  </si>
  <si>
    <t>-16703510</t>
  </si>
  <si>
    <t>Trubní vedení</t>
  </si>
  <si>
    <t>61</t>
  </si>
  <si>
    <t>831263195</t>
  </si>
  <si>
    <t>Příplatek za zřízení kanalizační přípojky DN 100 až 300</t>
  </si>
  <si>
    <t>kus</t>
  </si>
  <si>
    <t>2059543624</t>
  </si>
  <si>
    <t>62</t>
  </si>
  <si>
    <t>831372121</t>
  </si>
  <si>
    <t>Montáž potrubí z trub kameninových hrdlových s integrovaným těsněním výkop sklon do 20 % DN 300</t>
  </si>
  <si>
    <t>-948211436</t>
  </si>
  <si>
    <t>63</t>
  </si>
  <si>
    <t>59710707.STZ</t>
  </si>
  <si>
    <t>trouba kameninová glazovaná DN300mm L2,50m spojovací systém C Třída 240</t>
  </si>
  <si>
    <t>1182412296</t>
  </si>
  <si>
    <t>10*1,015 'Přepočtené koeficientem množství</t>
  </si>
  <si>
    <t>23</t>
  </si>
  <si>
    <t>899231111</t>
  </si>
  <si>
    <t>Výšková úprava uličního vstupu nebo vpusti do 200 mm zvýšením mříže</t>
  </si>
  <si>
    <t>-529803180</t>
  </si>
  <si>
    <t>24</t>
  </si>
  <si>
    <t>899331111</t>
  </si>
  <si>
    <t>Výšková úprava uličního vstupu nebo vpusti do 200 mm zvýšením poklopu</t>
  </si>
  <si>
    <t>-1242157302</t>
  </si>
  <si>
    <t>25</t>
  </si>
  <si>
    <t>899431111</t>
  </si>
  <si>
    <t xml:space="preserve">Výšková úprava uličního vstupu nebo vpust  šoupěte nebo hydrantu  </t>
  </si>
  <si>
    <t>-867548040</t>
  </si>
  <si>
    <t>Ostatní konstrukce a práce-bourání</t>
  </si>
  <si>
    <t>26</t>
  </si>
  <si>
    <t>914511111</t>
  </si>
  <si>
    <t>Montáž sloupku dopravních značek délky do 3,5 m s betonovým základem</t>
  </si>
  <si>
    <t>490528142</t>
  </si>
  <si>
    <t>27</t>
  </si>
  <si>
    <t>916131213</t>
  </si>
  <si>
    <t>Osazení silničního obrubníku betonového stojatého s boční opěrou do lože z betonu prostého</t>
  </si>
  <si>
    <t>-520368139</t>
  </si>
  <si>
    <t>28</t>
  </si>
  <si>
    <t>592174600</t>
  </si>
  <si>
    <t>obrubník betonový chodníkový ABO 2-15 100x15x25 cm</t>
  </si>
  <si>
    <t>1711027377</t>
  </si>
  <si>
    <t>29</t>
  </si>
  <si>
    <t>916231213</t>
  </si>
  <si>
    <t>Osazení chodníkového obrubníku betonového stojatého s boční opěrou do lože z betonu prostého</t>
  </si>
  <si>
    <t>1414050126</t>
  </si>
  <si>
    <t>50+32+4</t>
  </si>
  <si>
    <t>59217001</t>
  </si>
  <si>
    <t>obrubník betonový zahradní 1000x50x250mm</t>
  </si>
  <si>
    <t>-1919542584</t>
  </si>
  <si>
    <t>86*1,02 'Přepočtené koeficientem množství</t>
  </si>
  <si>
    <t>64</t>
  </si>
  <si>
    <t>919112114</t>
  </si>
  <si>
    <t>Řezání dilatačních spár š 4 mm hl do 100 mm příčných nebo podélných v živičném krytu</t>
  </si>
  <si>
    <t>-35157824</t>
  </si>
  <si>
    <t>34</t>
  </si>
  <si>
    <t>31</t>
  </si>
  <si>
    <t>919112213</t>
  </si>
  <si>
    <t>Řezání spár pro vytvoření komůrky š 10 mm hl 25 mm pro těsnící zálivku v živičném krytu</t>
  </si>
  <si>
    <t>1134957048</t>
  </si>
  <si>
    <t>32</t>
  </si>
  <si>
    <t>919122112</t>
  </si>
  <si>
    <t>Těsnění spár zálivkou za tepla pro komůrky š 10 mm hl 25 mm s těsnicím profilem</t>
  </si>
  <si>
    <t>571911687</t>
  </si>
  <si>
    <t>65</t>
  </si>
  <si>
    <t>9191221xx</t>
  </si>
  <si>
    <t>Těsnění spár zálivkou za tepla</t>
  </si>
  <si>
    <t>-116208607</t>
  </si>
  <si>
    <t>33</t>
  </si>
  <si>
    <t>919735124</t>
  </si>
  <si>
    <t>Řezání stávajícího betonového krytu hl přes 150 do 200 mm</t>
  </si>
  <si>
    <t>1265143538</t>
  </si>
  <si>
    <t>966006132</t>
  </si>
  <si>
    <t>Odstranění značek dopravních nebo orientačních se sloupky s betonovými patkami</t>
  </si>
  <si>
    <t>288783248</t>
  </si>
  <si>
    <t>997</t>
  </si>
  <si>
    <t>Přesun sutě</t>
  </si>
  <si>
    <t>35</t>
  </si>
  <si>
    <t>997211521</t>
  </si>
  <si>
    <t>Vodorovná doprava vybouraných hmot po suchu na vzdálenost do 1 km</t>
  </si>
  <si>
    <t>t</t>
  </si>
  <si>
    <t>1989332803</t>
  </si>
  <si>
    <t>36</t>
  </si>
  <si>
    <t>997211529</t>
  </si>
  <si>
    <t>Příplatek ZKD 9 km u vodorovné dopravy vybouraných hmot</t>
  </si>
  <si>
    <t>623784387</t>
  </si>
  <si>
    <t>37</t>
  </si>
  <si>
    <t>997221845</t>
  </si>
  <si>
    <t>Poplatek za uložení na skládce (skládkovné) odpadu asfaltového bez dehtu kód odpadu 170 302</t>
  </si>
  <si>
    <t>-821619603</t>
  </si>
  <si>
    <t>39,2+172,5</t>
  </si>
  <si>
    <t>38</t>
  </si>
  <si>
    <t>997221855</t>
  </si>
  <si>
    <t>Poplatek za uložení odpadu zeminy a kameniva na skládce (skládkovné)</t>
  </si>
  <si>
    <t>-2104248689</t>
  </si>
  <si>
    <t>336</t>
  </si>
  <si>
    <t>39</t>
  </si>
  <si>
    <t>997221861</t>
  </si>
  <si>
    <t>Poplatek za uložení stavebního odpadu na recyklační skládce (skládkovné) z prostého betonu pod kódem 17 01 01</t>
  </si>
  <si>
    <t>-145735708</t>
  </si>
  <si>
    <t>142,5</t>
  </si>
  <si>
    <t>998</t>
  </si>
  <si>
    <t>Přesun hmot</t>
  </si>
  <si>
    <t>998223011</t>
  </si>
  <si>
    <t>Přesun hmot pro pozemní komunikace s krytem dlážděným</t>
  </si>
  <si>
    <t>272200130</t>
  </si>
  <si>
    <t>209,262*0,4 'Přepočtené koeficientem množství</t>
  </si>
  <si>
    <t>41</t>
  </si>
  <si>
    <t>998225111</t>
  </si>
  <si>
    <t>Přesun hmot pro pozemní komunikace s krytem z kamene, monolitickým betonovým nebo živičným</t>
  </si>
  <si>
    <t>-2078775995</t>
  </si>
  <si>
    <t>209,262*0,6 'Přepočtené koeficientem množství</t>
  </si>
  <si>
    <t>VRN</t>
  </si>
  <si>
    <t>Vedlejší rozpočtové náklady</t>
  </si>
  <si>
    <t>VRN1</t>
  </si>
  <si>
    <t>Průzkumné, geodetické a projektové práce</t>
  </si>
  <si>
    <t>42</t>
  </si>
  <si>
    <t>011503000</t>
  </si>
  <si>
    <t>Stavební průzkum bez rozlišení - pasportizace/repasportizace</t>
  </si>
  <si>
    <t>kpl</t>
  </si>
  <si>
    <t>1024</t>
  </si>
  <si>
    <t>-240371814</t>
  </si>
  <si>
    <t>43</t>
  </si>
  <si>
    <t>012103000</t>
  </si>
  <si>
    <t>Geodetické práce před výstavbou</t>
  </si>
  <si>
    <t>1713878754</t>
  </si>
  <si>
    <t>44</t>
  </si>
  <si>
    <t>012203000</t>
  </si>
  <si>
    <t>Geodetické práce při provádění stavby</t>
  </si>
  <si>
    <t>-1207162767</t>
  </si>
  <si>
    <t>45</t>
  </si>
  <si>
    <t>012303000</t>
  </si>
  <si>
    <t>Geodetické práce po výstavbě</t>
  </si>
  <si>
    <t>180093023</t>
  </si>
  <si>
    <t>46</t>
  </si>
  <si>
    <t>013203000</t>
  </si>
  <si>
    <t>Dokumentace stavby bez rozlišení - DIO</t>
  </si>
  <si>
    <t>-608212302</t>
  </si>
  <si>
    <t>47</t>
  </si>
  <si>
    <t>013254000</t>
  </si>
  <si>
    <t>Dokumentace skutečného provedení stavby</t>
  </si>
  <si>
    <t>-1227883114</t>
  </si>
  <si>
    <t>VRN3</t>
  </si>
  <si>
    <t>Zařízení staveniště</t>
  </si>
  <si>
    <t>48</t>
  </si>
  <si>
    <t>030001000</t>
  </si>
  <si>
    <t>…</t>
  </si>
  <si>
    <t>-425684290</t>
  </si>
  <si>
    <t>49</t>
  </si>
  <si>
    <t>034303000</t>
  </si>
  <si>
    <t>Dopravní značení na staveništi</t>
  </si>
  <si>
    <t>-2034283000</t>
  </si>
  <si>
    <t>VRN4</t>
  </si>
  <si>
    <t>Inženýrská činnost</t>
  </si>
  <si>
    <t>043002000</t>
  </si>
  <si>
    <t>Zkoušky a ostatní měření</t>
  </si>
  <si>
    <t>1472246581</t>
  </si>
  <si>
    <t>VRN9</t>
  </si>
  <si>
    <t>Ostatní náklady</t>
  </si>
  <si>
    <t>51</t>
  </si>
  <si>
    <t>R-007</t>
  </si>
  <si>
    <t>Sondy</t>
  </si>
  <si>
    <t>1325012795</t>
  </si>
  <si>
    <t>52</t>
  </si>
  <si>
    <t>R-012</t>
  </si>
  <si>
    <t>Vytyčení všech IS</t>
  </si>
  <si>
    <t>ks</t>
  </si>
  <si>
    <t>-515397816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</si>
</sst>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31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50</v>
      </c>
      <c r="AI60" s="38"/>
      <c r="AJ60" s="38"/>
      <c r="AK60" s="38"/>
      <c r="AL60" s="38"/>
      <c r="AM60" s="55" t="s">
        <v>51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50</v>
      </c>
      <c r="AI75" s="38"/>
      <c r="AJ75" s="38"/>
      <c r="AK75" s="38"/>
      <c r="AL75" s="38"/>
      <c r="AM75" s="55" t="s">
        <v>51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2378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Nad Belárií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Praha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9. 7. 2023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MČ Praha 12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6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V94" s="99" t="s">
        <v>76</v>
      </c>
      <c r="BW94" s="99" t="s">
        <v>4</v>
      </c>
      <c r="BX94" s="99" t="s">
        <v>77</v>
      </c>
      <c r="CL94" s="99" t="s">
        <v>1</v>
      </c>
    </row>
    <row r="95" s="7" customFormat="1" ht="16.5" customHeight="1">
      <c r="A95" s="100" t="s">
        <v>78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'2378 - Nad Belárií'!J28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79</v>
      </c>
      <c r="AR95" s="101"/>
      <c r="AS95" s="107">
        <v>0</v>
      </c>
      <c r="AT95" s="108">
        <f>ROUND(SUM(AV95:AW95),2)</f>
        <v>0</v>
      </c>
      <c r="AU95" s="109">
        <f>'2378 - Nad Belárií'!P125</f>
        <v>0</v>
      </c>
      <c r="AV95" s="108">
        <f>'2378 - Nad Belárií'!J31</f>
        <v>0</v>
      </c>
      <c r="AW95" s="108">
        <f>'2378 - Nad Belárií'!J32</f>
        <v>0</v>
      </c>
      <c r="AX95" s="108">
        <f>'2378 - Nad Belárií'!J33</f>
        <v>0</v>
      </c>
      <c r="AY95" s="108">
        <f>'2378 - Nad Belárií'!J34</f>
        <v>0</v>
      </c>
      <c r="AZ95" s="108">
        <f>'2378 - Nad Belárií'!F31</f>
        <v>0</v>
      </c>
      <c r="BA95" s="108">
        <f>'2378 - Nad Belárií'!F32</f>
        <v>0</v>
      </c>
      <c r="BB95" s="108">
        <f>'2378 - Nad Belárií'!F33</f>
        <v>0</v>
      </c>
      <c r="BC95" s="108">
        <f>'2378 - Nad Belárií'!F34</f>
        <v>0</v>
      </c>
      <c r="BD95" s="110">
        <f>'2378 - Nad Belárií'!F35</f>
        <v>0</v>
      </c>
      <c r="BE95" s="7"/>
      <c r="BT95" s="111" t="s">
        <v>80</v>
      </c>
      <c r="BU95" s="111" t="s">
        <v>81</v>
      </c>
      <c r="BV95" s="111" t="s">
        <v>76</v>
      </c>
      <c r="BW95" s="111" t="s">
        <v>4</v>
      </c>
      <c r="BX95" s="111" t="s">
        <v>77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78 - Nad Belári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="1" customFormat="1" ht="24.96" customHeight="1">
      <c r="B4" s="19"/>
      <c r="D4" s="20" t="s">
        <v>83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9. 7. 2023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">
        <v>26</v>
      </c>
      <c r="F13" s="35"/>
      <c r="G13" s="35"/>
      <c r="H13" s="35"/>
      <c r="I13" s="29" t="s">
        <v>27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27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27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33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27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34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35</v>
      </c>
      <c r="E28" s="35"/>
      <c r="F28" s="35"/>
      <c r="G28" s="35"/>
      <c r="H28" s="35"/>
      <c r="I28" s="35"/>
      <c r="J28" s="93">
        <f>ROUND(J125,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37</v>
      </c>
      <c r="G30" s="35"/>
      <c r="H30" s="35"/>
      <c r="I30" s="40" t="s">
        <v>36</v>
      </c>
      <c r="J30" s="40" t="s">
        <v>38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39</v>
      </c>
      <c r="E31" s="29" t="s">
        <v>40</v>
      </c>
      <c r="F31" s="118">
        <f>ROUND((SUM(BE125:BE250)),  2)</f>
        <v>0</v>
      </c>
      <c r="G31" s="35"/>
      <c r="H31" s="35"/>
      <c r="I31" s="119">
        <v>0.20999999999999999</v>
      </c>
      <c r="J31" s="118">
        <f>ROUND(((SUM(BE125:BE250))*I31),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41</v>
      </c>
      <c r="F32" s="118">
        <f>ROUND((SUM(BF125:BF250)),  2)</f>
        <v>0</v>
      </c>
      <c r="G32" s="35"/>
      <c r="H32" s="35"/>
      <c r="I32" s="119">
        <v>0.14999999999999999</v>
      </c>
      <c r="J32" s="118">
        <f>ROUND(((SUM(BF125:BF250))*I32),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42</v>
      </c>
      <c r="F33" s="118">
        <f>ROUND((SUM(BG125:BG250)),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43</v>
      </c>
      <c r="F34" s="118">
        <f>ROUND((SUM(BH125:BH250)),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44</v>
      </c>
      <c r="F35" s="118">
        <f>ROUND((SUM(BI125:BI250)),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45</v>
      </c>
      <c r="E37" s="78"/>
      <c r="F37" s="78"/>
      <c r="G37" s="122" t="s">
        <v>46</v>
      </c>
      <c r="H37" s="123" t="s">
        <v>47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50</v>
      </c>
      <c r="E61" s="38"/>
      <c r="F61" s="126" t="s">
        <v>51</v>
      </c>
      <c r="G61" s="55" t="s">
        <v>50</v>
      </c>
      <c r="H61" s="38"/>
      <c r="I61" s="38"/>
      <c r="J61" s="127" t="s">
        <v>51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50</v>
      </c>
      <c r="E76" s="38"/>
      <c r="F76" s="126" t="s">
        <v>51</v>
      </c>
      <c r="G76" s="55" t="s">
        <v>50</v>
      </c>
      <c r="H76" s="38"/>
      <c r="I76" s="38"/>
      <c r="J76" s="127" t="s">
        <v>51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Nad Belárií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>Praha</v>
      </c>
      <c r="G87" s="35"/>
      <c r="H87" s="35"/>
      <c r="I87" s="29" t="s">
        <v>22</v>
      </c>
      <c r="J87" s="66" t="str">
        <f>IF(J10="","",J10)</f>
        <v>9. 7. 2023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>MČ Praha 12</v>
      </c>
      <c r="G89" s="35"/>
      <c r="H89" s="35"/>
      <c r="I89" s="29" t="s">
        <v>30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5"/>
      <c r="E90" s="35"/>
      <c r="F90" s="24" t="str">
        <f>IF(E16="","",E16)</f>
        <v>Vyplň údaj</v>
      </c>
      <c r="G90" s="35"/>
      <c r="H90" s="35"/>
      <c r="I90" s="29" t="s">
        <v>33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85</v>
      </c>
      <c r="D92" s="120"/>
      <c r="E92" s="120"/>
      <c r="F92" s="120"/>
      <c r="G92" s="120"/>
      <c r="H92" s="120"/>
      <c r="I92" s="120"/>
      <c r="J92" s="129" t="s">
        <v>86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87</v>
      </c>
      <c r="D94" s="35"/>
      <c r="E94" s="35"/>
      <c r="F94" s="35"/>
      <c r="G94" s="35"/>
      <c r="H94" s="35"/>
      <c r="I94" s="35"/>
      <c r="J94" s="93">
        <f>J125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88</v>
      </c>
    </row>
    <row r="95" s="9" customFormat="1" ht="24.96" customHeight="1">
      <c r="A95" s="9"/>
      <c r="B95" s="131"/>
      <c r="C95" s="9"/>
      <c r="D95" s="132" t="s">
        <v>89</v>
      </c>
      <c r="E95" s="133"/>
      <c r="F95" s="133"/>
      <c r="G95" s="133"/>
      <c r="H95" s="133"/>
      <c r="I95" s="133"/>
      <c r="J95" s="134">
        <f>J126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90</v>
      </c>
      <c r="E96" s="137"/>
      <c r="F96" s="137"/>
      <c r="G96" s="137"/>
      <c r="H96" s="137"/>
      <c r="I96" s="137"/>
      <c r="J96" s="138">
        <f>J127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91</v>
      </c>
      <c r="E97" s="137"/>
      <c r="F97" s="137"/>
      <c r="G97" s="137"/>
      <c r="H97" s="137"/>
      <c r="I97" s="137"/>
      <c r="J97" s="138">
        <f>J152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92</v>
      </c>
      <c r="E98" s="137"/>
      <c r="F98" s="137"/>
      <c r="G98" s="137"/>
      <c r="H98" s="137"/>
      <c r="I98" s="137"/>
      <c r="J98" s="138">
        <f>J155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93</v>
      </c>
      <c r="E99" s="137"/>
      <c r="F99" s="137"/>
      <c r="G99" s="137"/>
      <c r="H99" s="137"/>
      <c r="I99" s="137"/>
      <c r="J99" s="138">
        <f>J189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94</v>
      </c>
      <c r="E100" s="137"/>
      <c r="F100" s="137"/>
      <c r="G100" s="137"/>
      <c r="H100" s="137"/>
      <c r="I100" s="137"/>
      <c r="J100" s="138">
        <f>J202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95</v>
      </c>
      <c r="E101" s="137"/>
      <c r="F101" s="137"/>
      <c r="G101" s="137"/>
      <c r="H101" s="137"/>
      <c r="I101" s="137"/>
      <c r="J101" s="138">
        <f>J221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5"/>
      <c r="C102" s="10"/>
      <c r="D102" s="136" t="s">
        <v>96</v>
      </c>
      <c r="E102" s="137"/>
      <c r="F102" s="137"/>
      <c r="G102" s="137"/>
      <c r="H102" s="137"/>
      <c r="I102" s="137"/>
      <c r="J102" s="138">
        <f>J230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1"/>
      <c r="C103" s="9"/>
      <c r="D103" s="132" t="s">
        <v>97</v>
      </c>
      <c r="E103" s="133"/>
      <c r="F103" s="133"/>
      <c r="G103" s="133"/>
      <c r="H103" s="133"/>
      <c r="I103" s="133"/>
      <c r="J103" s="134">
        <f>J235</f>
        <v>0</v>
      </c>
      <c r="K103" s="9"/>
      <c r="L103" s="13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5"/>
      <c r="C104" s="10"/>
      <c r="D104" s="136" t="s">
        <v>98</v>
      </c>
      <c r="E104" s="137"/>
      <c r="F104" s="137"/>
      <c r="G104" s="137"/>
      <c r="H104" s="137"/>
      <c r="I104" s="137"/>
      <c r="J104" s="138">
        <f>J236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5"/>
      <c r="C105" s="10"/>
      <c r="D105" s="136" t="s">
        <v>99</v>
      </c>
      <c r="E105" s="137"/>
      <c r="F105" s="137"/>
      <c r="G105" s="137"/>
      <c r="H105" s="137"/>
      <c r="I105" s="137"/>
      <c r="J105" s="138">
        <f>J243</f>
        <v>0</v>
      </c>
      <c r="K105" s="10"/>
      <c r="L105" s="13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5"/>
      <c r="C106" s="10"/>
      <c r="D106" s="136" t="s">
        <v>100</v>
      </c>
      <c r="E106" s="137"/>
      <c r="F106" s="137"/>
      <c r="G106" s="137"/>
      <c r="H106" s="137"/>
      <c r="I106" s="137"/>
      <c r="J106" s="138">
        <f>J246</f>
        <v>0</v>
      </c>
      <c r="K106" s="10"/>
      <c r="L106" s="13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5"/>
      <c r="C107" s="10"/>
      <c r="D107" s="136" t="s">
        <v>101</v>
      </c>
      <c r="E107" s="137"/>
      <c r="F107" s="137"/>
      <c r="G107" s="137"/>
      <c r="H107" s="137"/>
      <c r="I107" s="137"/>
      <c r="J107" s="138">
        <f>J248</f>
        <v>0</v>
      </c>
      <c r="K107" s="10"/>
      <c r="L107" s="13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102</v>
      </c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5"/>
      <c r="D117" s="35"/>
      <c r="E117" s="64" t="str">
        <f>E7</f>
        <v>Nad Belárií</v>
      </c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5"/>
      <c r="E119" s="35"/>
      <c r="F119" s="24" t="str">
        <f>F10</f>
        <v>Praha</v>
      </c>
      <c r="G119" s="35"/>
      <c r="H119" s="35"/>
      <c r="I119" s="29" t="s">
        <v>22</v>
      </c>
      <c r="J119" s="66" t="str">
        <f>IF(J10="","",J10)</f>
        <v>9. 7. 2023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5"/>
      <c r="E121" s="35"/>
      <c r="F121" s="24" t="str">
        <f>E13</f>
        <v>MČ Praha 12</v>
      </c>
      <c r="G121" s="35"/>
      <c r="H121" s="35"/>
      <c r="I121" s="29" t="s">
        <v>30</v>
      </c>
      <c r="J121" s="33" t="str">
        <f>E19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28</v>
      </c>
      <c r="D122" s="35"/>
      <c r="E122" s="35"/>
      <c r="F122" s="24" t="str">
        <f>IF(E16="","",E16)</f>
        <v>Vyplň údaj</v>
      </c>
      <c r="G122" s="35"/>
      <c r="H122" s="35"/>
      <c r="I122" s="29" t="s">
        <v>33</v>
      </c>
      <c r="J122" s="33" t="str">
        <f>E22</f>
        <v xml:space="preserve"> </v>
      </c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5"/>
      <c r="D123" s="35"/>
      <c r="E123" s="35"/>
      <c r="F123" s="35"/>
      <c r="G123" s="35"/>
      <c r="H123" s="35"/>
      <c r="I123" s="35"/>
      <c r="J123" s="35"/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39"/>
      <c r="B124" s="140"/>
      <c r="C124" s="141" t="s">
        <v>103</v>
      </c>
      <c r="D124" s="142" t="s">
        <v>60</v>
      </c>
      <c r="E124" s="142" t="s">
        <v>56</v>
      </c>
      <c r="F124" s="142" t="s">
        <v>57</v>
      </c>
      <c r="G124" s="142" t="s">
        <v>104</v>
      </c>
      <c r="H124" s="142" t="s">
        <v>105</v>
      </c>
      <c r="I124" s="142" t="s">
        <v>106</v>
      </c>
      <c r="J124" s="143" t="s">
        <v>86</v>
      </c>
      <c r="K124" s="144" t="s">
        <v>107</v>
      </c>
      <c r="L124" s="145"/>
      <c r="M124" s="83" t="s">
        <v>1</v>
      </c>
      <c r="N124" s="84" t="s">
        <v>39</v>
      </c>
      <c r="O124" s="84" t="s">
        <v>108</v>
      </c>
      <c r="P124" s="84" t="s">
        <v>109</v>
      </c>
      <c r="Q124" s="84" t="s">
        <v>110</v>
      </c>
      <c r="R124" s="84" t="s">
        <v>111</v>
      </c>
      <c r="S124" s="84" t="s">
        <v>112</v>
      </c>
      <c r="T124" s="85" t="s">
        <v>113</v>
      </c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</row>
    <row r="125" s="2" customFormat="1" ht="22.8" customHeight="1">
      <c r="A125" s="35"/>
      <c r="B125" s="36"/>
      <c r="C125" s="90" t="s">
        <v>114</v>
      </c>
      <c r="D125" s="35"/>
      <c r="E125" s="35"/>
      <c r="F125" s="35"/>
      <c r="G125" s="35"/>
      <c r="H125" s="35"/>
      <c r="I125" s="35"/>
      <c r="J125" s="146">
        <f>BK125</f>
        <v>0</v>
      </c>
      <c r="K125" s="35"/>
      <c r="L125" s="36"/>
      <c r="M125" s="86"/>
      <c r="N125" s="70"/>
      <c r="O125" s="87"/>
      <c r="P125" s="147">
        <f>P126+P235</f>
        <v>0</v>
      </c>
      <c r="Q125" s="87"/>
      <c r="R125" s="147">
        <f>R126+R235</f>
        <v>209.26239999999999</v>
      </c>
      <c r="S125" s="87"/>
      <c r="T125" s="148">
        <f>T126+T235</f>
        <v>698.50799999999992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74</v>
      </c>
      <c r="AU125" s="16" t="s">
        <v>88</v>
      </c>
      <c r="BK125" s="149">
        <f>BK126+BK235</f>
        <v>0</v>
      </c>
    </row>
    <row r="126" s="12" customFormat="1" ht="25.92" customHeight="1">
      <c r="A126" s="12"/>
      <c r="B126" s="150"/>
      <c r="C126" s="12"/>
      <c r="D126" s="151" t="s">
        <v>74</v>
      </c>
      <c r="E126" s="152" t="s">
        <v>115</v>
      </c>
      <c r="F126" s="152" t="s">
        <v>116</v>
      </c>
      <c r="G126" s="12"/>
      <c r="H126" s="12"/>
      <c r="I126" s="153"/>
      <c r="J126" s="154">
        <f>BK126</f>
        <v>0</v>
      </c>
      <c r="K126" s="12"/>
      <c r="L126" s="150"/>
      <c r="M126" s="155"/>
      <c r="N126" s="156"/>
      <c r="O126" s="156"/>
      <c r="P126" s="157">
        <f>P127+P152+P155+P189+P202+P221+P230</f>
        <v>0</v>
      </c>
      <c r="Q126" s="156"/>
      <c r="R126" s="157">
        <f>R127+R152+R155+R189+R202+R221+R230</f>
        <v>209.12379999999999</v>
      </c>
      <c r="S126" s="156"/>
      <c r="T126" s="158">
        <f>T127+T152+T155+T189+T202+T221+T230</f>
        <v>698.50799999999992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80</v>
      </c>
      <c r="AT126" s="159" t="s">
        <v>74</v>
      </c>
      <c r="AU126" s="159" t="s">
        <v>75</v>
      </c>
      <c r="AY126" s="151" t="s">
        <v>117</v>
      </c>
      <c r="BK126" s="160">
        <f>BK127+BK152+BK155+BK189+BK202+BK221+BK230</f>
        <v>0</v>
      </c>
    </row>
    <row r="127" s="12" customFormat="1" ht="22.8" customHeight="1">
      <c r="A127" s="12"/>
      <c r="B127" s="150"/>
      <c r="C127" s="12"/>
      <c r="D127" s="151" t="s">
        <v>74</v>
      </c>
      <c r="E127" s="161" t="s">
        <v>80</v>
      </c>
      <c r="F127" s="161" t="s">
        <v>118</v>
      </c>
      <c r="G127" s="12"/>
      <c r="H127" s="12"/>
      <c r="I127" s="153"/>
      <c r="J127" s="162">
        <f>BK127</f>
        <v>0</v>
      </c>
      <c r="K127" s="12"/>
      <c r="L127" s="150"/>
      <c r="M127" s="155"/>
      <c r="N127" s="156"/>
      <c r="O127" s="156"/>
      <c r="P127" s="157">
        <f>SUM(P128:P151)</f>
        <v>0</v>
      </c>
      <c r="Q127" s="156"/>
      <c r="R127" s="157">
        <f>SUM(R128:R151)</f>
        <v>0.060000000000000005</v>
      </c>
      <c r="S127" s="156"/>
      <c r="T127" s="158">
        <f>SUM(T128:T151)</f>
        <v>698.17999999999995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1" t="s">
        <v>80</v>
      </c>
      <c r="AT127" s="159" t="s">
        <v>74</v>
      </c>
      <c r="AU127" s="159" t="s">
        <v>80</v>
      </c>
      <c r="AY127" s="151" t="s">
        <v>117</v>
      </c>
      <c r="BK127" s="160">
        <f>SUM(BK128:BK151)</f>
        <v>0</v>
      </c>
    </row>
    <row r="128" s="2" customFormat="1" ht="24.15" customHeight="1">
      <c r="A128" s="35"/>
      <c r="B128" s="163"/>
      <c r="C128" s="164" t="s">
        <v>80</v>
      </c>
      <c r="D128" s="164" t="s">
        <v>119</v>
      </c>
      <c r="E128" s="165" t="s">
        <v>120</v>
      </c>
      <c r="F128" s="166" t="s">
        <v>121</v>
      </c>
      <c r="G128" s="167" t="s">
        <v>122</v>
      </c>
      <c r="H128" s="168">
        <v>400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40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0.28999999999999998</v>
      </c>
      <c r="T128" s="175">
        <f>S128*H128</f>
        <v>115.99999999999999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123</v>
      </c>
      <c r="AT128" s="176" t="s">
        <v>119</v>
      </c>
      <c r="AU128" s="176" t="s">
        <v>82</v>
      </c>
      <c r="AY128" s="16" t="s">
        <v>117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80</v>
      </c>
      <c r="BK128" s="177">
        <f>ROUND(I128*H128,2)</f>
        <v>0</v>
      </c>
      <c r="BL128" s="16" t="s">
        <v>123</v>
      </c>
      <c r="BM128" s="176" t="s">
        <v>124</v>
      </c>
    </row>
    <row r="129" s="13" customFormat="1">
      <c r="A129" s="13"/>
      <c r="B129" s="178"/>
      <c r="C129" s="13"/>
      <c r="D129" s="179" t="s">
        <v>125</v>
      </c>
      <c r="E129" s="180" t="s">
        <v>1</v>
      </c>
      <c r="F129" s="181" t="s">
        <v>126</v>
      </c>
      <c r="G129" s="13"/>
      <c r="H129" s="182">
        <v>400</v>
      </c>
      <c r="I129" s="183"/>
      <c r="J129" s="13"/>
      <c r="K129" s="13"/>
      <c r="L129" s="178"/>
      <c r="M129" s="184"/>
      <c r="N129" s="185"/>
      <c r="O129" s="185"/>
      <c r="P129" s="185"/>
      <c r="Q129" s="185"/>
      <c r="R129" s="185"/>
      <c r="S129" s="185"/>
      <c r="T129" s="18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0" t="s">
        <v>125</v>
      </c>
      <c r="AU129" s="180" t="s">
        <v>82</v>
      </c>
      <c r="AV129" s="13" t="s">
        <v>82</v>
      </c>
      <c r="AW129" s="13" t="s">
        <v>32</v>
      </c>
      <c r="AX129" s="13" t="s">
        <v>80</v>
      </c>
      <c r="AY129" s="180" t="s">
        <v>117</v>
      </c>
    </row>
    <row r="130" s="2" customFormat="1" ht="16.5" customHeight="1">
      <c r="A130" s="35"/>
      <c r="B130" s="163"/>
      <c r="C130" s="164" t="s">
        <v>82</v>
      </c>
      <c r="D130" s="164" t="s">
        <v>119</v>
      </c>
      <c r="E130" s="165" t="s">
        <v>127</v>
      </c>
      <c r="F130" s="166" t="s">
        <v>128</v>
      </c>
      <c r="G130" s="167" t="s">
        <v>122</v>
      </c>
      <c r="H130" s="168">
        <v>375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40</v>
      </c>
      <c r="O130" s="74"/>
      <c r="P130" s="174">
        <f>O130*H130</f>
        <v>0</v>
      </c>
      <c r="Q130" s="174">
        <v>0</v>
      </c>
      <c r="R130" s="174">
        <f>Q130*H130</f>
        <v>0</v>
      </c>
      <c r="S130" s="174">
        <v>0.57999999999999996</v>
      </c>
      <c r="T130" s="175">
        <f>S130*H130</f>
        <v>217.49999999999997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123</v>
      </c>
      <c r="AT130" s="176" t="s">
        <v>119</v>
      </c>
      <c r="AU130" s="176" t="s">
        <v>82</v>
      </c>
      <c r="AY130" s="16" t="s">
        <v>117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80</v>
      </c>
      <c r="BK130" s="177">
        <f>ROUND(I130*H130,2)</f>
        <v>0</v>
      </c>
      <c r="BL130" s="16" t="s">
        <v>123</v>
      </c>
      <c r="BM130" s="176" t="s">
        <v>129</v>
      </c>
    </row>
    <row r="131" s="13" customFormat="1">
      <c r="A131" s="13"/>
      <c r="B131" s="178"/>
      <c r="C131" s="13"/>
      <c r="D131" s="179" t="s">
        <v>125</v>
      </c>
      <c r="E131" s="180" t="s">
        <v>1</v>
      </c>
      <c r="F131" s="181" t="s">
        <v>130</v>
      </c>
      <c r="G131" s="13"/>
      <c r="H131" s="182">
        <v>375</v>
      </c>
      <c r="I131" s="183"/>
      <c r="J131" s="13"/>
      <c r="K131" s="13"/>
      <c r="L131" s="178"/>
      <c r="M131" s="184"/>
      <c r="N131" s="185"/>
      <c r="O131" s="185"/>
      <c r="P131" s="185"/>
      <c r="Q131" s="185"/>
      <c r="R131" s="185"/>
      <c r="S131" s="185"/>
      <c r="T131" s="18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0" t="s">
        <v>125</v>
      </c>
      <c r="AU131" s="180" t="s">
        <v>82</v>
      </c>
      <c r="AV131" s="13" t="s">
        <v>82</v>
      </c>
      <c r="AW131" s="13" t="s">
        <v>32</v>
      </c>
      <c r="AX131" s="13" t="s">
        <v>80</v>
      </c>
      <c r="AY131" s="180" t="s">
        <v>117</v>
      </c>
    </row>
    <row r="132" s="2" customFormat="1" ht="16.5" customHeight="1">
      <c r="A132" s="35"/>
      <c r="B132" s="163"/>
      <c r="C132" s="164" t="s">
        <v>131</v>
      </c>
      <c r="D132" s="164" t="s">
        <v>119</v>
      </c>
      <c r="E132" s="165" t="s">
        <v>132</v>
      </c>
      <c r="F132" s="166" t="s">
        <v>133</v>
      </c>
      <c r="G132" s="167" t="s">
        <v>122</v>
      </c>
      <c r="H132" s="168">
        <v>16</v>
      </c>
      <c r="I132" s="169"/>
      <c r="J132" s="170">
        <f>ROUND(I132*H132,2)</f>
        <v>0</v>
      </c>
      <c r="K132" s="171"/>
      <c r="L132" s="36"/>
      <c r="M132" s="172" t="s">
        <v>1</v>
      </c>
      <c r="N132" s="173" t="s">
        <v>40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0.57999999999999996</v>
      </c>
      <c r="T132" s="175">
        <f>S132*H132</f>
        <v>9.2799999999999994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123</v>
      </c>
      <c r="AT132" s="176" t="s">
        <v>119</v>
      </c>
      <c r="AU132" s="176" t="s">
        <v>82</v>
      </c>
      <c r="AY132" s="16" t="s">
        <v>117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80</v>
      </c>
      <c r="BK132" s="177">
        <f>ROUND(I132*H132,2)</f>
        <v>0</v>
      </c>
      <c r="BL132" s="16" t="s">
        <v>123</v>
      </c>
      <c r="BM132" s="176" t="s">
        <v>134</v>
      </c>
    </row>
    <row r="133" s="13" customFormat="1">
      <c r="A133" s="13"/>
      <c r="B133" s="178"/>
      <c r="C133" s="13"/>
      <c r="D133" s="179" t="s">
        <v>125</v>
      </c>
      <c r="E133" s="180" t="s">
        <v>1</v>
      </c>
      <c r="F133" s="181" t="s">
        <v>135</v>
      </c>
      <c r="G133" s="13"/>
      <c r="H133" s="182">
        <v>16</v>
      </c>
      <c r="I133" s="183"/>
      <c r="J133" s="13"/>
      <c r="K133" s="13"/>
      <c r="L133" s="178"/>
      <c r="M133" s="184"/>
      <c r="N133" s="185"/>
      <c r="O133" s="185"/>
      <c r="P133" s="185"/>
      <c r="Q133" s="185"/>
      <c r="R133" s="185"/>
      <c r="S133" s="185"/>
      <c r="T133" s="1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0" t="s">
        <v>125</v>
      </c>
      <c r="AU133" s="180" t="s">
        <v>82</v>
      </c>
      <c r="AV133" s="13" t="s">
        <v>82</v>
      </c>
      <c r="AW133" s="13" t="s">
        <v>32</v>
      </c>
      <c r="AX133" s="13" t="s">
        <v>80</v>
      </c>
      <c r="AY133" s="180" t="s">
        <v>117</v>
      </c>
    </row>
    <row r="134" s="2" customFormat="1" ht="16.5" customHeight="1">
      <c r="A134" s="35"/>
      <c r="B134" s="163"/>
      <c r="C134" s="164" t="s">
        <v>136</v>
      </c>
      <c r="D134" s="164" t="s">
        <v>119</v>
      </c>
      <c r="E134" s="165" t="s">
        <v>137</v>
      </c>
      <c r="F134" s="166" t="s">
        <v>138</v>
      </c>
      <c r="G134" s="167" t="s">
        <v>122</v>
      </c>
      <c r="H134" s="168">
        <v>400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40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0.098000000000000004</v>
      </c>
      <c r="T134" s="175">
        <f>S134*H134</f>
        <v>39.200000000000003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123</v>
      </c>
      <c r="AT134" s="176" t="s">
        <v>119</v>
      </c>
      <c r="AU134" s="176" t="s">
        <v>82</v>
      </c>
      <c r="AY134" s="16" t="s">
        <v>117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80</v>
      </c>
      <c r="BK134" s="177">
        <f>ROUND(I134*H134,2)</f>
        <v>0</v>
      </c>
      <c r="BL134" s="16" t="s">
        <v>123</v>
      </c>
      <c r="BM134" s="176" t="s">
        <v>139</v>
      </c>
    </row>
    <row r="135" s="13" customFormat="1">
      <c r="A135" s="13"/>
      <c r="B135" s="178"/>
      <c r="C135" s="13"/>
      <c r="D135" s="179" t="s">
        <v>125</v>
      </c>
      <c r="E135" s="180" t="s">
        <v>1</v>
      </c>
      <c r="F135" s="181" t="s">
        <v>126</v>
      </c>
      <c r="G135" s="13"/>
      <c r="H135" s="182">
        <v>400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125</v>
      </c>
      <c r="AU135" s="180" t="s">
        <v>82</v>
      </c>
      <c r="AV135" s="13" t="s">
        <v>82</v>
      </c>
      <c r="AW135" s="13" t="s">
        <v>32</v>
      </c>
      <c r="AX135" s="13" t="s">
        <v>80</v>
      </c>
      <c r="AY135" s="180" t="s">
        <v>117</v>
      </c>
    </row>
    <row r="136" s="2" customFormat="1" ht="33" customHeight="1">
      <c r="A136" s="35"/>
      <c r="B136" s="163"/>
      <c r="C136" s="164" t="s">
        <v>123</v>
      </c>
      <c r="D136" s="164" t="s">
        <v>119</v>
      </c>
      <c r="E136" s="165" t="s">
        <v>140</v>
      </c>
      <c r="F136" s="166" t="s">
        <v>141</v>
      </c>
      <c r="G136" s="167" t="s">
        <v>122</v>
      </c>
      <c r="H136" s="168">
        <v>100</v>
      </c>
      <c r="I136" s="169"/>
      <c r="J136" s="170">
        <f>ROUND(I136*H136,2)</f>
        <v>0</v>
      </c>
      <c r="K136" s="171"/>
      <c r="L136" s="36"/>
      <c r="M136" s="172" t="s">
        <v>1</v>
      </c>
      <c r="N136" s="173" t="s">
        <v>40</v>
      </c>
      <c r="O136" s="74"/>
      <c r="P136" s="174">
        <f>O136*H136</f>
        <v>0</v>
      </c>
      <c r="Q136" s="174">
        <v>0</v>
      </c>
      <c r="R136" s="174">
        <f>Q136*H136</f>
        <v>0</v>
      </c>
      <c r="S136" s="174">
        <v>0.625</v>
      </c>
      <c r="T136" s="175">
        <f>S136*H136</f>
        <v>62.5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76" t="s">
        <v>123</v>
      </c>
      <c r="AT136" s="176" t="s">
        <v>119</v>
      </c>
      <c r="AU136" s="176" t="s">
        <v>82</v>
      </c>
      <c r="AY136" s="16" t="s">
        <v>117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6" t="s">
        <v>80</v>
      </c>
      <c r="BK136" s="177">
        <f>ROUND(I136*H136,2)</f>
        <v>0</v>
      </c>
      <c r="BL136" s="16" t="s">
        <v>123</v>
      </c>
      <c r="BM136" s="176" t="s">
        <v>142</v>
      </c>
    </row>
    <row r="137" s="13" customFormat="1">
      <c r="A137" s="13"/>
      <c r="B137" s="178"/>
      <c r="C137" s="13"/>
      <c r="D137" s="179" t="s">
        <v>125</v>
      </c>
      <c r="E137" s="180" t="s">
        <v>1</v>
      </c>
      <c r="F137" s="181" t="s">
        <v>143</v>
      </c>
      <c r="G137" s="13"/>
      <c r="H137" s="182">
        <v>100</v>
      </c>
      <c r="I137" s="183"/>
      <c r="J137" s="13"/>
      <c r="K137" s="13"/>
      <c r="L137" s="178"/>
      <c r="M137" s="184"/>
      <c r="N137" s="185"/>
      <c r="O137" s="185"/>
      <c r="P137" s="185"/>
      <c r="Q137" s="185"/>
      <c r="R137" s="185"/>
      <c r="S137" s="185"/>
      <c r="T137" s="18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0" t="s">
        <v>125</v>
      </c>
      <c r="AU137" s="180" t="s">
        <v>82</v>
      </c>
      <c r="AV137" s="13" t="s">
        <v>82</v>
      </c>
      <c r="AW137" s="13" t="s">
        <v>32</v>
      </c>
      <c r="AX137" s="13" t="s">
        <v>80</v>
      </c>
      <c r="AY137" s="180" t="s">
        <v>117</v>
      </c>
    </row>
    <row r="138" s="2" customFormat="1" ht="24.15" customHeight="1">
      <c r="A138" s="35"/>
      <c r="B138" s="163"/>
      <c r="C138" s="164" t="s">
        <v>144</v>
      </c>
      <c r="D138" s="164" t="s">
        <v>119</v>
      </c>
      <c r="E138" s="165" t="s">
        <v>145</v>
      </c>
      <c r="F138" s="166" t="s">
        <v>146</v>
      </c>
      <c r="G138" s="167" t="s">
        <v>122</v>
      </c>
      <c r="H138" s="168">
        <v>750</v>
      </c>
      <c r="I138" s="169"/>
      <c r="J138" s="170">
        <f>ROUND(I138*H138,2)</f>
        <v>0</v>
      </c>
      <c r="K138" s="171"/>
      <c r="L138" s="36"/>
      <c r="M138" s="172" t="s">
        <v>1</v>
      </c>
      <c r="N138" s="173" t="s">
        <v>40</v>
      </c>
      <c r="O138" s="74"/>
      <c r="P138" s="174">
        <f>O138*H138</f>
        <v>0</v>
      </c>
      <c r="Q138" s="174">
        <v>8.0000000000000007E-05</v>
      </c>
      <c r="R138" s="174">
        <f>Q138*H138</f>
        <v>0.060000000000000005</v>
      </c>
      <c r="S138" s="174">
        <v>0.23000000000000001</v>
      </c>
      <c r="T138" s="175">
        <f>S138*H138</f>
        <v>172.5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76" t="s">
        <v>123</v>
      </c>
      <c r="AT138" s="176" t="s">
        <v>119</v>
      </c>
      <c r="AU138" s="176" t="s">
        <v>82</v>
      </c>
      <c r="AY138" s="16" t="s">
        <v>117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6" t="s">
        <v>80</v>
      </c>
      <c r="BK138" s="177">
        <f>ROUND(I138*H138,2)</f>
        <v>0</v>
      </c>
      <c r="BL138" s="16" t="s">
        <v>123</v>
      </c>
      <c r="BM138" s="176" t="s">
        <v>147</v>
      </c>
    </row>
    <row r="139" s="13" customFormat="1">
      <c r="A139" s="13"/>
      <c r="B139" s="178"/>
      <c r="C139" s="13"/>
      <c r="D139" s="179" t="s">
        <v>125</v>
      </c>
      <c r="E139" s="180" t="s">
        <v>1</v>
      </c>
      <c r="F139" s="181" t="s">
        <v>148</v>
      </c>
      <c r="G139" s="13"/>
      <c r="H139" s="182">
        <v>750</v>
      </c>
      <c r="I139" s="183"/>
      <c r="J139" s="13"/>
      <c r="K139" s="13"/>
      <c r="L139" s="178"/>
      <c r="M139" s="184"/>
      <c r="N139" s="185"/>
      <c r="O139" s="185"/>
      <c r="P139" s="185"/>
      <c r="Q139" s="185"/>
      <c r="R139" s="185"/>
      <c r="S139" s="185"/>
      <c r="T139" s="18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0" t="s">
        <v>125</v>
      </c>
      <c r="AU139" s="180" t="s">
        <v>82</v>
      </c>
      <c r="AV139" s="13" t="s">
        <v>82</v>
      </c>
      <c r="AW139" s="13" t="s">
        <v>32</v>
      </c>
      <c r="AX139" s="13" t="s">
        <v>80</v>
      </c>
      <c r="AY139" s="180" t="s">
        <v>117</v>
      </c>
    </row>
    <row r="140" s="2" customFormat="1" ht="16.5" customHeight="1">
      <c r="A140" s="35"/>
      <c r="B140" s="163"/>
      <c r="C140" s="164" t="s">
        <v>149</v>
      </c>
      <c r="D140" s="164" t="s">
        <v>119</v>
      </c>
      <c r="E140" s="165" t="s">
        <v>150</v>
      </c>
      <c r="F140" s="166" t="s">
        <v>151</v>
      </c>
      <c r="G140" s="167" t="s">
        <v>152</v>
      </c>
      <c r="H140" s="168">
        <v>280</v>
      </c>
      <c r="I140" s="169"/>
      <c r="J140" s="170">
        <f>ROUND(I140*H140,2)</f>
        <v>0</v>
      </c>
      <c r="K140" s="171"/>
      <c r="L140" s="36"/>
      <c r="M140" s="172" t="s">
        <v>1</v>
      </c>
      <c r="N140" s="173" t="s">
        <v>40</v>
      </c>
      <c r="O140" s="74"/>
      <c r="P140" s="174">
        <f>O140*H140</f>
        <v>0</v>
      </c>
      <c r="Q140" s="174">
        <v>0</v>
      </c>
      <c r="R140" s="174">
        <f>Q140*H140</f>
        <v>0</v>
      </c>
      <c r="S140" s="174">
        <v>0.28999999999999998</v>
      </c>
      <c r="T140" s="175">
        <f>S140*H140</f>
        <v>81.199999999999989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123</v>
      </c>
      <c r="AT140" s="176" t="s">
        <v>119</v>
      </c>
      <c r="AU140" s="176" t="s">
        <v>82</v>
      </c>
      <c r="AY140" s="16" t="s">
        <v>117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80</v>
      </c>
      <c r="BK140" s="177">
        <f>ROUND(I140*H140,2)</f>
        <v>0</v>
      </c>
      <c r="BL140" s="16" t="s">
        <v>123</v>
      </c>
      <c r="BM140" s="176" t="s">
        <v>153</v>
      </c>
    </row>
    <row r="141" s="13" customFormat="1">
      <c r="A141" s="13"/>
      <c r="B141" s="178"/>
      <c r="C141" s="13"/>
      <c r="D141" s="179" t="s">
        <v>125</v>
      </c>
      <c r="E141" s="180" t="s">
        <v>1</v>
      </c>
      <c r="F141" s="181" t="s">
        <v>154</v>
      </c>
      <c r="G141" s="13"/>
      <c r="H141" s="182">
        <v>280</v>
      </c>
      <c r="I141" s="183"/>
      <c r="J141" s="13"/>
      <c r="K141" s="13"/>
      <c r="L141" s="178"/>
      <c r="M141" s="184"/>
      <c r="N141" s="185"/>
      <c r="O141" s="185"/>
      <c r="P141" s="185"/>
      <c r="Q141" s="185"/>
      <c r="R141" s="185"/>
      <c r="S141" s="185"/>
      <c r="T141" s="18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0" t="s">
        <v>125</v>
      </c>
      <c r="AU141" s="180" t="s">
        <v>82</v>
      </c>
      <c r="AV141" s="13" t="s">
        <v>82</v>
      </c>
      <c r="AW141" s="13" t="s">
        <v>32</v>
      </c>
      <c r="AX141" s="13" t="s">
        <v>80</v>
      </c>
      <c r="AY141" s="180" t="s">
        <v>117</v>
      </c>
    </row>
    <row r="142" s="2" customFormat="1" ht="24.15" customHeight="1">
      <c r="A142" s="35"/>
      <c r="B142" s="163"/>
      <c r="C142" s="164" t="s">
        <v>155</v>
      </c>
      <c r="D142" s="164" t="s">
        <v>119</v>
      </c>
      <c r="E142" s="165" t="s">
        <v>156</v>
      </c>
      <c r="F142" s="166" t="s">
        <v>157</v>
      </c>
      <c r="G142" s="167" t="s">
        <v>158</v>
      </c>
      <c r="H142" s="168">
        <v>70</v>
      </c>
      <c r="I142" s="169"/>
      <c r="J142" s="170">
        <f>ROUND(I142*H142,2)</f>
        <v>0</v>
      </c>
      <c r="K142" s="171"/>
      <c r="L142" s="36"/>
      <c r="M142" s="172" t="s">
        <v>1</v>
      </c>
      <c r="N142" s="173" t="s">
        <v>40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123</v>
      </c>
      <c r="AT142" s="176" t="s">
        <v>119</v>
      </c>
      <c r="AU142" s="176" t="s">
        <v>82</v>
      </c>
      <c r="AY142" s="16" t="s">
        <v>117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80</v>
      </c>
      <c r="BK142" s="177">
        <f>ROUND(I142*H142,2)</f>
        <v>0</v>
      </c>
      <c r="BL142" s="16" t="s">
        <v>123</v>
      </c>
      <c r="BM142" s="176" t="s">
        <v>159</v>
      </c>
    </row>
    <row r="143" s="13" customFormat="1">
      <c r="A143" s="13"/>
      <c r="B143" s="178"/>
      <c r="C143" s="13"/>
      <c r="D143" s="179" t="s">
        <v>125</v>
      </c>
      <c r="E143" s="180" t="s">
        <v>1</v>
      </c>
      <c r="F143" s="181" t="s">
        <v>160</v>
      </c>
      <c r="G143" s="13"/>
      <c r="H143" s="182">
        <v>70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125</v>
      </c>
      <c r="AU143" s="180" t="s">
        <v>82</v>
      </c>
      <c r="AV143" s="13" t="s">
        <v>82</v>
      </c>
      <c r="AW143" s="13" t="s">
        <v>32</v>
      </c>
      <c r="AX143" s="13" t="s">
        <v>80</v>
      </c>
      <c r="AY143" s="180" t="s">
        <v>117</v>
      </c>
    </row>
    <row r="144" s="2" customFormat="1" ht="24.15" customHeight="1">
      <c r="A144" s="35"/>
      <c r="B144" s="163"/>
      <c r="C144" s="164" t="s">
        <v>161</v>
      </c>
      <c r="D144" s="164" t="s">
        <v>119</v>
      </c>
      <c r="E144" s="165" t="s">
        <v>162</v>
      </c>
      <c r="F144" s="166" t="s">
        <v>163</v>
      </c>
      <c r="G144" s="167" t="s">
        <v>158</v>
      </c>
      <c r="H144" s="168">
        <v>6.4000000000000004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40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123</v>
      </c>
      <c r="AT144" s="176" t="s">
        <v>119</v>
      </c>
      <c r="AU144" s="176" t="s">
        <v>82</v>
      </c>
      <c r="AY144" s="16" t="s">
        <v>117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80</v>
      </c>
      <c r="BK144" s="177">
        <f>ROUND(I144*H144,2)</f>
        <v>0</v>
      </c>
      <c r="BL144" s="16" t="s">
        <v>123</v>
      </c>
      <c r="BM144" s="176" t="s">
        <v>164</v>
      </c>
    </row>
    <row r="145" s="13" customFormat="1">
      <c r="A145" s="13"/>
      <c r="B145" s="178"/>
      <c r="C145" s="13"/>
      <c r="D145" s="179" t="s">
        <v>125</v>
      </c>
      <c r="E145" s="180" t="s">
        <v>1</v>
      </c>
      <c r="F145" s="181" t="s">
        <v>165</v>
      </c>
      <c r="G145" s="13"/>
      <c r="H145" s="182">
        <v>6.4000000000000004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125</v>
      </c>
      <c r="AU145" s="180" t="s">
        <v>82</v>
      </c>
      <c r="AV145" s="13" t="s">
        <v>82</v>
      </c>
      <c r="AW145" s="13" t="s">
        <v>32</v>
      </c>
      <c r="AX145" s="13" t="s">
        <v>80</v>
      </c>
      <c r="AY145" s="180" t="s">
        <v>117</v>
      </c>
    </row>
    <row r="146" s="2" customFormat="1" ht="33" customHeight="1">
      <c r="A146" s="35"/>
      <c r="B146" s="163"/>
      <c r="C146" s="164" t="s">
        <v>166</v>
      </c>
      <c r="D146" s="164" t="s">
        <v>119</v>
      </c>
      <c r="E146" s="165" t="s">
        <v>167</v>
      </c>
      <c r="F146" s="166" t="s">
        <v>168</v>
      </c>
      <c r="G146" s="167" t="s">
        <v>158</v>
      </c>
      <c r="H146" s="168">
        <v>70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40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123</v>
      </c>
      <c r="AT146" s="176" t="s">
        <v>119</v>
      </c>
      <c r="AU146" s="176" t="s">
        <v>82</v>
      </c>
      <c r="AY146" s="16" t="s">
        <v>117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80</v>
      </c>
      <c r="BK146" s="177">
        <f>ROUND(I146*H146,2)</f>
        <v>0</v>
      </c>
      <c r="BL146" s="16" t="s">
        <v>123</v>
      </c>
      <c r="BM146" s="176" t="s">
        <v>169</v>
      </c>
    </row>
    <row r="147" s="13" customFormat="1">
      <c r="A147" s="13"/>
      <c r="B147" s="178"/>
      <c r="C147" s="13"/>
      <c r="D147" s="179" t="s">
        <v>125</v>
      </c>
      <c r="E147" s="180" t="s">
        <v>1</v>
      </c>
      <c r="F147" s="181" t="s">
        <v>170</v>
      </c>
      <c r="G147" s="13"/>
      <c r="H147" s="182">
        <v>70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125</v>
      </c>
      <c r="AU147" s="180" t="s">
        <v>82</v>
      </c>
      <c r="AV147" s="13" t="s">
        <v>82</v>
      </c>
      <c r="AW147" s="13" t="s">
        <v>32</v>
      </c>
      <c r="AX147" s="13" t="s">
        <v>80</v>
      </c>
      <c r="AY147" s="180" t="s">
        <v>117</v>
      </c>
    </row>
    <row r="148" s="2" customFormat="1" ht="24.15" customHeight="1">
      <c r="A148" s="35"/>
      <c r="B148" s="163"/>
      <c r="C148" s="164" t="s">
        <v>171</v>
      </c>
      <c r="D148" s="164" t="s">
        <v>119</v>
      </c>
      <c r="E148" s="165" t="s">
        <v>172</v>
      </c>
      <c r="F148" s="166" t="s">
        <v>173</v>
      </c>
      <c r="G148" s="167" t="s">
        <v>158</v>
      </c>
      <c r="H148" s="168">
        <v>5.1200000000000001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40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123</v>
      </c>
      <c r="AT148" s="176" t="s">
        <v>119</v>
      </c>
      <c r="AU148" s="176" t="s">
        <v>82</v>
      </c>
      <c r="AY148" s="16" t="s">
        <v>117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80</v>
      </c>
      <c r="BK148" s="177">
        <f>ROUND(I148*H148,2)</f>
        <v>0</v>
      </c>
      <c r="BL148" s="16" t="s">
        <v>123</v>
      </c>
      <c r="BM148" s="176" t="s">
        <v>174</v>
      </c>
    </row>
    <row r="149" s="13" customFormat="1">
      <c r="A149" s="13"/>
      <c r="B149" s="178"/>
      <c r="C149" s="13"/>
      <c r="D149" s="179" t="s">
        <v>125</v>
      </c>
      <c r="E149" s="180" t="s">
        <v>1</v>
      </c>
      <c r="F149" s="181" t="s">
        <v>175</v>
      </c>
      <c r="G149" s="13"/>
      <c r="H149" s="182">
        <v>5.1200000000000001</v>
      </c>
      <c r="I149" s="183"/>
      <c r="J149" s="13"/>
      <c r="K149" s="13"/>
      <c r="L149" s="178"/>
      <c r="M149" s="184"/>
      <c r="N149" s="185"/>
      <c r="O149" s="185"/>
      <c r="P149" s="185"/>
      <c r="Q149" s="185"/>
      <c r="R149" s="185"/>
      <c r="S149" s="185"/>
      <c r="T149" s="1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125</v>
      </c>
      <c r="AU149" s="180" t="s">
        <v>82</v>
      </c>
      <c r="AV149" s="13" t="s">
        <v>82</v>
      </c>
      <c r="AW149" s="13" t="s">
        <v>32</v>
      </c>
      <c r="AX149" s="13" t="s">
        <v>80</v>
      </c>
      <c r="AY149" s="180" t="s">
        <v>117</v>
      </c>
    </row>
    <row r="150" s="2" customFormat="1" ht="16.5" customHeight="1">
      <c r="A150" s="35"/>
      <c r="B150" s="163"/>
      <c r="C150" s="164" t="s">
        <v>176</v>
      </c>
      <c r="D150" s="164" t="s">
        <v>119</v>
      </c>
      <c r="E150" s="165" t="s">
        <v>177</v>
      </c>
      <c r="F150" s="166" t="s">
        <v>178</v>
      </c>
      <c r="G150" s="167" t="s">
        <v>122</v>
      </c>
      <c r="H150" s="168">
        <v>1150</v>
      </c>
      <c r="I150" s="169"/>
      <c r="J150" s="170">
        <f>ROUND(I150*H150,2)</f>
        <v>0</v>
      </c>
      <c r="K150" s="171"/>
      <c r="L150" s="36"/>
      <c r="M150" s="172" t="s">
        <v>1</v>
      </c>
      <c r="N150" s="173" t="s">
        <v>40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123</v>
      </c>
      <c r="AT150" s="176" t="s">
        <v>119</v>
      </c>
      <c r="AU150" s="176" t="s">
        <v>82</v>
      </c>
      <c r="AY150" s="16" t="s">
        <v>117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80</v>
      </c>
      <c r="BK150" s="177">
        <f>ROUND(I150*H150,2)</f>
        <v>0</v>
      </c>
      <c r="BL150" s="16" t="s">
        <v>123</v>
      </c>
      <c r="BM150" s="176" t="s">
        <v>179</v>
      </c>
    </row>
    <row r="151" s="13" customFormat="1">
      <c r="A151" s="13"/>
      <c r="B151" s="178"/>
      <c r="C151" s="13"/>
      <c r="D151" s="179" t="s">
        <v>125</v>
      </c>
      <c r="E151" s="180" t="s">
        <v>1</v>
      </c>
      <c r="F151" s="181" t="s">
        <v>180</v>
      </c>
      <c r="G151" s="13"/>
      <c r="H151" s="182">
        <v>1150</v>
      </c>
      <c r="I151" s="183"/>
      <c r="J151" s="13"/>
      <c r="K151" s="13"/>
      <c r="L151" s="178"/>
      <c r="M151" s="184"/>
      <c r="N151" s="185"/>
      <c r="O151" s="185"/>
      <c r="P151" s="185"/>
      <c r="Q151" s="185"/>
      <c r="R151" s="185"/>
      <c r="S151" s="185"/>
      <c r="T151" s="18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125</v>
      </c>
      <c r="AU151" s="180" t="s">
        <v>82</v>
      </c>
      <c r="AV151" s="13" t="s">
        <v>82</v>
      </c>
      <c r="AW151" s="13" t="s">
        <v>32</v>
      </c>
      <c r="AX151" s="13" t="s">
        <v>80</v>
      </c>
      <c r="AY151" s="180" t="s">
        <v>117</v>
      </c>
    </row>
    <row r="152" s="12" customFormat="1" ht="22.8" customHeight="1">
      <c r="A152" s="12"/>
      <c r="B152" s="150"/>
      <c r="C152" s="12"/>
      <c r="D152" s="151" t="s">
        <v>74</v>
      </c>
      <c r="E152" s="161" t="s">
        <v>82</v>
      </c>
      <c r="F152" s="161" t="s">
        <v>181</v>
      </c>
      <c r="G152" s="12"/>
      <c r="H152" s="12"/>
      <c r="I152" s="153"/>
      <c r="J152" s="162">
        <f>BK152</f>
        <v>0</v>
      </c>
      <c r="K152" s="12"/>
      <c r="L152" s="150"/>
      <c r="M152" s="155"/>
      <c r="N152" s="156"/>
      <c r="O152" s="156"/>
      <c r="P152" s="157">
        <f>SUM(P153:P154)</f>
        <v>0</v>
      </c>
      <c r="Q152" s="156"/>
      <c r="R152" s="157">
        <f>SUM(R153:R154)</f>
        <v>9.2232000000000003</v>
      </c>
      <c r="S152" s="156"/>
      <c r="T152" s="158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51" t="s">
        <v>80</v>
      </c>
      <c r="AT152" s="159" t="s">
        <v>74</v>
      </c>
      <c r="AU152" s="159" t="s">
        <v>80</v>
      </c>
      <c r="AY152" s="151" t="s">
        <v>117</v>
      </c>
      <c r="BK152" s="160">
        <f>SUM(BK153:BK154)</f>
        <v>0</v>
      </c>
    </row>
    <row r="153" s="2" customFormat="1" ht="33" customHeight="1">
      <c r="A153" s="35"/>
      <c r="B153" s="163"/>
      <c r="C153" s="164" t="s">
        <v>182</v>
      </c>
      <c r="D153" s="164" t="s">
        <v>119</v>
      </c>
      <c r="E153" s="165" t="s">
        <v>183</v>
      </c>
      <c r="F153" s="166" t="s">
        <v>184</v>
      </c>
      <c r="G153" s="167" t="s">
        <v>152</v>
      </c>
      <c r="H153" s="168">
        <v>40</v>
      </c>
      <c r="I153" s="169"/>
      <c r="J153" s="170">
        <f>ROUND(I153*H153,2)</f>
        <v>0</v>
      </c>
      <c r="K153" s="171"/>
      <c r="L153" s="36"/>
      <c r="M153" s="172" t="s">
        <v>1</v>
      </c>
      <c r="N153" s="173" t="s">
        <v>40</v>
      </c>
      <c r="O153" s="74"/>
      <c r="P153" s="174">
        <f>O153*H153</f>
        <v>0</v>
      </c>
      <c r="Q153" s="174">
        <v>0.23058000000000001</v>
      </c>
      <c r="R153" s="174">
        <f>Q153*H153</f>
        <v>9.2232000000000003</v>
      </c>
      <c r="S153" s="174">
        <v>0</v>
      </c>
      <c r="T153" s="17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76" t="s">
        <v>123</v>
      </c>
      <c r="AT153" s="176" t="s">
        <v>119</v>
      </c>
      <c r="AU153" s="176" t="s">
        <v>82</v>
      </c>
      <c r="AY153" s="16" t="s">
        <v>117</v>
      </c>
      <c r="BE153" s="177">
        <f>IF(N153="základní",J153,0)</f>
        <v>0</v>
      </c>
      <c r="BF153" s="177">
        <f>IF(N153="snížená",J153,0)</f>
        <v>0</v>
      </c>
      <c r="BG153" s="177">
        <f>IF(N153="zákl. přenesená",J153,0)</f>
        <v>0</v>
      </c>
      <c r="BH153" s="177">
        <f>IF(N153="sníž. přenesená",J153,0)</f>
        <v>0</v>
      </c>
      <c r="BI153" s="177">
        <f>IF(N153="nulová",J153,0)</f>
        <v>0</v>
      </c>
      <c r="BJ153" s="16" t="s">
        <v>80</v>
      </c>
      <c r="BK153" s="177">
        <f>ROUND(I153*H153,2)</f>
        <v>0</v>
      </c>
      <c r="BL153" s="16" t="s">
        <v>123</v>
      </c>
      <c r="BM153" s="176" t="s">
        <v>185</v>
      </c>
    </row>
    <row r="154" s="13" customFormat="1">
      <c r="A154" s="13"/>
      <c r="B154" s="178"/>
      <c r="C154" s="13"/>
      <c r="D154" s="179" t="s">
        <v>125</v>
      </c>
      <c r="E154" s="180" t="s">
        <v>1</v>
      </c>
      <c r="F154" s="181" t="s">
        <v>186</v>
      </c>
      <c r="G154" s="13"/>
      <c r="H154" s="182">
        <v>40</v>
      </c>
      <c r="I154" s="183"/>
      <c r="J154" s="13"/>
      <c r="K154" s="13"/>
      <c r="L154" s="178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125</v>
      </c>
      <c r="AU154" s="180" t="s">
        <v>82</v>
      </c>
      <c r="AV154" s="13" t="s">
        <v>82</v>
      </c>
      <c r="AW154" s="13" t="s">
        <v>32</v>
      </c>
      <c r="AX154" s="13" t="s">
        <v>80</v>
      </c>
      <c r="AY154" s="180" t="s">
        <v>117</v>
      </c>
    </row>
    <row r="155" s="12" customFormat="1" ht="22.8" customHeight="1">
      <c r="A155" s="12"/>
      <c r="B155" s="150"/>
      <c r="C155" s="12"/>
      <c r="D155" s="151" t="s">
        <v>74</v>
      </c>
      <c r="E155" s="161" t="s">
        <v>144</v>
      </c>
      <c r="F155" s="161" t="s">
        <v>187</v>
      </c>
      <c r="G155" s="12"/>
      <c r="H155" s="12"/>
      <c r="I155" s="153"/>
      <c r="J155" s="162">
        <f>BK155</f>
        <v>0</v>
      </c>
      <c r="K155" s="12"/>
      <c r="L155" s="150"/>
      <c r="M155" s="155"/>
      <c r="N155" s="156"/>
      <c r="O155" s="156"/>
      <c r="P155" s="157">
        <f>SUM(P156:P188)</f>
        <v>0</v>
      </c>
      <c r="Q155" s="156"/>
      <c r="R155" s="157">
        <f>SUM(R156:R188)</f>
        <v>111.33472</v>
      </c>
      <c r="S155" s="156"/>
      <c r="T155" s="158">
        <f>SUM(T156:T188)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1" t="s">
        <v>80</v>
      </c>
      <c r="AT155" s="159" t="s">
        <v>74</v>
      </c>
      <c r="AU155" s="159" t="s">
        <v>80</v>
      </c>
      <c r="AY155" s="151" t="s">
        <v>117</v>
      </c>
      <c r="BK155" s="160">
        <f>SUM(BK156:BK188)</f>
        <v>0</v>
      </c>
    </row>
    <row r="156" s="2" customFormat="1" ht="16.5" customHeight="1">
      <c r="A156" s="35"/>
      <c r="B156" s="163"/>
      <c r="C156" s="164" t="s">
        <v>188</v>
      </c>
      <c r="D156" s="164" t="s">
        <v>119</v>
      </c>
      <c r="E156" s="165" t="s">
        <v>189</v>
      </c>
      <c r="F156" s="166" t="s">
        <v>190</v>
      </c>
      <c r="G156" s="167" t="s">
        <v>122</v>
      </c>
      <c r="H156" s="168">
        <v>350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40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123</v>
      </c>
      <c r="AT156" s="176" t="s">
        <v>119</v>
      </c>
      <c r="AU156" s="176" t="s">
        <v>82</v>
      </c>
      <c r="AY156" s="16" t="s">
        <v>117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80</v>
      </c>
      <c r="BK156" s="177">
        <f>ROUND(I156*H156,2)</f>
        <v>0</v>
      </c>
      <c r="BL156" s="16" t="s">
        <v>123</v>
      </c>
      <c r="BM156" s="176" t="s">
        <v>191</v>
      </c>
    </row>
    <row r="157" s="13" customFormat="1">
      <c r="A157" s="13"/>
      <c r="B157" s="178"/>
      <c r="C157" s="13"/>
      <c r="D157" s="179" t="s">
        <v>125</v>
      </c>
      <c r="E157" s="180" t="s">
        <v>1</v>
      </c>
      <c r="F157" s="181" t="s">
        <v>192</v>
      </c>
      <c r="G157" s="13"/>
      <c r="H157" s="182">
        <v>350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125</v>
      </c>
      <c r="AU157" s="180" t="s">
        <v>82</v>
      </c>
      <c r="AV157" s="13" t="s">
        <v>82</v>
      </c>
      <c r="AW157" s="13" t="s">
        <v>32</v>
      </c>
      <c r="AX157" s="13" t="s">
        <v>80</v>
      </c>
      <c r="AY157" s="180" t="s">
        <v>117</v>
      </c>
    </row>
    <row r="158" s="2" customFormat="1" ht="16.5" customHeight="1">
      <c r="A158" s="35"/>
      <c r="B158" s="163"/>
      <c r="C158" s="164" t="s">
        <v>193</v>
      </c>
      <c r="D158" s="164" t="s">
        <v>119</v>
      </c>
      <c r="E158" s="165" t="s">
        <v>194</v>
      </c>
      <c r="F158" s="166" t="s">
        <v>195</v>
      </c>
      <c r="G158" s="167" t="s">
        <v>122</v>
      </c>
      <c r="H158" s="168">
        <v>425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40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123</v>
      </c>
      <c r="AT158" s="176" t="s">
        <v>119</v>
      </c>
      <c r="AU158" s="176" t="s">
        <v>82</v>
      </c>
      <c r="AY158" s="16" t="s">
        <v>117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80</v>
      </c>
      <c r="BK158" s="177">
        <f>ROUND(I158*H158,2)</f>
        <v>0</v>
      </c>
      <c r="BL158" s="16" t="s">
        <v>123</v>
      </c>
      <c r="BM158" s="176" t="s">
        <v>196</v>
      </c>
    </row>
    <row r="159" s="13" customFormat="1">
      <c r="A159" s="13"/>
      <c r="B159" s="178"/>
      <c r="C159" s="13"/>
      <c r="D159" s="179" t="s">
        <v>125</v>
      </c>
      <c r="E159" s="180" t="s">
        <v>1</v>
      </c>
      <c r="F159" s="181" t="s">
        <v>197</v>
      </c>
      <c r="G159" s="13"/>
      <c r="H159" s="182">
        <v>425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125</v>
      </c>
      <c r="AU159" s="180" t="s">
        <v>82</v>
      </c>
      <c r="AV159" s="13" t="s">
        <v>82</v>
      </c>
      <c r="AW159" s="13" t="s">
        <v>32</v>
      </c>
      <c r="AX159" s="13" t="s">
        <v>80</v>
      </c>
      <c r="AY159" s="180" t="s">
        <v>117</v>
      </c>
    </row>
    <row r="160" s="2" customFormat="1" ht="24.15" customHeight="1">
      <c r="A160" s="35"/>
      <c r="B160" s="163"/>
      <c r="C160" s="164" t="s">
        <v>198</v>
      </c>
      <c r="D160" s="164" t="s">
        <v>119</v>
      </c>
      <c r="E160" s="165" t="s">
        <v>199</v>
      </c>
      <c r="F160" s="166" t="s">
        <v>200</v>
      </c>
      <c r="G160" s="167" t="s">
        <v>122</v>
      </c>
      <c r="H160" s="168">
        <v>16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40</v>
      </c>
      <c r="O160" s="74"/>
      <c r="P160" s="174">
        <f>O160*H160</f>
        <v>0</v>
      </c>
      <c r="Q160" s="174">
        <v>0.46166000000000001</v>
      </c>
      <c r="R160" s="174">
        <f>Q160*H160</f>
        <v>7.3865600000000002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123</v>
      </c>
      <c r="AT160" s="176" t="s">
        <v>119</v>
      </c>
      <c r="AU160" s="176" t="s">
        <v>82</v>
      </c>
      <c r="AY160" s="16" t="s">
        <v>117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80</v>
      </c>
      <c r="BK160" s="177">
        <f>ROUND(I160*H160,2)</f>
        <v>0</v>
      </c>
      <c r="BL160" s="16" t="s">
        <v>123</v>
      </c>
      <c r="BM160" s="176" t="s">
        <v>201</v>
      </c>
    </row>
    <row r="161" s="13" customFormat="1">
      <c r="A161" s="13"/>
      <c r="B161" s="178"/>
      <c r="C161" s="13"/>
      <c r="D161" s="179" t="s">
        <v>125</v>
      </c>
      <c r="E161" s="180" t="s">
        <v>1</v>
      </c>
      <c r="F161" s="181" t="s">
        <v>135</v>
      </c>
      <c r="G161" s="13"/>
      <c r="H161" s="182">
        <v>16</v>
      </c>
      <c r="I161" s="183"/>
      <c r="J161" s="13"/>
      <c r="K161" s="13"/>
      <c r="L161" s="178"/>
      <c r="M161" s="184"/>
      <c r="N161" s="185"/>
      <c r="O161" s="185"/>
      <c r="P161" s="185"/>
      <c r="Q161" s="185"/>
      <c r="R161" s="185"/>
      <c r="S161" s="185"/>
      <c r="T161" s="1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0" t="s">
        <v>125</v>
      </c>
      <c r="AU161" s="180" t="s">
        <v>82</v>
      </c>
      <c r="AV161" s="13" t="s">
        <v>82</v>
      </c>
      <c r="AW161" s="13" t="s">
        <v>32</v>
      </c>
      <c r="AX161" s="13" t="s">
        <v>80</v>
      </c>
      <c r="AY161" s="180" t="s">
        <v>117</v>
      </c>
    </row>
    <row r="162" s="2" customFormat="1" ht="37.8" customHeight="1">
      <c r="A162" s="35"/>
      <c r="B162" s="163"/>
      <c r="C162" s="164" t="s">
        <v>202</v>
      </c>
      <c r="D162" s="164" t="s">
        <v>119</v>
      </c>
      <c r="E162" s="165" t="s">
        <v>203</v>
      </c>
      <c r="F162" s="166" t="s">
        <v>204</v>
      </c>
      <c r="G162" s="167" t="s">
        <v>122</v>
      </c>
      <c r="H162" s="168">
        <v>16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40</v>
      </c>
      <c r="O162" s="74"/>
      <c r="P162" s="174">
        <f>O162*H162</f>
        <v>0</v>
      </c>
      <c r="Q162" s="174">
        <v>0.37536000000000003</v>
      </c>
      <c r="R162" s="174">
        <f>Q162*H162</f>
        <v>6.0057600000000004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123</v>
      </c>
      <c r="AT162" s="176" t="s">
        <v>119</v>
      </c>
      <c r="AU162" s="176" t="s">
        <v>82</v>
      </c>
      <c r="AY162" s="16" t="s">
        <v>117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80</v>
      </c>
      <c r="BK162" s="177">
        <f>ROUND(I162*H162,2)</f>
        <v>0</v>
      </c>
      <c r="BL162" s="16" t="s">
        <v>123</v>
      </c>
      <c r="BM162" s="176" t="s">
        <v>205</v>
      </c>
    </row>
    <row r="163" s="13" customFormat="1">
      <c r="A163" s="13"/>
      <c r="B163" s="178"/>
      <c r="C163" s="13"/>
      <c r="D163" s="179" t="s">
        <v>125</v>
      </c>
      <c r="E163" s="180" t="s">
        <v>1</v>
      </c>
      <c r="F163" s="181" t="s">
        <v>206</v>
      </c>
      <c r="G163" s="13"/>
      <c r="H163" s="182">
        <v>16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125</v>
      </c>
      <c r="AU163" s="180" t="s">
        <v>82</v>
      </c>
      <c r="AV163" s="13" t="s">
        <v>82</v>
      </c>
      <c r="AW163" s="13" t="s">
        <v>32</v>
      </c>
      <c r="AX163" s="13" t="s">
        <v>80</v>
      </c>
      <c r="AY163" s="180" t="s">
        <v>117</v>
      </c>
    </row>
    <row r="164" s="2" customFormat="1" ht="24.15" customHeight="1">
      <c r="A164" s="35"/>
      <c r="B164" s="163"/>
      <c r="C164" s="164" t="s">
        <v>207</v>
      </c>
      <c r="D164" s="164" t="s">
        <v>119</v>
      </c>
      <c r="E164" s="165" t="s">
        <v>208</v>
      </c>
      <c r="F164" s="166" t="s">
        <v>209</v>
      </c>
      <c r="G164" s="167" t="s">
        <v>122</v>
      </c>
      <c r="H164" s="168">
        <v>50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40</v>
      </c>
      <c r="O164" s="74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123</v>
      </c>
      <c r="AT164" s="176" t="s">
        <v>119</v>
      </c>
      <c r="AU164" s="176" t="s">
        <v>82</v>
      </c>
      <c r="AY164" s="16" t="s">
        <v>117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80</v>
      </c>
      <c r="BK164" s="177">
        <f>ROUND(I164*H164,2)</f>
        <v>0</v>
      </c>
      <c r="BL164" s="16" t="s">
        <v>123</v>
      </c>
      <c r="BM164" s="176" t="s">
        <v>210</v>
      </c>
    </row>
    <row r="165" s="13" customFormat="1">
      <c r="A165" s="13"/>
      <c r="B165" s="178"/>
      <c r="C165" s="13"/>
      <c r="D165" s="179" t="s">
        <v>125</v>
      </c>
      <c r="E165" s="180" t="s">
        <v>1</v>
      </c>
      <c r="F165" s="181" t="s">
        <v>211</v>
      </c>
      <c r="G165" s="13"/>
      <c r="H165" s="182">
        <v>50</v>
      </c>
      <c r="I165" s="183"/>
      <c r="J165" s="13"/>
      <c r="K165" s="13"/>
      <c r="L165" s="178"/>
      <c r="M165" s="184"/>
      <c r="N165" s="185"/>
      <c r="O165" s="185"/>
      <c r="P165" s="185"/>
      <c r="Q165" s="185"/>
      <c r="R165" s="185"/>
      <c r="S165" s="185"/>
      <c r="T165" s="1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125</v>
      </c>
      <c r="AU165" s="180" t="s">
        <v>82</v>
      </c>
      <c r="AV165" s="13" t="s">
        <v>82</v>
      </c>
      <c r="AW165" s="13" t="s">
        <v>32</v>
      </c>
      <c r="AX165" s="13" t="s">
        <v>80</v>
      </c>
      <c r="AY165" s="180" t="s">
        <v>117</v>
      </c>
    </row>
    <row r="166" s="2" customFormat="1" ht="24.15" customHeight="1">
      <c r="A166" s="35"/>
      <c r="B166" s="163"/>
      <c r="C166" s="164" t="s">
        <v>212</v>
      </c>
      <c r="D166" s="164" t="s">
        <v>119</v>
      </c>
      <c r="E166" s="165" t="s">
        <v>213</v>
      </c>
      <c r="F166" s="166" t="s">
        <v>214</v>
      </c>
      <c r="G166" s="167" t="s">
        <v>122</v>
      </c>
      <c r="H166" s="168">
        <v>750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40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123</v>
      </c>
      <c r="AT166" s="176" t="s">
        <v>119</v>
      </c>
      <c r="AU166" s="176" t="s">
        <v>82</v>
      </c>
      <c r="AY166" s="16" t="s">
        <v>117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80</v>
      </c>
      <c r="BK166" s="177">
        <f>ROUND(I166*H166,2)</f>
        <v>0</v>
      </c>
      <c r="BL166" s="16" t="s">
        <v>123</v>
      </c>
      <c r="BM166" s="176" t="s">
        <v>215</v>
      </c>
    </row>
    <row r="167" s="13" customFormat="1">
      <c r="A167" s="13"/>
      <c r="B167" s="178"/>
      <c r="C167" s="13"/>
      <c r="D167" s="179" t="s">
        <v>125</v>
      </c>
      <c r="E167" s="180" t="s">
        <v>1</v>
      </c>
      <c r="F167" s="181" t="s">
        <v>148</v>
      </c>
      <c r="G167" s="13"/>
      <c r="H167" s="182">
        <v>750</v>
      </c>
      <c r="I167" s="183"/>
      <c r="J167" s="13"/>
      <c r="K167" s="13"/>
      <c r="L167" s="178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125</v>
      </c>
      <c r="AU167" s="180" t="s">
        <v>82</v>
      </c>
      <c r="AV167" s="13" t="s">
        <v>82</v>
      </c>
      <c r="AW167" s="13" t="s">
        <v>32</v>
      </c>
      <c r="AX167" s="13" t="s">
        <v>80</v>
      </c>
      <c r="AY167" s="180" t="s">
        <v>117</v>
      </c>
    </row>
    <row r="168" s="2" customFormat="1" ht="21.75" customHeight="1">
      <c r="A168" s="35"/>
      <c r="B168" s="163"/>
      <c r="C168" s="164" t="s">
        <v>216</v>
      </c>
      <c r="D168" s="164" t="s">
        <v>119</v>
      </c>
      <c r="E168" s="165" t="s">
        <v>217</v>
      </c>
      <c r="F168" s="166" t="s">
        <v>218</v>
      </c>
      <c r="G168" s="167" t="s">
        <v>122</v>
      </c>
      <c r="H168" s="168">
        <v>750</v>
      </c>
      <c r="I168" s="169"/>
      <c r="J168" s="170">
        <f>ROUND(I168*H168,2)</f>
        <v>0</v>
      </c>
      <c r="K168" s="171"/>
      <c r="L168" s="36"/>
      <c r="M168" s="172" t="s">
        <v>1</v>
      </c>
      <c r="N168" s="173" t="s">
        <v>40</v>
      </c>
      <c r="O168" s="74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123</v>
      </c>
      <c r="AT168" s="176" t="s">
        <v>119</v>
      </c>
      <c r="AU168" s="176" t="s">
        <v>82</v>
      </c>
      <c r="AY168" s="16" t="s">
        <v>117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80</v>
      </c>
      <c r="BK168" s="177">
        <f>ROUND(I168*H168,2)</f>
        <v>0</v>
      </c>
      <c r="BL168" s="16" t="s">
        <v>123</v>
      </c>
      <c r="BM168" s="176" t="s">
        <v>219</v>
      </c>
    </row>
    <row r="169" s="13" customFormat="1">
      <c r="A169" s="13"/>
      <c r="B169" s="178"/>
      <c r="C169" s="13"/>
      <c r="D169" s="179" t="s">
        <v>125</v>
      </c>
      <c r="E169" s="180" t="s">
        <v>1</v>
      </c>
      <c r="F169" s="181" t="s">
        <v>148</v>
      </c>
      <c r="G169" s="13"/>
      <c r="H169" s="182">
        <v>750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125</v>
      </c>
      <c r="AU169" s="180" t="s">
        <v>82</v>
      </c>
      <c r="AV169" s="13" t="s">
        <v>82</v>
      </c>
      <c r="AW169" s="13" t="s">
        <v>32</v>
      </c>
      <c r="AX169" s="13" t="s">
        <v>80</v>
      </c>
      <c r="AY169" s="180" t="s">
        <v>117</v>
      </c>
    </row>
    <row r="170" s="2" customFormat="1" ht="33" customHeight="1">
      <c r="A170" s="35"/>
      <c r="B170" s="163"/>
      <c r="C170" s="164" t="s">
        <v>8</v>
      </c>
      <c r="D170" s="164" t="s">
        <v>119</v>
      </c>
      <c r="E170" s="165" t="s">
        <v>220</v>
      </c>
      <c r="F170" s="166" t="s">
        <v>221</v>
      </c>
      <c r="G170" s="167" t="s">
        <v>122</v>
      </c>
      <c r="H170" s="168">
        <v>750</v>
      </c>
      <c r="I170" s="169"/>
      <c r="J170" s="170">
        <f>ROUND(I170*H170,2)</f>
        <v>0</v>
      </c>
      <c r="K170" s="171"/>
      <c r="L170" s="36"/>
      <c r="M170" s="172" t="s">
        <v>1</v>
      </c>
      <c r="N170" s="173" t="s">
        <v>40</v>
      </c>
      <c r="O170" s="74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123</v>
      </c>
      <c r="AT170" s="176" t="s">
        <v>119</v>
      </c>
      <c r="AU170" s="176" t="s">
        <v>82</v>
      </c>
      <c r="AY170" s="16" t="s">
        <v>117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80</v>
      </c>
      <c r="BK170" s="177">
        <f>ROUND(I170*H170,2)</f>
        <v>0</v>
      </c>
      <c r="BL170" s="16" t="s">
        <v>123</v>
      </c>
      <c r="BM170" s="176" t="s">
        <v>222</v>
      </c>
    </row>
    <row r="171" s="13" customFormat="1">
      <c r="A171" s="13"/>
      <c r="B171" s="178"/>
      <c r="C171" s="13"/>
      <c r="D171" s="179" t="s">
        <v>125</v>
      </c>
      <c r="E171" s="180" t="s">
        <v>1</v>
      </c>
      <c r="F171" s="181" t="s">
        <v>148</v>
      </c>
      <c r="G171" s="13"/>
      <c r="H171" s="182">
        <v>750</v>
      </c>
      <c r="I171" s="183"/>
      <c r="J171" s="13"/>
      <c r="K171" s="13"/>
      <c r="L171" s="178"/>
      <c r="M171" s="184"/>
      <c r="N171" s="185"/>
      <c r="O171" s="185"/>
      <c r="P171" s="185"/>
      <c r="Q171" s="185"/>
      <c r="R171" s="185"/>
      <c r="S171" s="185"/>
      <c r="T171" s="1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125</v>
      </c>
      <c r="AU171" s="180" t="s">
        <v>82</v>
      </c>
      <c r="AV171" s="13" t="s">
        <v>82</v>
      </c>
      <c r="AW171" s="13" t="s">
        <v>32</v>
      </c>
      <c r="AX171" s="13" t="s">
        <v>80</v>
      </c>
      <c r="AY171" s="180" t="s">
        <v>117</v>
      </c>
    </row>
    <row r="172" s="2" customFormat="1" ht="24.15" customHeight="1">
      <c r="A172" s="35"/>
      <c r="B172" s="163"/>
      <c r="C172" s="164" t="s">
        <v>206</v>
      </c>
      <c r="D172" s="164" t="s">
        <v>119</v>
      </c>
      <c r="E172" s="165" t="s">
        <v>223</v>
      </c>
      <c r="F172" s="166" t="s">
        <v>224</v>
      </c>
      <c r="G172" s="167" t="s">
        <v>122</v>
      </c>
      <c r="H172" s="168">
        <v>750</v>
      </c>
      <c r="I172" s="169"/>
      <c r="J172" s="170">
        <f>ROUND(I172*H172,2)</f>
        <v>0</v>
      </c>
      <c r="K172" s="171"/>
      <c r="L172" s="36"/>
      <c r="M172" s="172" t="s">
        <v>1</v>
      </c>
      <c r="N172" s="173" t="s">
        <v>40</v>
      </c>
      <c r="O172" s="74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123</v>
      </c>
      <c r="AT172" s="176" t="s">
        <v>119</v>
      </c>
      <c r="AU172" s="176" t="s">
        <v>82</v>
      </c>
      <c r="AY172" s="16" t="s">
        <v>117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80</v>
      </c>
      <c r="BK172" s="177">
        <f>ROUND(I172*H172,2)</f>
        <v>0</v>
      </c>
      <c r="BL172" s="16" t="s">
        <v>123</v>
      </c>
      <c r="BM172" s="176" t="s">
        <v>225</v>
      </c>
    </row>
    <row r="173" s="13" customFormat="1">
      <c r="A173" s="13"/>
      <c r="B173" s="178"/>
      <c r="C173" s="13"/>
      <c r="D173" s="179" t="s">
        <v>125</v>
      </c>
      <c r="E173" s="180" t="s">
        <v>1</v>
      </c>
      <c r="F173" s="181" t="s">
        <v>148</v>
      </c>
      <c r="G173" s="13"/>
      <c r="H173" s="182">
        <v>750</v>
      </c>
      <c r="I173" s="183"/>
      <c r="J173" s="13"/>
      <c r="K173" s="13"/>
      <c r="L173" s="178"/>
      <c r="M173" s="184"/>
      <c r="N173" s="185"/>
      <c r="O173" s="185"/>
      <c r="P173" s="185"/>
      <c r="Q173" s="185"/>
      <c r="R173" s="185"/>
      <c r="S173" s="185"/>
      <c r="T173" s="1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0" t="s">
        <v>125</v>
      </c>
      <c r="AU173" s="180" t="s">
        <v>82</v>
      </c>
      <c r="AV173" s="13" t="s">
        <v>82</v>
      </c>
      <c r="AW173" s="13" t="s">
        <v>32</v>
      </c>
      <c r="AX173" s="13" t="s">
        <v>80</v>
      </c>
      <c r="AY173" s="180" t="s">
        <v>117</v>
      </c>
    </row>
    <row r="174" s="2" customFormat="1" ht="24.15" customHeight="1">
      <c r="A174" s="35"/>
      <c r="B174" s="163"/>
      <c r="C174" s="164" t="s">
        <v>226</v>
      </c>
      <c r="D174" s="164" t="s">
        <v>119</v>
      </c>
      <c r="E174" s="165" t="s">
        <v>227</v>
      </c>
      <c r="F174" s="166" t="s">
        <v>228</v>
      </c>
      <c r="G174" s="167" t="s">
        <v>122</v>
      </c>
      <c r="H174" s="168">
        <v>350</v>
      </c>
      <c r="I174" s="169"/>
      <c r="J174" s="170">
        <f>ROUND(I174*H174,2)</f>
        <v>0</v>
      </c>
      <c r="K174" s="171"/>
      <c r="L174" s="36"/>
      <c r="M174" s="172" t="s">
        <v>1</v>
      </c>
      <c r="N174" s="173" t="s">
        <v>40</v>
      </c>
      <c r="O174" s="74"/>
      <c r="P174" s="174">
        <f>O174*H174</f>
        <v>0</v>
      </c>
      <c r="Q174" s="174">
        <v>0.089219999999999994</v>
      </c>
      <c r="R174" s="174">
        <f>Q174*H174</f>
        <v>31.226999999999997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123</v>
      </c>
      <c r="AT174" s="176" t="s">
        <v>119</v>
      </c>
      <c r="AU174" s="176" t="s">
        <v>82</v>
      </c>
      <c r="AY174" s="16" t="s">
        <v>117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80</v>
      </c>
      <c r="BK174" s="177">
        <f>ROUND(I174*H174,2)</f>
        <v>0</v>
      </c>
      <c r="BL174" s="16" t="s">
        <v>123</v>
      </c>
      <c r="BM174" s="176" t="s">
        <v>229</v>
      </c>
    </row>
    <row r="175" s="13" customFormat="1">
      <c r="A175" s="13"/>
      <c r="B175" s="178"/>
      <c r="C175" s="13"/>
      <c r="D175" s="179" t="s">
        <v>125</v>
      </c>
      <c r="E175" s="180" t="s">
        <v>1</v>
      </c>
      <c r="F175" s="181" t="s">
        <v>192</v>
      </c>
      <c r="G175" s="13"/>
      <c r="H175" s="182">
        <v>350</v>
      </c>
      <c r="I175" s="183"/>
      <c r="J175" s="13"/>
      <c r="K175" s="13"/>
      <c r="L175" s="178"/>
      <c r="M175" s="184"/>
      <c r="N175" s="185"/>
      <c r="O175" s="185"/>
      <c r="P175" s="185"/>
      <c r="Q175" s="185"/>
      <c r="R175" s="185"/>
      <c r="S175" s="185"/>
      <c r="T175" s="18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0" t="s">
        <v>125</v>
      </c>
      <c r="AU175" s="180" t="s">
        <v>82</v>
      </c>
      <c r="AV175" s="13" t="s">
        <v>82</v>
      </c>
      <c r="AW175" s="13" t="s">
        <v>32</v>
      </c>
      <c r="AX175" s="13" t="s">
        <v>80</v>
      </c>
      <c r="AY175" s="180" t="s">
        <v>117</v>
      </c>
    </row>
    <row r="176" s="2" customFormat="1" ht="16.5" customHeight="1">
      <c r="A176" s="35"/>
      <c r="B176" s="163"/>
      <c r="C176" s="187" t="s">
        <v>230</v>
      </c>
      <c r="D176" s="187" t="s">
        <v>231</v>
      </c>
      <c r="E176" s="188" t="s">
        <v>232</v>
      </c>
      <c r="F176" s="189" t="s">
        <v>233</v>
      </c>
      <c r="G176" s="190" t="s">
        <v>122</v>
      </c>
      <c r="H176" s="191">
        <v>345</v>
      </c>
      <c r="I176" s="192"/>
      <c r="J176" s="193">
        <f>ROUND(I176*H176,2)</f>
        <v>0</v>
      </c>
      <c r="K176" s="194"/>
      <c r="L176" s="195"/>
      <c r="M176" s="196" t="s">
        <v>1</v>
      </c>
      <c r="N176" s="197" t="s">
        <v>40</v>
      </c>
      <c r="O176" s="74"/>
      <c r="P176" s="174">
        <f>O176*H176</f>
        <v>0</v>
      </c>
      <c r="Q176" s="174">
        <v>0.14000000000000001</v>
      </c>
      <c r="R176" s="174">
        <f>Q176*H176</f>
        <v>48.300000000000004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166</v>
      </c>
      <c r="AT176" s="176" t="s">
        <v>231</v>
      </c>
      <c r="AU176" s="176" t="s">
        <v>82</v>
      </c>
      <c r="AY176" s="16" t="s">
        <v>117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80</v>
      </c>
      <c r="BK176" s="177">
        <f>ROUND(I176*H176,2)</f>
        <v>0</v>
      </c>
      <c r="BL176" s="16" t="s">
        <v>123</v>
      </c>
      <c r="BM176" s="176" t="s">
        <v>234</v>
      </c>
    </row>
    <row r="177" s="13" customFormat="1">
      <c r="A177" s="13"/>
      <c r="B177" s="178"/>
      <c r="C177" s="13"/>
      <c r="D177" s="179" t="s">
        <v>125</v>
      </c>
      <c r="E177" s="180" t="s">
        <v>1</v>
      </c>
      <c r="F177" s="181" t="s">
        <v>235</v>
      </c>
      <c r="G177" s="13"/>
      <c r="H177" s="182">
        <v>345</v>
      </c>
      <c r="I177" s="183"/>
      <c r="J177" s="13"/>
      <c r="K177" s="13"/>
      <c r="L177" s="178"/>
      <c r="M177" s="184"/>
      <c r="N177" s="185"/>
      <c r="O177" s="185"/>
      <c r="P177" s="185"/>
      <c r="Q177" s="185"/>
      <c r="R177" s="185"/>
      <c r="S177" s="185"/>
      <c r="T177" s="1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0" t="s">
        <v>125</v>
      </c>
      <c r="AU177" s="180" t="s">
        <v>82</v>
      </c>
      <c r="AV177" s="13" t="s">
        <v>82</v>
      </c>
      <c r="AW177" s="13" t="s">
        <v>32</v>
      </c>
      <c r="AX177" s="13" t="s">
        <v>80</v>
      </c>
      <c r="AY177" s="180" t="s">
        <v>117</v>
      </c>
    </row>
    <row r="178" s="2" customFormat="1" ht="16.5" customHeight="1">
      <c r="A178" s="35"/>
      <c r="B178" s="163"/>
      <c r="C178" s="187" t="s">
        <v>236</v>
      </c>
      <c r="D178" s="187" t="s">
        <v>231</v>
      </c>
      <c r="E178" s="188" t="s">
        <v>237</v>
      </c>
      <c r="F178" s="189" t="s">
        <v>238</v>
      </c>
      <c r="G178" s="190" t="s">
        <v>122</v>
      </c>
      <c r="H178" s="191">
        <v>5</v>
      </c>
      <c r="I178" s="192"/>
      <c r="J178" s="193">
        <f>ROUND(I178*H178,2)</f>
        <v>0</v>
      </c>
      <c r="K178" s="194"/>
      <c r="L178" s="195"/>
      <c r="M178" s="196" t="s">
        <v>1</v>
      </c>
      <c r="N178" s="197" t="s">
        <v>40</v>
      </c>
      <c r="O178" s="74"/>
      <c r="P178" s="174">
        <f>O178*H178</f>
        <v>0</v>
      </c>
      <c r="Q178" s="174">
        <v>0.14599999999999999</v>
      </c>
      <c r="R178" s="174">
        <f>Q178*H178</f>
        <v>0.72999999999999998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166</v>
      </c>
      <c r="AT178" s="176" t="s">
        <v>231</v>
      </c>
      <c r="AU178" s="176" t="s">
        <v>82</v>
      </c>
      <c r="AY178" s="16" t="s">
        <v>117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80</v>
      </c>
      <c r="BK178" s="177">
        <f>ROUND(I178*H178,2)</f>
        <v>0</v>
      </c>
      <c r="BL178" s="16" t="s">
        <v>123</v>
      </c>
      <c r="BM178" s="176" t="s">
        <v>239</v>
      </c>
    </row>
    <row r="179" s="13" customFormat="1">
      <c r="A179" s="13"/>
      <c r="B179" s="178"/>
      <c r="C179" s="13"/>
      <c r="D179" s="179" t="s">
        <v>125</v>
      </c>
      <c r="E179" s="180" t="s">
        <v>1</v>
      </c>
      <c r="F179" s="181" t="s">
        <v>144</v>
      </c>
      <c r="G179" s="13"/>
      <c r="H179" s="182">
        <v>5</v>
      </c>
      <c r="I179" s="183"/>
      <c r="J179" s="13"/>
      <c r="K179" s="13"/>
      <c r="L179" s="178"/>
      <c r="M179" s="184"/>
      <c r="N179" s="185"/>
      <c r="O179" s="185"/>
      <c r="P179" s="185"/>
      <c r="Q179" s="185"/>
      <c r="R179" s="185"/>
      <c r="S179" s="185"/>
      <c r="T179" s="18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0" t="s">
        <v>125</v>
      </c>
      <c r="AU179" s="180" t="s">
        <v>82</v>
      </c>
      <c r="AV179" s="13" t="s">
        <v>82</v>
      </c>
      <c r="AW179" s="13" t="s">
        <v>32</v>
      </c>
      <c r="AX179" s="13" t="s">
        <v>80</v>
      </c>
      <c r="AY179" s="180" t="s">
        <v>117</v>
      </c>
    </row>
    <row r="180" s="2" customFormat="1" ht="24.15" customHeight="1">
      <c r="A180" s="35"/>
      <c r="B180" s="163"/>
      <c r="C180" s="164" t="s">
        <v>240</v>
      </c>
      <c r="D180" s="164" t="s">
        <v>119</v>
      </c>
      <c r="E180" s="165" t="s">
        <v>241</v>
      </c>
      <c r="F180" s="166" t="s">
        <v>242</v>
      </c>
      <c r="G180" s="167" t="s">
        <v>122</v>
      </c>
      <c r="H180" s="168">
        <v>50</v>
      </c>
      <c r="I180" s="169"/>
      <c r="J180" s="170">
        <f>ROUND(I180*H180,2)</f>
        <v>0</v>
      </c>
      <c r="K180" s="171"/>
      <c r="L180" s="36"/>
      <c r="M180" s="172" t="s">
        <v>1</v>
      </c>
      <c r="N180" s="173" t="s">
        <v>40</v>
      </c>
      <c r="O180" s="74"/>
      <c r="P180" s="174">
        <f>O180*H180</f>
        <v>0</v>
      </c>
      <c r="Q180" s="174">
        <v>0.11162</v>
      </c>
      <c r="R180" s="174">
        <f>Q180*H180</f>
        <v>5.5809999999999995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123</v>
      </c>
      <c r="AT180" s="176" t="s">
        <v>119</v>
      </c>
      <c r="AU180" s="176" t="s">
        <v>82</v>
      </c>
      <c r="AY180" s="16" t="s">
        <v>117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80</v>
      </c>
      <c r="BK180" s="177">
        <f>ROUND(I180*H180,2)</f>
        <v>0</v>
      </c>
      <c r="BL180" s="16" t="s">
        <v>123</v>
      </c>
      <c r="BM180" s="176" t="s">
        <v>243</v>
      </c>
    </row>
    <row r="181" s="13" customFormat="1">
      <c r="A181" s="13"/>
      <c r="B181" s="178"/>
      <c r="C181" s="13"/>
      <c r="D181" s="179" t="s">
        <v>125</v>
      </c>
      <c r="E181" s="180" t="s">
        <v>1</v>
      </c>
      <c r="F181" s="181" t="s">
        <v>211</v>
      </c>
      <c r="G181" s="13"/>
      <c r="H181" s="182">
        <v>50</v>
      </c>
      <c r="I181" s="183"/>
      <c r="J181" s="13"/>
      <c r="K181" s="13"/>
      <c r="L181" s="178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125</v>
      </c>
      <c r="AU181" s="180" t="s">
        <v>82</v>
      </c>
      <c r="AV181" s="13" t="s">
        <v>82</v>
      </c>
      <c r="AW181" s="13" t="s">
        <v>32</v>
      </c>
      <c r="AX181" s="13" t="s">
        <v>80</v>
      </c>
      <c r="AY181" s="180" t="s">
        <v>117</v>
      </c>
    </row>
    <row r="182" s="2" customFormat="1" ht="16.5" customHeight="1">
      <c r="A182" s="35"/>
      <c r="B182" s="163"/>
      <c r="C182" s="187" t="s">
        <v>7</v>
      </c>
      <c r="D182" s="187" t="s">
        <v>231</v>
      </c>
      <c r="E182" s="188" t="s">
        <v>244</v>
      </c>
      <c r="F182" s="189" t="s">
        <v>245</v>
      </c>
      <c r="G182" s="190" t="s">
        <v>122</v>
      </c>
      <c r="H182" s="191">
        <v>30</v>
      </c>
      <c r="I182" s="192"/>
      <c r="J182" s="193">
        <f>ROUND(I182*H182,2)</f>
        <v>0</v>
      </c>
      <c r="K182" s="194"/>
      <c r="L182" s="195"/>
      <c r="M182" s="196" t="s">
        <v>1</v>
      </c>
      <c r="N182" s="197" t="s">
        <v>40</v>
      </c>
      <c r="O182" s="74"/>
      <c r="P182" s="174">
        <f>O182*H182</f>
        <v>0</v>
      </c>
      <c r="Q182" s="174">
        <v>0.19700000000000001</v>
      </c>
      <c r="R182" s="174">
        <f>Q182*H182</f>
        <v>5.9100000000000001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166</v>
      </c>
      <c r="AT182" s="176" t="s">
        <v>231</v>
      </c>
      <c r="AU182" s="176" t="s">
        <v>82</v>
      </c>
      <c r="AY182" s="16" t="s">
        <v>117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80</v>
      </c>
      <c r="BK182" s="177">
        <f>ROUND(I182*H182,2)</f>
        <v>0</v>
      </c>
      <c r="BL182" s="16" t="s">
        <v>123</v>
      </c>
      <c r="BM182" s="176" t="s">
        <v>246</v>
      </c>
    </row>
    <row r="183" s="13" customFormat="1">
      <c r="A183" s="13"/>
      <c r="B183" s="178"/>
      <c r="C183" s="13"/>
      <c r="D183" s="179" t="s">
        <v>125</v>
      </c>
      <c r="E183" s="180" t="s">
        <v>1</v>
      </c>
      <c r="F183" s="181" t="s">
        <v>247</v>
      </c>
      <c r="G183" s="13"/>
      <c r="H183" s="182">
        <v>30</v>
      </c>
      <c r="I183" s="183"/>
      <c r="J183" s="13"/>
      <c r="K183" s="13"/>
      <c r="L183" s="178"/>
      <c r="M183" s="184"/>
      <c r="N183" s="185"/>
      <c r="O183" s="185"/>
      <c r="P183" s="185"/>
      <c r="Q183" s="185"/>
      <c r="R183" s="185"/>
      <c r="S183" s="185"/>
      <c r="T183" s="1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0" t="s">
        <v>125</v>
      </c>
      <c r="AU183" s="180" t="s">
        <v>82</v>
      </c>
      <c r="AV183" s="13" t="s">
        <v>82</v>
      </c>
      <c r="AW183" s="13" t="s">
        <v>32</v>
      </c>
      <c r="AX183" s="13" t="s">
        <v>80</v>
      </c>
      <c r="AY183" s="180" t="s">
        <v>117</v>
      </c>
    </row>
    <row r="184" s="2" customFormat="1" ht="16.5" customHeight="1">
      <c r="A184" s="35"/>
      <c r="B184" s="163"/>
      <c r="C184" s="187" t="s">
        <v>248</v>
      </c>
      <c r="D184" s="187" t="s">
        <v>231</v>
      </c>
      <c r="E184" s="188" t="s">
        <v>249</v>
      </c>
      <c r="F184" s="189" t="s">
        <v>250</v>
      </c>
      <c r="G184" s="190" t="s">
        <v>122</v>
      </c>
      <c r="H184" s="191">
        <v>20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40</v>
      </c>
      <c r="O184" s="74"/>
      <c r="P184" s="174">
        <f>O184*H184</f>
        <v>0</v>
      </c>
      <c r="Q184" s="174">
        <v>0.17499999999999999</v>
      </c>
      <c r="R184" s="174">
        <f>Q184*H184</f>
        <v>3.5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166</v>
      </c>
      <c r="AT184" s="176" t="s">
        <v>231</v>
      </c>
      <c r="AU184" s="176" t="s">
        <v>82</v>
      </c>
      <c r="AY184" s="16" t="s">
        <v>117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80</v>
      </c>
      <c r="BK184" s="177">
        <f>ROUND(I184*H184,2)</f>
        <v>0</v>
      </c>
      <c r="BL184" s="16" t="s">
        <v>123</v>
      </c>
      <c r="BM184" s="176" t="s">
        <v>251</v>
      </c>
    </row>
    <row r="185" s="13" customFormat="1">
      <c r="A185" s="13"/>
      <c r="B185" s="178"/>
      <c r="C185" s="13"/>
      <c r="D185" s="179" t="s">
        <v>125</v>
      </c>
      <c r="E185" s="180" t="s">
        <v>1</v>
      </c>
      <c r="F185" s="181" t="s">
        <v>240</v>
      </c>
      <c r="G185" s="13"/>
      <c r="H185" s="182">
        <v>20</v>
      </c>
      <c r="I185" s="183"/>
      <c r="J185" s="13"/>
      <c r="K185" s="13"/>
      <c r="L185" s="178"/>
      <c r="M185" s="184"/>
      <c r="N185" s="185"/>
      <c r="O185" s="185"/>
      <c r="P185" s="185"/>
      <c r="Q185" s="185"/>
      <c r="R185" s="185"/>
      <c r="S185" s="185"/>
      <c r="T185" s="18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0" t="s">
        <v>125</v>
      </c>
      <c r="AU185" s="180" t="s">
        <v>82</v>
      </c>
      <c r="AV185" s="13" t="s">
        <v>82</v>
      </c>
      <c r="AW185" s="13" t="s">
        <v>32</v>
      </c>
      <c r="AX185" s="13" t="s">
        <v>80</v>
      </c>
      <c r="AY185" s="180" t="s">
        <v>117</v>
      </c>
    </row>
    <row r="186" s="2" customFormat="1" ht="24.15" customHeight="1">
      <c r="A186" s="35"/>
      <c r="B186" s="163"/>
      <c r="C186" s="164" t="s">
        <v>252</v>
      </c>
      <c r="D186" s="164" t="s">
        <v>119</v>
      </c>
      <c r="E186" s="165" t="s">
        <v>253</v>
      </c>
      <c r="F186" s="166" t="s">
        <v>254</v>
      </c>
      <c r="G186" s="167" t="s">
        <v>122</v>
      </c>
      <c r="H186" s="168">
        <v>12.800000000000001</v>
      </c>
      <c r="I186" s="169"/>
      <c r="J186" s="170">
        <f>ROUND(I186*H186,2)</f>
        <v>0</v>
      </c>
      <c r="K186" s="171"/>
      <c r="L186" s="36"/>
      <c r="M186" s="172" t="s">
        <v>1</v>
      </c>
      <c r="N186" s="173" t="s">
        <v>40</v>
      </c>
      <c r="O186" s="74"/>
      <c r="P186" s="174">
        <f>O186*H186</f>
        <v>0</v>
      </c>
      <c r="Q186" s="174">
        <v>0.098000000000000004</v>
      </c>
      <c r="R186" s="174">
        <f>Q186*H186</f>
        <v>1.2544000000000002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123</v>
      </c>
      <c r="AT186" s="176" t="s">
        <v>119</v>
      </c>
      <c r="AU186" s="176" t="s">
        <v>82</v>
      </c>
      <c r="AY186" s="16" t="s">
        <v>117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80</v>
      </c>
      <c r="BK186" s="177">
        <f>ROUND(I186*H186,2)</f>
        <v>0</v>
      </c>
      <c r="BL186" s="16" t="s">
        <v>123</v>
      </c>
      <c r="BM186" s="176" t="s">
        <v>255</v>
      </c>
    </row>
    <row r="187" s="13" customFormat="1">
      <c r="A187" s="13"/>
      <c r="B187" s="178"/>
      <c r="C187" s="13"/>
      <c r="D187" s="179" t="s">
        <v>125</v>
      </c>
      <c r="E187" s="180" t="s">
        <v>1</v>
      </c>
      <c r="F187" s="181" t="s">
        <v>256</v>
      </c>
      <c r="G187" s="13"/>
      <c r="H187" s="182">
        <v>12.800000000000001</v>
      </c>
      <c r="I187" s="183"/>
      <c r="J187" s="13"/>
      <c r="K187" s="13"/>
      <c r="L187" s="178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0" t="s">
        <v>125</v>
      </c>
      <c r="AU187" s="180" t="s">
        <v>82</v>
      </c>
      <c r="AV187" s="13" t="s">
        <v>82</v>
      </c>
      <c r="AW187" s="13" t="s">
        <v>32</v>
      </c>
      <c r="AX187" s="13" t="s">
        <v>80</v>
      </c>
      <c r="AY187" s="180" t="s">
        <v>117</v>
      </c>
    </row>
    <row r="188" s="2" customFormat="1" ht="16.5" customHeight="1">
      <c r="A188" s="35"/>
      <c r="B188" s="163"/>
      <c r="C188" s="187" t="s">
        <v>257</v>
      </c>
      <c r="D188" s="187" t="s">
        <v>231</v>
      </c>
      <c r="E188" s="188" t="s">
        <v>258</v>
      </c>
      <c r="F188" s="189" t="s">
        <v>259</v>
      </c>
      <c r="G188" s="190" t="s">
        <v>122</v>
      </c>
      <c r="H188" s="191">
        <v>12.800000000000001</v>
      </c>
      <c r="I188" s="192"/>
      <c r="J188" s="193">
        <f>ROUND(I188*H188,2)</f>
        <v>0</v>
      </c>
      <c r="K188" s="194"/>
      <c r="L188" s="195"/>
      <c r="M188" s="196" t="s">
        <v>1</v>
      </c>
      <c r="N188" s="197" t="s">
        <v>40</v>
      </c>
      <c r="O188" s="74"/>
      <c r="P188" s="174">
        <f>O188*H188</f>
        <v>0</v>
      </c>
      <c r="Q188" s="174">
        <v>0.1125</v>
      </c>
      <c r="R188" s="174">
        <f>Q188*H188</f>
        <v>1.4400000000000002</v>
      </c>
      <c r="S188" s="174">
        <v>0</v>
      </c>
      <c r="T188" s="17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6" t="s">
        <v>166</v>
      </c>
      <c r="AT188" s="176" t="s">
        <v>231</v>
      </c>
      <c r="AU188" s="176" t="s">
        <v>82</v>
      </c>
      <c r="AY188" s="16" t="s">
        <v>117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80</v>
      </c>
      <c r="BK188" s="177">
        <f>ROUND(I188*H188,2)</f>
        <v>0</v>
      </c>
      <c r="BL188" s="16" t="s">
        <v>123</v>
      </c>
      <c r="BM188" s="176" t="s">
        <v>260</v>
      </c>
    </row>
    <row r="189" s="12" customFormat="1" ht="22.8" customHeight="1">
      <c r="A189" s="12"/>
      <c r="B189" s="150"/>
      <c r="C189" s="12"/>
      <c r="D189" s="151" t="s">
        <v>74</v>
      </c>
      <c r="E189" s="161" t="s">
        <v>166</v>
      </c>
      <c r="F189" s="161" t="s">
        <v>261</v>
      </c>
      <c r="G189" s="12"/>
      <c r="H189" s="12"/>
      <c r="I189" s="153"/>
      <c r="J189" s="162">
        <f>BK189</f>
        <v>0</v>
      </c>
      <c r="K189" s="12"/>
      <c r="L189" s="150"/>
      <c r="M189" s="155"/>
      <c r="N189" s="156"/>
      <c r="O189" s="156"/>
      <c r="P189" s="157">
        <f>SUM(P190:P201)</f>
        <v>0</v>
      </c>
      <c r="Q189" s="156"/>
      <c r="R189" s="157">
        <f>SUM(R190:R201)</f>
        <v>7.1466000000000012</v>
      </c>
      <c r="S189" s="156"/>
      <c r="T189" s="158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1" t="s">
        <v>80</v>
      </c>
      <c r="AT189" s="159" t="s">
        <v>74</v>
      </c>
      <c r="AU189" s="159" t="s">
        <v>80</v>
      </c>
      <c r="AY189" s="151" t="s">
        <v>117</v>
      </c>
      <c r="BK189" s="160">
        <f>SUM(BK190:BK201)</f>
        <v>0</v>
      </c>
    </row>
    <row r="190" s="2" customFormat="1" ht="21.75" customHeight="1">
      <c r="A190" s="35"/>
      <c r="B190" s="163"/>
      <c r="C190" s="164" t="s">
        <v>262</v>
      </c>
      <c r="D190" s="164" t="s">
        <v>119</v>
      </c>
      <c r="E190" s="165" t="s">
        <v>263</v>
      </c>
      <c r="F190" s="166" t="s">
        <v>264</v>
      </c>
      <c r="G190" s="167" t="s">
        <v>265</v>
      </c>
      <c r="H190" s="168">
        <v>1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40</v>
      </c>
      <c r="O190" s="74"/>
      <c r="P190" s="174">
        <f>O190*H190</f>
        <v>0</v>
      </c>
      <c r="Q190" s="174">
        <v>0.068640000000000007</v>
      </c>
      <c r="R190" s="174">
        <f>Q190*H190</f>
        <v>0.068640000000000007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123</v>
      </c>
      <c r="AT190" s="176" t="s">
        <v>119</v>
      </c>
      <c r="AU190" s="176" t="s">
        <v>82</v>
      </c>
      <c r="AY190" s="16" t="s">
        <v>117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80</v>
      </c>
      <c r="BK190" s="177">
        <f>ROUND(I190*H190,2)</f>
        <v>0</v>
      </c>
      <c r="BL190" s="16" t="s">
        <v>123</v>
      </c>
      <c r="BM190" s="176" t="s">
        <v>266</v>
      </c>
    </row>
    <row r="191" s="13" customFormat="1">
      <c r="A191" s="13"/>
      <c r="B191" s="178"/>
      <c r="C191" s="13"/>
      <c r="D191" s="179" t="s">
        <v>125</v>
      </c>
      <c r="E191" s="180" t="s">
        <v>1</v>
      </c>
      <c r="F191" s="181" t="s">
        <v>80</v>
      </c>
      <c r="G191" s="13"/>
      <c r="H191" s="182">
        <v>1</v>
      </c>
      <c r="I191" s="183"/>
      <c r="J191" s="13"/>
      <c r="K191" s="13"/>
      <c r="L191" s="178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125</v>
      </c>
      <c r="AU191" s="180" t="s">
        <v>82</v>
      </c>
      <c r="AV191" s="13" t="s">
        <v>82</v>
      </c>
      <c r="AW191" s="13" t="s">
        <v>32</v>
      </c>
      <c r="AX191" s="13" t="s">
        <v>80</v>
      </c>
      <c r="AY191" s="180" t="s">
        <v>117</v>
      </c>
    </row>
    <row r="192" s="2" customFormat="1" ht="33" customHeight="1">
      <c r="A192" s="35"/>
      <c r="B192" s="163"/>
      <c r="C192" s="164" t="s">
        <v>267</v>
      </c>
      <c r="D192" s="164" t="s">
        <v>119</v>
      </c>
      <c r="E192" s="165" t="s">
        <v>268</v>
      </c>
      <c r="F192" s="166" t="s">
        <v>269</v>
      </c>
      <c r="G192" s="167" t="s">
        <v>152</v>
      </c>
      <c r="H192" s="168">
        <v>10</v>
      </c>
      <c r="I192" s="169"/>
      <c r="J192" s="170">
        <f>ROUND(I192*H192,2)</f>
        <v>0</v>
      </c>
      <c r="K192" s="171"/>
      <c r="L192" s="36"/>
      <c r="M192" s="172" t="s">
        <v>1</v>
      </c>
      <c r="N192" s="173" t="s">
        <v>40</v>
      </c>
      <c r="O192" s="74"/>
      <c r="P192" s="174">
        <f>O192*H192</f>
        <v>0</v>
      </c>
      <c r="Q192" s="174">
        <v>8.0000000000000007E-05</v>
      </c>
      <c r="R192" s="174">
        <f>Q192*H192</f>
        <v>0.00080000000000000004</v>
      </c>
      <c r="S192" s="174">
        <v>0</v>
      </c>
      <c r="T192" s="17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6" t="s">
        <v>123</v>
      </c>
      <c r="AT192" s="176" t="s">
        <v>119</v>
      </c>
      <c r="AU192" s="176" t="s">
        <v>82</v>
      </c>
      <c r="AY192" s="16" t="s">
        <v>117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6" t="s">
        <v>80</v>
      </c>
      <c r="BK192" s="177">
        <f>ROUND(I192*H192,2)</f>
        <v>0</v>
      </c>
      <c r="BL192" s="16" t="s">
        <v>123</v>
      </c>
      <c r="BM192" s="176" t="s">
        <v>270</v>
      </c>
    </row>
    <row r="193" s="13" customFormat="1">
      <c r="A193" s="13"/>
      <c r="B193" s="178"/>
      <c r="C193" s="13"/>
      <c r="D193" s="179" t="s">
        <v>125</v>
      </c>
      <c r="E193" s="180" t="s">
        <v>1</v>
      </c>
      <c r="F193" s="181" t="s">
        <v>188</v>
      </c>
      <c r="G193" s="13"/>
      <c r="H193" s="182">
        <v>10</v>
      </c>
      <c r="I193" s="183"/>
      <c r="J193" s="13"/>
      <c r="K193" s="13"/>
      <c r="L193" s="178"/>
      <c r="M193" s="184"/>
      <c r="N193" s="185"/>
      <c r="O193" s="185"/>
      <c r="P193" s="185"/>
      <c r="Q193" s="185"/>
      <c r="R193" s="185"/>
      <c r="S193" s="185"/>
      <c r="T193" s="18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0" t="s">
        <v>125</v>
      </c>
      <c r="AU193" s="180" t="s">
        <v>82</v>
      </c>
      <c r="AV193" s="13" t="s">
        <v>82</v>
      </c>
      <c r="AW193" s="13" t="s">
        <v>32</v>
      </c>
      <c r="AX193" s="13" t="s">
        <v>80</v>
      </c>
      <c r="AY193" s="180" t="s">
        <v>117</v>
      </c>
    </row>
    <row r="194" s="2" customFormat="1" ht="24.15" customHeight="1">
      <c r="A194" s="35"/>
      <c r="B194" s="163"/>
      <c r="C194" s="187" t="s">
        <v>271</v>
      </c>
      <c r="D194" s="187" t="s">
        <v>231</v>
      </c>
      <c r="E194" s="188" t="s">
        <v>272</v>
      </c>
      <c r="F194" s="189" t="s">
        <v>273</v>
      </c>
      <c r="G194" s="190" t="s">
        <v>152</v>
      </c>
      <c r="H194" s="191">
        <v>10.15</v>
      </c>
      <c r="I194" s="192"/>
      <c r="J194" s="193">
        <f>ROUND(I194*H194,2)</f>
        <v>0</v>
      </c>
      <c r="K194" s="194"/>
      <c r="L194" s="195"/>
      <c r="M194" s="196" t="s">
        <v>1</v>
      </c>
      <c r="N194" s="197" t="s">
        <v>40</v>
      </c>
      <c r="O194" s="74"/>
      <c r="P194" s="174">
        <f>O194*H194</f>
        <v>0</v>
      </c>
      <c r="Q194" s="174">
        <v>0.10000000000000001</v>
      </c>
      <c r="R194" s="174">
        <f>Q194*H194</f>
        <v>1.0150000000000001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166</v>
      </c>
      <c r="AT194" s="176" t="s">
        <v>231</v>
      </c>
      <c r="AU194" s="176" t="s">
        <v>82</v>
      </c>
      <c r="AY194" s="16" t="s">
        <v>117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80</v>
      </c>
      <c r="BK194" s="177">
        <f>ROUND(I194*H194,2)</f>
        <v>0</v>
      </c>
      <c r="BL194" s="16" t="s">
        <v>123</v>
      </c>
      <c r="BM194" s="176" t="s">
        <v>274</v>
      </c>
    </row>
    <row r="195" s="13" customFormat="1">
      <c r="A195" s="13"/>
      <c r="B195" s="178"/>
      <c r="C195" s="13"/>
      <c r="D195" s="179" t="s">
        <v>125</v>
      </c>
      <c r="E195" s="13"/>
      <c r="F195" s="181" t="s">
        <v>275</v>
      </c>
      <c r="G195" s="13"/>
      <c r="H195" s="182">
        <v>10.15</v>
      </c>
      <c r="I195" s="183"/>
      <c r="J195" s="13"/>
      <c r="K195" s="13"/>
      <c r="L195" s="178"/>
      <c r="M195" s="184"/>
      <c r="N195" s="185"/>
      <c r="O195" s="185"/>
      <c r="P195" s="185"/>
      <c r="Q195" s="185"/>
      <c r="R195" s="185"/>
      <c r="S195" s="185"/>
      <c r="T195" s="18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0" t="s">
        <v>125</v>
      </c>
      <c r="AU195" s="180" t="s">
        <v>82</v>
      </c>
      <c r="AV195" s="13" t="s">
        <v>82</v>
      </c>
      <c r="AW195" s="13" t="s">
        <v>3</v>
      </c>
      <c r="AX195" s="13" t="s">
        <v>80</v>
      </c>
      <c r="AY195" s="180" t="s">
        <v>117</v>
      </c>
    </row>
    <row r="196" s="2" customFormat="1" ht="24.15" customHeight="1">
      <c r="A196" s="35"/>
      <c r="B196" s="163"/>
      <c r="C196" s="164" t="s">
        <v>276</v>
      </c>
      <c r="D196" s="164" t="s">
        <v>119</v>
      </c>
      <c r="E196" s="165" t="s">
        <v>277</v>
      </c>
      <c r="F196" s="166" t="s">
        <v>278</v>
      </c>
      <c r="G196" s="167" t="s">
        <v>265</v>
      </c>
      <c r="H196" s="168">
        <v>2</v>
      </c>
      <c r="I196" s="169"/>
      <c r="J196" s="170">
        <f>ROUND(I196*H196,2)</f>
        <v>0</v>
      </c>
      <c r="K196" s="171"/>
      <c r="L196" s="36"/>
      <c r="M196" s="172" t="s">
        <v>1</v>
      </c>
      <c r="N196" s="173" t="s">
        <v>40</v>
      </c>
      <c r="O196" s="74"/>
      <c r="P196" s="174">
        <f>O196*H196</f>
        <v>0</v>
      </c>
      <c r="Q196" s="174">
        <v>0.42368</v>
      </c>
      <c r="R196" s="174">
        <f>Q196*H196</f>
        <v>0.84736</v>
      </c>
      <c r="S196" s="174">
        <v>0</v>
      </c>
      <c r="T196" s="17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6" t="s">
        <v>123</v>
      </c>
      <c r="AT196" s="176" t="s">
        <v>119</v>
      </c>
      <c r="AU196" s="176" t="s">
        <v>82</v>
      </c>
      <c r="AY196" s="16" t="s">
        <v>117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6" t="s">
        <v>80</v>
      </c>
      <c r="BK196" s="177">
        <f>ROUND(I196*H196,2)</f>
        <v>0</v>
      </c>
      <c r="BL196" s="16" t="s">
        <v>123</v>
      </c>
      <c r="BM196" s="176" t="s">
        <v>279</v>
      </c>
    </row>
    <row r="197" s="13" customFormat="1">
      <c r="A197" s="13"/>
      <c r="B197" s="178"/>
      <c r="C197" s="13"/>
      <c r="D197" s="179" t="s">
        <v>125</v>
      </c>
      <c r="E197" s="180" t="s">
        <v>1</v>
      </c>
      <c r="F197" s="181" t="s">
        <v>82</v>
      </c>
      <c r="G197" s="13"/>
      <c r="H197" s="182">
        <v>2</v>
      </c>
      <c r="I197" s="183"/>
      <c r="J197" s="13"/>
      <c r="K197" s="13"/>
      <c r="L197" s="178"/>
      <c r="M197" s="184"/>
      <c r="N197" s="185"/>
      <c r="O197" s="185"/>
      <c r="P197" s="185"/>
      <c r="Q197" s="185"/>
      <c r="R197" s="185"/>
      <c r="S197" s="185"/>
      <c r="T197" s="18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0" t="s">
        <v>125</v>
      </c>
      <c r="AU197" s="180" t="s">
        <v>82</v>
      </c>
      <c r="AV197" s="13" t="s">
        <v>82</v>
      </c>
      <c r="AW197" s="13" t="s">
        <v>32</v>
      </c>
      <c r="AX197" s="13" t="s">
        <v>80</v>
      </c>
      <c r="AY197" s="180" t="s">
        <v>117</v>
      </c>
    </row>
    <row r="198" s="2" customFormat="1" ht="24.15" customHeight="1">
      <c r="A198" s="35"/>
      <c r="B198" s="163"/>
      <c r="C198" s="164" t="s">
        <v>280</v>
      </c>
      <c r="D198" s="164" t="s">
        <v>119</v>
      </c>
      <c r="E198" s="165" t="s">
        <v>281</v>
      </c>
      <c r="F198" s="166" t="s">
        <v>282</v>
      </c>
      <c r="G198" s="167" t="s">
        <v>265</v>
      </c>
      <c r="H198" s="168">
        <v>5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40</v>
      </c>
      <c r="O198" s="74"/>
      <c r="P198" s="174">
        <f>O198*H198</f>
        <v>0</v>
      </c>
      <c r="Q198" s="174">
        <v>0.42080000000000001</v>
      </c>
      <c r="R198" s="174">
        <f>Q198*H198</f>
        <v>2.1040000000000001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123</v>
      </c>
      <c r="AT198" s="176" t="s">
        <v>119</v>
      </c>
      <c r="AU198" s="176" t="s">
        <v>82</v>
      </c>
      <c r="AY198" s="16" t="s">
        <v>117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80</v>
      </c>
      <c r="BK198" s="177">
        <f>ROUND(I198*H198,2)</f>
        <v>0</v>
      </c>
      <c r="BL198" s="16" t="s">
        <v>123</v>
      </c>
      <c r="BM198" s="176" t="s">
        <v>283</v>
      </c>
    </row>
    <row r="199" s="13" customFormat="1">
      <c r="A199" s="13"/>
      <c r="B199" s="178"/>
      <c r="C199" s="13"/>
      <c r="D199" s="179" t="s">
        <v>125</v>
      </c>
      <c r="E199" s="180" t="s">
        <v>1</v>
      </c>
      <c r="F199" s="181" t="s">
        <v>144</v>
      </c>
      <c r="G199" s="13"/>
      <c r="H199" s="182">
        <v>5</v>
      </c>
      <c r="I199" s="183"/>
      <c r="J199" s="13"/>
      <c r="K199" s="13"/>
      <c r="L199" s="178"/>
      <c r="M199" s="184"/>
      <c r="N199" s="185"/>
      <c r="O199" s="185"/>
      <c r="P199" s="185"/>
      <c r="Q199" s="185"/>
      <c r="R199" s="185"/>
      <c r="S199" s="185"/>
      <c r="T199" s="18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0" t="s">
        <v>125</v>
      </c>
      <c r="AU199" s="180" t="s">
        <v>82</v>
      </c>
      <c r="AV199" s="13" t="s">
        <v>82</v>
      </c>
      <c r="AW199" s="13" t="s">
        <v>32</v>
      </c>
      <c r="AX199" s="13" t="s">
        <v>80</v>
      </c>
      <c r="AY199" s="180" t="s">
        <v>117</v>
      </c>
    </row>
    <row r="200" s="2" customFormat="1" ht="24.15" customHeight="1">
      <c r="A200" s="35"/>
      <c r="B200" s="163"/>
      <c r="C200" s="164" t="s">
        <v>284</v>
      </c>
      <c r="D200" s="164" t="s">
        <v>119</v>
      </c>
      <c r="E200" s="165" t="s">
        <v>285</v>
      </c>
      <c r="F200" s="166" t="s">
        <v>286</v>
      </c>
      <c r="G200" s="167" t="s">
        <v>265</v>
      </c>
      <c r="H200" s="168">
        <v>10</v>
      </c>
      <c r="I200" s="169"/>
      <c r="J200" s="170">
        <f>ROUND(I200*H200,2)</f>
        <v>0</v>
      </c>
      <c r="K200" s="171"/>
      <c r="L200" s="36"/>
      <c r="M200" s="172" t="s">
        <v>1</v>
      </c>
      <c r="N200" s="173" t="s">
        <v>40</v>
      </c>
      <c r="O200" s="74"/>
      <c r="P200" s="174">
        <f>O200*H200</f>
        <v>0</v>
      </c>
      <c r="Q200" s="174">
        <v>0.31108000000000002</v>
      </c>
      <c r="R200" s="174">
        <f>Q200*H200</f>
        <v>3.1108000000000002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123</v>
      </c>
      <c r="AT200" s="176" t="s">
        <v>119</v>
      </c>
      <c r="AU200" s="176" t="s">
        <v>82</v>
      </c>
      <c r="AY200" s="16" t="s">
        <v>117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80</v>
      </c>
      <c r="BK200" s="177">
        <f>ROUND(I200*H200,2)</f>
        <v>0</v>
      </c>
      <c r="BL200" s="16" t="s">
        <v>123</v>
      </c>
      <c r="BM200" s="176" t="s">
        <v>287</v>
      </c>
    </row>
    <row r="201" s="13" customFormat="1">
      <c r="A201" s="13"/>
      <c r="B201" s="178"/>
      <c r="C201" s="13"/>
      <c r="D201" s="179" t="s">
        <v>125</v>
      </c>
      <c r="E201" s="180" t="s">
        <v>1</v>
      </c>
      <c r="F201" s="181" t="s">
        <v>188</v>
      </c>
      <c r="G201" s="13"/>
      <c r="H201" s="182">
        <v>10</v>
      </c>
      <c r="I201" s="183"/>
      <c r="J201" s="13"/>
      <c r="K201" s="13"/>
      <c r="L201" s="178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125</v>
      </c>
      <c r="AU201" s="180" t="s">
        <v>82</v>
      </c>
      <c r="AV201" s="13" t="s">
        <v>82</v>
      </c>
      <c r="AW201" s="13" t="s">
        <v>32</v>
      </c>
      <c r="AX201" s="13" t="s">
        <v>80</v>
      </c>
      <c r="AY201" s="180" t="s">
        <v>117</v>
      </c>
    </row>
    <row r="202" s="12" customFormat="1" ht="22.8" customHeight="1">
      <c r="A202" s="12"/>
      <c r="B202" s="150"/>
      <c r="C202" s="12"/>
      <c r="D202" s="151" t="s">
        <v>74</v>
      </c>
      <c r="E202" s="161" t="s">
        <v>176</v>
      </c>
      <c r="F202" s="161" t="s">
        <v>288</v>
      </c>
      <c r="G202" s="12"/>
      <c r="H202" s="12"/>
      <c r="I202" s="153"/>
      <c r="J202" s="162">
        <f>BK202</f>
        <v>0</v>
      </c>
      <c r="K202" s="12"/>
      <c r="L202" s="150"/>
      <c r="M202" s="155"/>
      <c r="N202" s="156"/>
      <c r="O202" s="156"/>
      <c r="P202" s="157">
        <f>SUM(P203:P220)</f>
        <v>0</v>
      </c>
      <c r="Q202" s="156"/>
      <c r="R202" s="157">
        <f>SUM(R203:R220)</f>
        <v>81.359279999999984</v>
      </c>
      <c r="S202" s="156"/>
      <c r="T202" s="158">
        <f>SUM(T203:T220)</f>
        <v>0.32800000000000001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1" t="s">
        <v>80</v>
      </c>
      <c r="AT202" s="159" t="s">
        <v>74</v>
      </c>
      <c r="AU202" s="159" t="s">
        <v>80</v>
      </c>
      <c r="AY202" s="151" t="s">
        <v>117</v>
      </c>
      <c r="BK202" s="160">
        <f>SUM(BK203:BK220)</f>
        <v>0</v>
      </c>
    </row>
    <row r="203" s="2" customFormat="1" ht="24.15" customHeight="1">
      <c r="A203" s="35"/>
      <c r="B203" s="163"/>
      <c r="C203" s="164" t="s">
        <v>289</v>
      </c>
      <c r="D203" s="164" t="s">
        <v>119</v>
      </c>
      <c r="E203" s="165" t="s">
        <v>290</v>
      </c>
      <c r="F203" s="166" t="s">
        <v>291</v>
      </c>
      <c r="G203" s="167" t="s">
        <v>265</v>
      </c>
      <c r="H203" s="168">
        <v>4</v>
      </c>
      <c r="I203" s="169"/>
      <c r="J203" s="170">
        <f>ROUND(I203*H203,2)</f>
        <v>0</v>
      </c>
      <c r="K203" s="171"/>
      <c r="L203" s="36"/>
      <c r="M203" s="172" t="s">
        <v>1</v>
      </c>
      <c r="N203" s="173" t="s">
        <v>40</v>
      </c>
      <c r="O203" s="74"/>
      <c r="P203" s="174">
        <f>O203*H203</f>
        <v>0</v>
      </c>
      <c r="Q203" s="174">
        <v>0.10940999999999999</v>
      </c>
      <c r="R203" s="174">
        <f>Q203*H203</f>
        <v>0.43763999999999997</v>
      </c>
      <c r="S203" s="174">
        <v>0</v>
      </c>
      <c r="T203" s="17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6" t="s">
        <v>123</v>
      </c>
      <c r="AT203" s="176" t="s">
        <v>119</v>
      </c>
      <c r="AU203" s="176" t="s">
        <v>82</v>
      </c>
      <c r="AY203" s="16" t="s">
        <v>117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80</v>
      </c>
      <c r="BK203" s="177">
        <f>ROUND(I203*H203,2)</f>
        <v>0</v>
      </c>
      <c r="BL203" s="16" t="s">
        <v>123</v>
      </c>
      <c r="BM203" s="176" t="s">
        <v>292</v>
      </c>
    </row>
    <row r="204" s="2" customFormat="1" ht="33" customHeight="1">
      <c r="A204" s="35"/>
      <c r="B204" s="163"/>
      <c r="C204" s="164" t="s">
        <v>293</v>
      </c>
      <c r="D204" s="164" t="s">
        <v>119</v>
      </c>
      <c r="E204" s="165" t="s">
        <v>294</v>
      </c>
      <c r="F204" s="166" t="s">
        <v>295</v>
      </c>
      <c r="G204" s="167" t="s">
        <v>152</v>
      </c>
      <c r="H204" s="168">
        <v>280</v>
      </c>
      <c r="I204" s="169"/>
      <c r="J204" s="170">
        <f>ROUND(I204*H204,2)</f>
        <v>0</v>
      </c>
      <c r="K204" s="171"/>
      <c r="L204" s="36"/>
      <c r="M204" s="172" t="s">
        <v>1</v>
      </c>
      <c r="N204" s="173" t="s">
        <v>40</v>
      </c>
      <c r="O204" s="74"/>
      <c r="P204" s="174">
        <f>O204*H204</f>
        <v>0</v>
      </c>
      <c r="Q204" s="174">
        <v>0.15540000000000001</v>
      </c>
      <c r="R204" s="174">
        <f>Q204*H204</f>
        <v>43.512</v>
      </c>
      <c r="S204" s="174">
        <v>0</v>
      </c>
      <c r="T204" s="17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6" t="s">
        <v>123</v>
      </c>
      <c r="AT204" s="176" t="s">
        <v>119</v>
      </c>
      <c r="AU204" s="176" t="s">
        <v>82</v>
      </c>
      <c r="AY204" s="16" t="s">
        <v>117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6" t="s">
        <v>80</v>
      </c>
      <c r="BK204" s="177">
        <f>ROUND(I204*H204,2)</f>
        <v>0</v>
      </c>
      <c r="BL204" s="16" t="s">
        <v>123</v>
      </c>
      <c r="BM204" s="176" t="s">
        <v>296</v>
      </c>
    </row>
    <row r="205" s="13" customFormat="1">
      <c r="A205" s="13"/>
      <c r="B205" s="178"/>
      <c r="C205" s="13"/>
      <c r="D205" s="179" t="s">
        <v>125</v>
      </c>
      <c r="E205" s="180" t="s">
        <v>1</v>
      </c>
      <c r="F205" s="181" t="s">
        <v>154</v>
      </c>
      <c r="G205" s="13"/>
      <c r="H205" s="182">
        <v>280</v>
      </c>
      <c r="I205" s="183"/>
      <c r="J205" s="13"/>
      <c r="K205" s="13"/>
      <c r="L205" s="178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125</v>
      </c>
      <c r="AU205" s="180" t="s">
        <v>82</v>
      </c>
      <c r="AV205" s="13" t="s">
        <v>82</v>
      </c>
      <c r="AW205" s="13" t="s">
        <v>32</v>
      </c>
      <c r="AX205" s="13" t="s">
        <v>80</v>
      </c>
      <c r="AY205" s="180" t="s">
        <v>117</v>
      </c>
    </row>
    <row r="206" s="2" customFormat="1" ht="21.75" customHeight="1">
      <c r="A206" s="35"/>
      <c r="B206" s="163"/>
      <c r="C206" s="187" t="s">
        <v>297</v>
      </c>
      <c r="D206" s="187" t="s">
        <v>231</v>
      </c>
      <c r="E206" s="188" t="s">
        <v>298</v>
      </c>
      <c r="F206" s="189" t="s">
        <v>299</v>
      </c>
      <c r="G206" s="190" t="s">
        <v>265</v>
      </c>
      <c r="H206" s="191">
        <v>280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40</v>
      </c>
      <c r="O206" s="74"/>
      <c r="P206" s="174">
        <f>O206*H206</f>
        <v>0</v>
      </c>
      <c r="Q206" s="174">
        <v>0.085000000000000006</v>
      </c>
      <c r="R206" s="174">
        <f>Q206*H206</f>
        <v>23.800000000000001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166</v>
      </c>
      <c r="AT206" s="176" t="s">
        <v>231</v>
      </c>
      <c r="AU206" s="176" t="s">
        <v>82</v>
      </c>
      <c r="AY206" s="16" t="s">
        <v>117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80</v>
      </c>
      <c r="BK206" s="177">
        <f>ROUND(I206*H206,2)</f>
        <v>0</v>
      </c>
      <c r="BL206" s="16" t="s">
        <v>123</v>
      </c>
      <c r="BM206" s="176" t="s">
        <v>300</v>
      </c>
    </row>
    <row r="207" s="2" customFormat="1" ht="33" customHeight="1">
      <c r="A207" s="35"/>
      <c r="B207" s="163"/>
      <c r="C207" s="164" t="s">
        <v>301</v>
      </c>
      <c r="D207" s="164" t="s">
        <v>119</v>
      </c>
      <c r="E207" s="165" t="s">
        <v>302</v>
      </c>
      <c r="F207" s="166" t="s">
        <v>303</v>
      </c>
      <c r="G207" s="167" t="s">
        <v>152</v>
      </c>
      <c r="H207" s="168">
        <v>86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40</v>
      </c>
      <c r="O207" s="74"/>
      <c r="P207" s="174">
        <f>O207*H207</f>
        <v>0</v>
      </c>
      <c r="Q207" s="174">
        <v>0.1295</v>
      </c>
      <c r="R207" s="174">
        <f>Q207*H207</f>
        <v>11.137000000000001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123</v>
      </c>
      <c r="AT207" s="176" t="s">
        <v>119</v>
      </c>
      <c r="AU207" s="176" t="s">
        <v>82</v>
      </c>
      <c r="AY207" s="16" t="s">
        <v>117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80</v>
      </c>
      <c r="BK207" s="177">
        <f>ROUND(I207*H207,2)</f>
        <v>0</v>
      </c>
      <c r="BL207" s="16" t="s">
        <v>123</v>
      </c>
      <c r="BM207" s="176" t="s">
        <v>304</v>
      </c>
    </row>
    <row r="208" s="13" customFormat="1">
      <c r="A208" s="13"/>
      <c r="B208" s="178"/>
      <c r="C208" s="13"/>
      <c r="D208" s="179" t="s">
        <v>125</v>
      </c>
      <c r="E208" s="180" t="s">
        <v>1</v>
      </c>
      <c r="F208" s="181" t="s">
        <v>305</v>
      </c>
      <c r="G208" s="13"/>
      <c r="H208" s="182">
        <v>86</v>
      </c>
      <c r="I208" s="183"/>
      <c r="J208" s="13"/>
      <c r="K208" s="13"/>
      <c r="L208" s="178"/>
      <c r="M208" s="184"/>
      <c r="N208" s="185"/>
      <c r="O208" s="185"/>
      <c r="P208" s="185"/>
      <c r="Q208" s="185"/>
      <c r="R208" s="185"/>
      <c r="S208" s="185"/>
      <c r="T208" s="18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125</v>
      </c>
      <c r="AU208" s="180" t="s">
        <v>82</v>
      </c>
      <c r="AV208" s="13" t="s">
        <v>82</v>
      </c>
      <c r="AW208" s="13" t="s">
        <v>32</v>
      </c>
      <c r="AX208" s="13" t="s">
        <v>80</v>
      </c>
      <c r="AY208" s="180" t="s">
        <v>117</v>
      </c>
    </row>
    <row r="209" s="2" customFormat="1" ht="16.5" customHeight="1">
      <c r="A209" s="35"/>
      <c r="B209" s="163"/>
      <c r="C209" s="187" t="s">
        <v>247</v>
      </c>
      <c r="D209" s="187" t="s">
        <v>231</v>
      </c>
      <c r="E209" s="188" t="s">
        <v>306</v>
      </c>
      <c r="F209" s="189" t="s">
        <v>307</v>
      </c>
      <c r="G209" s="190" t="s">
        <v>152</v>
      </c>
      <c r="H209" s="191">
        <v>87.719999999999999</v>
      </c>
      <c r="I209" s="192"/>
      <c r="J209" s="193">
        <f>ROUND(I209*H209,2)</f>
        <v>0</v>
      </c>
      <c r="K209" s="194"/>
      <c r="L209" s="195"/>
      <c r="M209" s="196" t="s">
        <v>1</v>
      </c>
      <c r="N209" s="197" t="s">
        <v>40</v>
      </c>
      <c r="O209" s="74"/>
      <c r="P209" s="174">
        <f>O209*H209</f>
        <v>0</v>
      </c>
      <c r="Q209" s="174">
        <v>0.028000000000000001</v>
      </c>
      <c r="R209" s="174">
        <f>Q209*H209</f>
        <v>2.4561600000000001</v>
      </c>
      <c r="S209" s="174">
        <v>0</v>
      </c>
      <c r="T209" s="17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76" t="s">
        <v>166</v>
      </c>
      <c r="AT209" s="176" t="s">
        <v>231</v>
      </c>
      <c r="AU209" s="176" t="s">
        <v>82</v>
      </c>
      <c r="AY209" s="16" t="s">
        <v>117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80</v>
      </c>
      <c r="BK209" s="177">
        <f>ROUND(I209*H209,2)</f>
        <v>0</v>
      </c>
      <c r="BL209" s="16" t="s">
        <v>123</v>
      </c>
      <c r="BM209" s="176" t="s">
        <v>308</v>
      </c>
    </row>
    <row r="210" s="13" customFormat="1">
      <c r="A210" s="13"/>
      <c r="B210" s="178"/>
      <c r="C210" s="13"/>
      <c r="D210" s="179" t="s">
        <v>125</v>
      </c>
      <c r="E210" s="13"/>
      <c r="F210" s="181" t="s">
        <v>309</v>
      </c>
      <c r="G210" s="13"/>
      <c r="H210" s="182">
        <v>87.719999999999999</v>
      </c>
      <c r="I210" s="183"/>
      <c r="J210" s="13"/>
      <c r="K210" s="13"/>
      <c r="L210" s="178"/>
      <c r="M210" s="184"/>
      <c r="N210" s="185"/>
      <c r="O210" s="185"/>
      <c r="P210" s="185"/>
      <c r="Q210" s="185"/>
      <c r="R210" s="185"/>
      <c r="S210" s="185"/>
      <c r="T210" s="1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0" t="s">
        <v>125</v>
      </c>
      <c r="AU210" s="180" t="s">
        <v>82</v>
      </c>
      <c r="AV210" s="13" t="s">
        <v>82</v>
      </c>
      <c r="AW210" s="13" t="s">
        <v>3</v>
      </c>
      <c r="AX210" s="13" t="s">
        <v>80</v>
      </c>
      <c r="AY210" s="180" t="s">
        <v>117</v>
      </c>
    </row>
    <row r="211" s="2" customFormat="1" ht="24.15" customHeight="1">
      <c r="A211" s="35"/>
      <c r="B211" s="163"/>
      <c r="C211" s="164" t="s">
        <v>310</v>
      </c>
      <c r="D211" s="164" t="s">
        <v>119</v>
      </c>
      <c r="E211" s="165" t="s">
        <v>311</v>
      </c>
      <c r="F211" s="166" t="s">
        <v>312</v>
      </c>
      <c r="G211" s="167" t="s">
        <v>152</v>
      </c>
      <c r="H211" s="168">
        <v>34</v>
      </c>
      <c r="I211" s="169"/>
      <c r="J211" s="170">
        <f>ROUND(I211*H211,2)</f>
        <v>0</v>
      </c>
      <c r="K211" s="171"/>
      <c r="L211" s="36"/>
      <c r="M211" s="172" t="s">
        <v>1</v>
      </c>
      <c r="N211" s="173" t="s">
        <v>40</v>
      </c>
      <c r="O211" s="74"/>
      <c r="P211" s="174">
        <f>O211*H211</f>
        <v>0</v>
      </c>
      <c r="Q211" s="174">
        <v>1.0000000000000001E-05</v>
      </c>
      <c r="R211" s="174">
        <f>Q211*H211</f>
        <v>0.00034000000000000002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123</v>
      </c>
      <c r="AT211" s="176" t="s">
        <v>119</v>
      </c>
      <c r="AU211" s="176" t="s">
        <v>82</v>
      </c>
      <c r="AY211" s="16" t="s">
        <v>117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80</v>
      </c>
      <c r="BK211" s="177">
        <f>ROUND(I211*H211,2)</f>
        <v>0</v>
      </c>
      <c r="BL211" s="16" t="s">
        <v>123</v>
      </c>
      <c r="BM211" s="176" t="s">
        <v>313</v>
      </c>
    </row>
    <row r="212" s="13" customFormat="1">
      <c r="A212" s="13"/>
      <c r="B212" s="178"/>
      <c r="C212" s="13"/>
      <c r="D212" s="179" t="s">
        <v>125</v>
      </c>
      <c r="E212" s="180" t="s">
        <v>1</v>
      </c>
      <c r="F212" s="181" t="s">
        <v>314</v>
      </c>
      <c r="G212" s="13"/>
      <c r="H212" s="182">
        <v>34</v>
      </c>
      <c r="I212" s="183"/>
      <c r="J212" s="13"/>
      <c r="K212" s="13"/>
      <c r="L212" s="178"/>
      <c r="M212" s="184"/>
      <c r="N212" s="185"/>
      <c r="O212" s="185"/>
      <c r="P212" s="185"/>
      <c r="Q212" s="185"/>
      <c r="R212" s="185"/>
      <c r="S212" s="185"/>
      <c r="T212" s="18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0" t="s">
        <v>125</v>
      </c>
      <c r="AU212" s="180" t="s">
        <v>82</v>
      </c>
      <c r="AV212" s="13" t="s">
        <v>82</v>
      </c>
      <c r="AW212" s="13" t="s">
        <v>32</v>
      </c>
      <c r="AX212" s="13" t="s">
        <v>80</v>
      </c>
      <c r="AY212" s="180" t="s">
        <v>117</v>
      </c>
    </row>
    <row r="213" s="2" customFormat="1" ht="24.15" customHeight="1">
      <c r="A213" s="35"/>
      <c r="B213" s="163"/>
      <c r="C213" s="164" t="s">
        <v>315</v>
      </c>
      <c r="D213" s="164" t="s">
        <v>119</v>
      </c>
      <c r="E213" s="165" t="s">
        <v>316</v>
      </c>
      <c r="F213" s="166" t="s">
        <v>317</v>
      </c>
      <c r="G213" s="167" t="s">
        <v>152</v>
      </c>
      <c r="H213" s="168">
        <v>40</v>
      </c>
      <c r="I213" s="169"/>
      <c r="J213" s="170">
        <f>ROUND(I213*H213,2)</f>
        <v>0</v>
      </c>
      <c r="K213" s="171"/>
      <c r="L213" s="36"/>
      <c r="M213" s="172" t="s">
        <v>1</v>
      </c>
      <c r="N213" s="173" t="s">
        <v>40</v>
      </c>
      <c r="O213" s="74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123</v>
      </c>
      <c r="AT213" s="176" t="s">
        <v>119</v>
      </c>
      <c r="AU213" s="176" t="s">
        <v>82</v>
      </c>
      <c r="AY213" s="16" t="s">
        <v>117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80</v>
      </c>
      <c r="BK213" s="177">
        <f>ROUND(I213*H213,2)</f>
        <v>0</v>
      </c>
      <c r="BL213" s="16" t="s">
        <v>123</v>
      </c>
      <c r="BM213" s="176" t="s">
        <v>318</v>
      </c>
    </row>
    <row r="214" s="13" customFormat="1">
      <c r="A214" s="13"/>
      <c r="B214" s="178"/>
      <c r="C214" s="13"/>
      <c r="D214" s="179" t="s">
        <v>125</v>
      </c>
      <c r="E214" s="180" t="s">
        <v>1</v>
      </c>
      <c r="F214" s="181" t="s">
        <v>186</v>
      </c>
      <c r="G214" s="13"/>
      <c r="H214" s="182">
        <v>40</v>
      </c>
      <c r="I214" s="183"/>
      <c r="J214" s="13"/>
      <c r="K214" s="13"/>
      <c r="L214" s="178"/>
      <c r="M214" s="184"/>
      <c r="N214" s="185"/>
      <c r="O214" s="185"/>
      <c r="P214" s="185"/>
      <c r="Q214" s="185"/>
      <c r="R214" s="185"/>
      <c r="S214" s="185"/>
      <c r="T214" s="18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0" t="s">
        <v>125</v>
      </c>
      <c r="AU214" s="180" t="s">
        <v>82</v>
      </c>
      <c r="AV214" s="13" t="s">
        <v>82</v>
      </c>
      <c r="AW214" s="13" t="s">
        <v>32</v>
      </c>
      <c r="AX214" s="13" t="s">
        <v>80</v>
      </c>
      <c r="AY214" s="180" t="s">
        <v>117</v>
      </c>
    </row>
    <row r="215" s="2" customFormat="1" ht="24.15" customHeight="1">
      <c r="A215" s="35"/>
      <c r="B215" s="163"/>
      <c r="C215" s="164" t="s">
        <v>319</v>
      </c>
      <c r="D215" s="164" t="s">
        <v>119</v>
      </c>
      <c r="E215" s="165" t="s">
        <v>320</v>
      </c>
      <c r="F215" s="166" t="s">
        <v>321</v>
      </c>
      <c r="G215" s="167" t="s">
        <v>152</v>
      </c>
      <c r="H215" s="168">
        <v>40</v>
      </c>
      <c r="I215" s="169"/>
      <c r="J215" s="170">
        <f>ROUND(I215*H215,2)</f>
        <v>0</v>
      </c>
      <c r="K215" s="171"/>
      <c r="L215" s="36"/>
      <c r="M215" s="172" t="s">
        <v>1</v>
      </c>
      <c r="N215" s="173" t="s">
        <v>40</v>
      </c>
      <c r="O215" s="74"/>
      <c r="P215" s="174">
        <f>O215*H215</f>
        <v>0</v>
      </c>
      <c r="Q215" s="174">
        <v>0.00011</v>
      </c>
      <c r="R215" s="174">
        <f>Q215*H215</f>
        <v>0.0044000000000000003</v>
      </c>
      <c r="S215" s="174">
        <v>0</v>
      </c>
      <c r="T215" s="17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76" t="s">
        <v>123</v>
      </c>
      <c r="AT215" s="176" t="s">
        <v>119</v>
      </c>
      <c r="AU215" s="176" t="s">
        <v>82</v>
      </c>
      <c r="AY215" s="16" t="s">
        <v>117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80</v>
      </c>
      <c r="BK215" s="177">
        <f>ROUND(I215*H215,2)</f>
        <v>0</v>
      </c>
      <c r="BL215" s="16" t="s">
        <v>123</v>
      </c>
      <c r="BM215" s="176" t="s">
        <v>322</v>
      </c>
    </row>
    <row r="216" s="13" customFormat="1">
      <c r="A216" s="13"/>
      <c r="B216" s="178"/>
      <c r="C216" s="13"/>
      <c r="D216" s="179" t="s">
        <v>125</v>
      </c>
      <c r="E216" s="180" t="s">
        <v>1</v>
      </c>
      <c r="F216" s="181" t="s">
        <v>186</v>
      </c>
      <c r="G216" s="13"/>
      <c r="H216" s="182">
        <v>40</v>
      </c>
      <c r="I216" s="183"/>
      <c r="J216" s="13"/>
      <c r="K216" s="13"/>
      <c r="L216" s="178"/>
      <c r="M216" s="184"/>
      <c r="N216" s="185"/>
      <c r="O216" s="185"/>
      <c r="P216" s="185"/>
      <c r="Q216" s="185"/>
      <c r="R216" s="185"/>
      <c r="S216" s="185"/>
      <c r="T216" s="18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125</v>
      </c>
      <c r="AU216" s="180" t="s">
        <v>82</v>
      </c>
      <c r="AV216" s="13" t="s">
        <v>82</v>
      </c>
      <c r="AW216" s="13" t="s">
        <v>32</v>
      </c>
      <c r="AX216" s="13" t="s">
        <v>80</v>
      </c>
      <c r="AY216" s="180" t="s">
        <v>117</v>
      </c>
    </row>
    <row r="217" s="2" customFormat="1" ht="16.5" customHeight="1">
      <c r="A217" s="35"/>
      <c r="B217" s="163"/>
      <c r="C217" s="164" t="s">
        <v>323</v>
      </c>
      <c r="D217" s="164" t="s">
        <v>119</v>
      </c>
      <c r="E217" s="165" t="s">
        <v>324</v>
      </c>
      <c r="F217" s="166" t="s">
        <v>325</v>
      </c>
      <c r="G217" s="167" t="s">
        <v>152</v>
      </c>
      <c r="H217" s="168">
        <v>34</v>
      </c>
      <c r="I217" s="169"/>
      <c r="J217" s="170">
        <f>ROUND(I217*H217,2)</f>
        <v>0</v>
      </c>
      <c r="K217" s="171"/>
      <c r="L217" s="36"/>
      <c r="M217" s="172" t="s">
        <v>1</v>
      </c>
      <c r="N217" s="173" t="s">
        <v>40</v>
      </c>
      <c r="O217" s="74"/>
      <c r="P217" s="174">
        <f>O217*H217</f>
        <v>0</v>
      </c>
      <c r="Q217" s="174">
        <v>0.00011</v>
      </c>
      <c r="R217" s="174">
        <f>Q217*H217</f>
        <v>0.0037400000000000003</v>
      </c>
      <c r="S217" s="174">
        <v>0</v>
      </c>
      <c r="T217" s="17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76" t="s">
        <v>123</v>
      </c>
      <c r="AT217" s="176" t="s">
        <v>119</v>
      </c>
      <c r="AU217" s="176" t="s">
        <v>82</v>
      </c>
      <c r="AY217" s="16" t="s">
        <v>117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80</v>
      </c>
      <c r="BK217" s="177">
        <f>ROUND(I217*H217,2)</f>
        <v>0</v>
      </c>
      <c r="BL217" s="16" t="s">
        <v>123</v>
      </c>
      <c r="BM217" s="176" t="s">
        <v>326</v>
      </c>
    </row>
    <row r="218" s="13" customFormat="1">
      <c r="A218" s="13"/>
      <c r="B218" s="178"/>
      <c r="C218" s="13"/>
      <c r="D218" s="179" t="s">
        <v>125</v>
      </c>
      <c r="E218" s="180" t="s">
        <v>1</v>
      </c>
      <c r="F218" s="181" t="s">
        <v>314</v>
      </c>
      <c r="G218" s="13"/>
      <c r="H218" s="182">
        <v>34</v>
      </c>
      <c r="I218" s="183"/>
      <c r="J218" s="13"/>
      <c r="K218" s="13"/>
      <c r="L218" s="178"/>
      <c r="M218" s="184"/>
      <c r="N218" s="185"/>
      <c r="O218" s="185"/>
      <c r="P218" s="185"/>
      <c r="Q218" s="185"/>
      <c r="R218" s="185"/>
      <c r="S218" s="185"/>
      <c r="T218" s="18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0" t="s">
        <v>125</v>
      </c>
      <c r="AU218" s="180" t="s">
        <v>82</v>
      </c>
      <c r="AV218" s="13" t="s">
        <v>82</v>
      </c>
      <c r="AW218" s="13" t="s">
        <v>32</v>
      </c>
      <c r="AX218" s="13" t="s">
        <v>80</v>
      </c>
      <c r="AY218" s="180" t="s">
        <v>117</v>
      </c>
    </row>
    <row r="219" s="2" customFormat="1" ht="24.15" customHeight="1">
      <c r="A219" s="35"/>
      <c r="B219" s="163"/>
      <c r="C219" s="164" t="s">
        <v>327</v>
      </c>
      <c r="D219" s="164" t="s">
        <v>119</v>
      </c>
      <c r="E219" s="165" t="s">
        <v>328</v>
      </c>
      <c r="F219" s="166" t="s">
        <v>329</v>
      </c>
      <c r="G219" s="167" t="s">
        <v>152</v>
      </c>
      <c r="H219" s="168">
        <v>100</v>
      </c>
      <c r="I219" s="169"/>
      <c r="J219" s="170">
        <f>ROUND(I219*H219,2)</f>
        <v>0</v>
      </c>
      <c r="K219" s="171"/>
      <c r="L219" s="36"/>
      <c r="M219" s="172" t="s">
        <v>1</v>
      </c>
      <c r="N219" s="173" t="s">
        <v>40</v>
      </c>
      <c r="O219" s="74"/>
      <c r="P219" s="174">
        <f>O219*H219</f>
        <v>0</v>
      </c>
      <c r="Q219" s="174">
        <v>8.0000000000000007E-05</v>
      </c>
      <c r="R219" s="174">
        <f>Q219*H219</f>
        <v>0.0080000000000000002</v>
      </c>
      <c r="S219" s="174">
        <v>0</v>
      </c>
      <c r="T219" s="17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76" t="s">
        <v>123</v>
      </c>
      <c r="AT219" s="176" t="s">
        <v>119</v>
      </c>
      <c r="AU219" s="176" t="s">
        <v>82</v>
      </c>
      <c r="AY219" s="16" t="s">
        <v>117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6" t="s">
        <v>80</v>
      </c>
      <c r="BK219" s="177">
        <f>ROUND(I219*H219,2)</f>
        <v>0</v>
      </c>
      <c r="BL219" s="16" t="s">
        <v>123</v>
      </c>
      <c r="BM219" s="176" t="s">
        <v>330</v>
      </c>
    </row>
    <row r="220" s="2" customFormat="1" ht="24.15" customHeight="1">
      <c r="A220" s="35"/>
      <c r="B220" s="163"/>
      <c r="C220" s="164" t="s">
        <v>314</v>
      </c>
      <c r="D220" s="164" t="s">
        <v>119</v>
      </c>
      <c r="E220" s="165" t="s">
        <v>331</v>
      </c>
      <c r="F220" s="166" t="s">
        <v>332</v>
      </c>
      <c r="G220" s="167" t="s">
        <v>265</v>
      </c>
      <c r="H220" s="168">
        <v>4</v>
      </c>
      <c r="I220" s="169"/>
      <c r="J220" s="170">
        <f>ROUND(I220*H220,2)</f>
        <v>0</v>
      </c>
      <c r="K220" s="171"/>
      <c r="L220" s="36"/>
      <c r="M220" s="172" t="s">
        <v>1</v>
      </c>
      <c r="N220" s="173" t="s">
        <v>40</v>
      </c>
      <c r="O220" s="74"/>
      <c r="P220" s="174">
        <f>O220*H220</f>
        <v>0</v>
      </c>
      <c r="Q220" s="174">
        <v>0</v>
      </c>
      <c r="R220" s="174">
        <f>Q220*H220</f>
        <v>0</v>
      </c>
      <c r="S220" s="174">
        <v>0.082000000000000003</v>
      </c>
      <c r="T220" s="175">
        <f>S220*H220</f>
        <v>0.32800000000000001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6" t="s">
        <v>123</v>
      </c>
      <c r="AT220" s="176" t="s">
        <v>119</v>
      </c>
      <c r="AU220" s="176" t="s">
        <v>82</v>
      </c>
      <c r="AY220" s="16" t="s">
        <v>117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6" t="s">
        <v>80</v>
      </c>
      <c r="BK220" s="177">
        <f>ROUND(I220*H220,2)</f>
        <v>0</v>
      </c>
      <c r="BL220" s="16" t="s">
        <v>123</v>
      </c>
      <c r="BM220" s="176" t="s">
        <v>333</v>
      </c>
    </row>
    <row r="221" s="12" customFormat="1" ht="22.8" customHeight="1">
      <c r="A221" s="12"/>
      <c r="B221" s="150"/>
      <c r="C221" s="12"/>
      <c r="D221" s="151" t="s">
        <v>74</v>
      </c>
      <c r="E221" s="161" t="s">
        <v>334</v>
      </c>
      <c r="F221" s="161" t="s">
        <v>335</v>
      </c>
      <c r="G221" s="12"/>
      <c r="H221" s="12"/>
      <c r="I221" s="153"/>
      <c r="J221" s="162">
        <f>BK221</f>
        <v>0</v>
      </c>
      <c r="K221" s="12"/>
      <c r="L221" s="150"/>
      <c r="M221" s="155"/>
      <c r="N221" s="156"/>
      <c r="O221" s="156"/>
      <c r="P221" s="157">
        <f>SUM(P222:P229)</f>
        <v>0</v>
      </c>
      <c r="Q221" s="156"/>
      <c r="R221" s="157">
        <f>SUM(R222:R229)</f>
        <v>0</v>
      </c>
      <c r="S221" s="156"/>
      <c r="T221" s="158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1" t="s">
        <v>80</v>
      </c>
      <c r="AT221" s="159" t="s">
        <v>74</v>
      </c>
      <c r="AU221" s="159" t="s">
        <v>80</v>
      </c>
      <c r="AY221" s="151" t="s">
        <v>117</v>
      </c>
      <c r="BK221" s="160">
        <f>SUM(BK222:BK229)</f>
        <v>0</v>
      </c>
    </row>
    <row r="222" s="2" customFormat="1" ht="24.15" customHeight="1">
      <c r="A222" s="35"/>
      <c r="B222" s="163"/>
      <c r="C222" s="164" t="s">
        <v>336</v>
      </c>
      <c r="D222" s="164" t="s">
        <v>119</v>
      </c>
      <c r="E222" s="165" t="s">
        <v>337</v>
      </c>
      <c r="F222" s="166" t="s">
        <v>338</v>
      </c>
      <c r="G222" s="167" t="s">
        <v>339</v>
      </c>
      <c r="H222" s="168">
        <v>698.50800000000004</v>
      </c>
      <c r="I222" s="169"/>
      <c r="J222" s="170">
        <f>ROUND(I222*H222,2)</f>
        <v>0</v>
      </c>
      <c r="K222" s="171"/>
      <c r="L222" s="36"/>
      <c r="M222" s="172" t="s">
        <v>1</v>
      </c>
      <c r="N222" s="173" t="s">
        <v>40</v>
      </c>
      <c r="O222" s="74"/>
      <c r="P222" s="174">
        <f>O222*H222</f>
        <v>0</v>
      </c>
      <c r="Q222" s="174">
        <v>0</v>
      </c>
      <c r="R222" s="174">
        <f>Q222*H222</f>
        <v>0</v>
      </c>
      <c r="S222" s="174">
        <v>0</v>
      </c>
      <c r="T222" s="17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76" t="s">
        <v>123</v>
      </c>
      <c r="AT222" s="176" t="s">
        <v>119</v>
      </c>
      <c r="AU222" s="176" t="s">
        <v>82</v>
      </c>
      <c r="AY222" s="16" t="s">
        <v>117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6" t="s">
        <v>80</v>
      </c>
      <c r="BK222" s="177">
        <f>ROUND(I222*H222,2)</f>
        <v>0</v>
      </c>
      <c r="BL222" s="16" t="s">
        <v>123</v>
      </c>
      <c r="BM222" s="176" t="s">
        <v>340</v>
      </c>
    </row>
    <row r="223" s="2" customFormat="1" ht="24.15" customHeight="1">
      <c r="A223" s="35"/>
      <c r="B223" s="163"/>
      <c r="C223" s="164" t="s">
        <v>341</v>
      </c>
      <c r="D223" s="164" t="s">
        <v>119</v>
      </c>
      <c r="E223" s="165" t="s">
        <v>342</v>
      </c>
      <c r="F223" s="166" t="s">
        <v>343</v>
      </c>
      <c r="G223" s="167" t="s">
        <v>339</v>
      </c>
      <c r="H223" s="168">
        <v>698.50800000000004</v>
      </c>
      <c r="I223" s="169"/>
      <c r="J223" s="170">
        <f>ROUND(I223*H223,2)</f>
        <v>0</v>
      </c>
      <c r="K223" s="171"/>
      <c r="L223" s="36"/>
      <c r="M223" s="172" t="s">
        <v>1</v>
      </c>
      <c r="N223" s="173" t="s">
        <v>40</v>
      </c>
      <c r="O223" s="74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123</v>
      </c>
      <c r="AT223" s="176" t="s">
        <v>119</v>
      </c>
      <c r="AU223" s="176" t="s">
        <v>82</v>
      </c>
      <c r="AY223" s="16" t="s">
        <v>117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80</v>
      </c>
      <c r="BK223" s="177">
        <f>ROUND(I223*H223,2)</f>
        <v>0</v>
      </c>
      <c r="BL223" s="16" t="s">
        <v>123</v>
      </c>
      <c r="BM223" s="176" t="s">
        <v>344</v>
      </c>
    </row>
    <row r="224" s="2" customFormat="1" ht="33" customHeight="1">
      <c r="A224" s="35"/>
      <c r="B224" s="163"/>
      <c r="C224" s="164" t="s">
        <v>345</v>
      </c>
      <c r="D224" s="164" t="s">
        <v>119</v>
      </c>
      <c r="E224" s="165" t="s">
        <v>346</v>
      </c>
      <c r="F224" s="166" t="s">
        <v>347</v>
      </c>
      <c r="G224" s="167" t="s">
        <v>339</v>
      </c>
      <c r="H224" s="168">
        <v>211.69999999999999</v>
      </c>
      <c r="I224" s="169"/>
      <c r="J224" s="170">
        <f>ROUND(I224*H224,2)</f>
        <v>0</v>
      </c>
      <c r="K224" s="171"/>
      <c r="L224" s="36"/>
      <c r="M224" s="172" t="s">
        <v>1</v>
      </c>
      <c r="N224" s="173" t="s">
        <v>40</v>
      </c>
      <c r="O224" s="74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76" t="s">
        <v>123</v>
      </c>
      <c r="AT224" s="176" t="s">
        <v>119</v>
      </c>
      <c r="AU224" s="176" t="s">
        <v>82</v>
      </c>
      <c r="AY224" s="16" t="s">
        <v>117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6" t="s">
        <v>80</v>
      </c>
      <c r="BK224" s="177">
        <f>ROUND(I224*H224,2)</f>
        <v>0</v>
      </c>
      <c r="BL224" s="16" t="s">
        <v>123</v>
      </c>
      <c r="BM224" s="176" t="s">
        <v>348</v>
      </c>
    </row>
    <row r="225" s="13" customFormat="1">
      <c r="A225" s="13"/>
      <c r="B225" s="178"/>
      <c r="C225" s="13"/>
      <c r="D225" s="179" t="s">
        <v>125</v>
      </c>
      <c r="E225" s="180" t="s">
        <v>1</v>
      </c>
      <c r="F225" s="181" t="s">
        <v>349</v>
      </c>
      <c r="G225" s="13"/>
      <c r="H225" s="182">
        <v>211.69999999999999</v>
      </c>
      <c r="I225" s="183"/>
      <c r="J225" s="13"/>
      <c r="K225" s="13"/>
      <c r="L225" s="178"/>
      <c r="M225" s="184"/>
      <c r="N225" s="185"/>
      <c r="O225" s="185"/>
      <c r="P225" s="185"/>
      <c r="Q225" s="185"/>
      <c r="R225" s="185"/>
      <c r="S225" s="185"/>
      <c r="T225" s="1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0" t="s">
        <v>125</v>
      </c>
      <c r="AU225" s="180" t="s">
        <v>82</v>
      </c>
      <c r="AV225" s="13" t="s">
        <v>82</v>
      </c>
      <c r="AW225" s="13" t="s">
        <v>32</v>
      </c>
      <c r="AX225" s="13" t="s">
        <v>80</v>
      </c>
      <c r="AY225" s="180" t="s">
        <v>117</v>
      </c>
    </row>
    <row r="226" s="2" customFormat="1" ht="24.15" customHeight="1">
      <c r="A226" s="35"/>
      <c r="B226" s="163"/>
      <c r="C226" s="164" t="s">
        <v>350</v>
      </c>
      <c r="D226" s="164" t="s">
        <v>119</v>
      </c>
      <c r="E226" s="165" t="s">
        <v>351</v>
      </c>
      <c r="F226" s="166" t="s">
        <v>352</v>
      </c>
      <c r="G226" s="167" t="s">
        <v>339</v>
      </c>
      <c r="H226" s="168">
        <v>336</v>
      </c>
      <c r="I226" s="169"/>
      <c r="J226" s="170">
        <f>ROUND(I226*H226,2)</f>
        <v>0</v>
      </c>
      <c r="K226" s="171"/>
      <c r="L226" s="36"/>
      <c r="M226" s="172" t="s">
        <v>1</v>
      </c>
      <c r="N226" s="173" t="s">
        <v>40</v>
      </c>
      <c r="O226" s="74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76" t="s">
        <v>123</v>
      </c>
      <c r="AT226" s="176" t="s">
        <v>119</v>
      </c>
      <c r="AU226" s="176" t="s">
        <v>82</v>
      </c>
      <c r="AY226" s="16" t="s">
        <v>117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6" t="s">
        <v>80</v>
      </c>
      <c r="BK226" s="177">
        <f>ROUND(I226*H226,2)</f>
        <v>0</v>
      </c>
      <c r="BL226" s="16" t="s">
        <v>123</v>
      </c>
      <c r="BM226" s="176" t="s">
        <v>353</v>
      </c>
    </row>
    <row r="227" s="13" customFormat="1">
      <c r="A227" s="13"/>
      <c r="B227" s="178"/>
      <c r="C227" s="13"/>
      <c r="D227" s="179" t="s">
        <v>125</v>
      </c>
      <c r="E227" s="180" t="s">
        <v>1</v>
      </c>
      <c r="F227" s="181" t="s">
        <v>354</v>
      </c>
      <c r="G227" s="13"/>
      <c r="H227" s="182">
        <v>336</v>
      </c>
      <c r="I227" s="183"/>
      <c r="J227" s="13"/>
      <c r="K227" s="13"/>
      <c r="L227" s="178"/>
      <c r="M227" s="184"/>
      <c r="N227" s="185"/>
      <c r="O227" s="185"/>
      <c r="P227" s="185"/>
      <c r="Q227" s="185"/>
      <c r="R227" s="185"/>
      <c r="S227" s="185"/>
      <c r="T227" s="18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0" t="s">
        <v>125</v>
      </c>
      <c r="AU227" s="180" t="s">
        <v>82</v>
      </c>
      <c r="AV227" s="13" t="s">
        <v>82</v>
      </c>
      <c r="AW227" s="13" t="s">
        <v>32</v>
      </c>
      <c r="AX227" s="13" t="s">
        <v>80</v>
      </c>
      <c r="AY227" s="180" t="s">
        <v>117</v>
      </c>
    </row>
    <row r="228" s="2" customFormat="1" ht="37.8" customHeight="1">
      <c r="A228" s="35"/>
      <c r="B228" s="163"/>
      <c r="C228" s="164" t="s">
        <v>355</v>
      </c>
      <c r="D228" s="164" t="s">
        <v>119</v>
      </c>
      <c r="E228" s="165" t="s">
        <v>356</v>
      </c>
      <c r="F228" s="166" t="s">
        <v>357</v>
      </c>
      <c r="G228" s="167" t="s">
        <v>339</v>
      </c>
      <c r="H228" s="168">
        <v>142.5</v>
      </c>
      <c r="I228" s="169"/>
      <c r="J228" s="170">
        <f>ROUND(I228*H228,2)</f>
        <v>0</v>
      </c>
      <c r="K228" s="171"/>
      <c r="L228" s="36"/>
      <c r="M228" s="172" t="s">
        <v>1</v>
      </c>
      <c r="N228" s="173" t="s">
        <v>40</v>
      </c>
      <c r="O228" s="74"/>
      <c r="P228" s="174">
        <f>O228*H228</f>
        <v>0</v>
      </c>
      <c r="Q228" s="174">
        <v>0</v>
      </c>
      <c r="R228" s="174">
        <f>Q228*H228</f>
        <v>0</v>
      </c>
      <c r="S228" s="174">
        <v>0</v>
      </c>
      <c r="T228" s="17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76" t="s">
        <v>123</v>
      </c>
      <c r="AT228" s="176" t="s">
        <v>119</v>
      </c>
      <c r="AU228" s="176" t="s">
        <v>82</v>
      </c>
      <c r="AY228" s="16" t="s">
        <v>117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6" t="s">
        <v>80</v>
      </c>
      <c r="BK228" s="177">
        <f>ROUND(I228*H228,2)</f>
        <v>0</v>
      </c>
      <c r="BL228" s="16" t="s">
        <v>123</v>
      </c>
      <c r="BM228" s="176" t="s">
        <v>358</v>
      </c>
    </row>
    <row r="229" s="13" customFormat="1">
      <c r="A229" s="13"/>
      <c r="B229" s="178"/>
      <c r="C229" s="13"/>
      <c r="D229" s="179" t="s">
        <v>125</v>
      </c>
      <c r="E229" s="180" t="s">
        <v>1</v>
      </c>
      <c r="F229" s="181" t="s">
        <v>359</v>
      </c>
      <c r="G229" s="13"/>
      <c r="H229" s="182">
        <v>142.5</v>
      </c>
      <c r="I229" s="183"/>
      <c r="J229" s="13"/>
      <c r="K229" s="13"/>
      <c r="L229" s="178"/>
      <c r="M229" s="184"/>
      <c r="N229" s="185"/>
      <c r="O229" s="185"/>
      <c r="P229" s="185"/>
      <c r="Q229" s="185"/>
      <c r="R229" s="185"/>
      <c r="S229" s="185"/>
      <c r="T229" s="18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0" t="s">
        <v>125</v>
      </c>
      <c r="AU229" s="180" t="s">
        <v>82</v>
      </c>
      <c r="AV229" s="13" t="s">
        <v>82</v>
      </c>
      <c r="AW229" s="13" t="s">
        <v>32</v>
      </c>
      <c r="AX229" s="13" t="s">
        <v>80</v>
      </c>
      <c r="AY229" s="180" t="s">
        <v>117</v>
      </c>
    </row>
    <row r="230" s="12" customFormat="1" ht="22.8" customHeight="1">
      <c r="A230" s="12"/>
      <c r="B230" s="150"/>
      <c r="C230" s="12"/>
      <c r="D230" s="151" t="s">
        <v>74</v>
      </c>
      <c r="E230" s="161" t="s">
        <v>360</v>
      </c>
      <c r="F230" s="161" t="s">
        <v>361</v>
      </c>
      <c r="G230" s="12"/>
      <c r="H230" s="12"/>
      <c r="I230" s="153"/>
      <c r="J230" s="162">
        <f>BK230</f>
        <v>0</v>
      </c>
      <c r="K230" s="12"/>
      <c r="L230" s="150"/>
      <c r="M230" s="155"/>
      <c r="N230" s="156"/>
      <c r="O230" s="156"/>
      <c r="P230" s="157">
        <f>SUM(P231:P234)</f>
        <v>0</v>
      </c>
      <c r="Q230" s="156"/>
      <c r="R230" s="157">
        <f>SUM(R231:R234)</f>
        <v>0</v>
      </c>
      <c r="S230" s="156"/>
      <c r="T230" s="158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1" t="s">
        <v>80</v>
      </c>
      <c r="AT230" s="159" t="s">
        <v>74</v>
      </c>
      <c r="AU230" s="159" t="s">
        <v>80</v>
      </c>
      <c r="AY230" s="151" t="s">
        <v>117</v>
      </c>
      <c r="BK230" s="160">
        <f>SUM(BK231:BK234)</f>
        <v>0</v>
      </c>
    </row>
    <row r="231" s="2" customFormat="1" ht="24.15" customHeight="1">
      <c r="A231" s="35"/>
      <c r="B231" s="163"/>
      <c r="C231" s="164" t="s">
        <v>186</v>
      </c>
      <c r="D231" s="164" t="s">
        <v>119</v>
      </c>
      <c r="E231" s="165" t="s">
        <v>362</v>
      </c>
      <c r="F231" s="166" t="s">
        <v>363</v>
      </c>
      <c r="G231" s="167" t="s">
        <v>339</v>
      </c>
      <c r="H231" s="168">
        <v>83.704999999999998</v>
      </c>
      <c r="I231" s="169"/>
      <c r="J231" s="170">
        <f>ROUND(I231*H231,2)</f>
        <v>0</v>
      </c>
      <c r="K231" s="171"/>
      <c r="L231" s="36"/>
      <c r="M231" s="172" t="s">
        <v>1</v>
      </c>
      <c r="N231" s="173" t="s">
        <v>40</v>
      </c>
      <c r="O231" s="74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76" t="s">
        <v>123</v>
      </c>
      <c r="AT231" s="176" t="s">
        <v>119</v>
      </c>
      <c r="AU231" s="176" t="s">
        <v>82</v>
      </c>
      <c r="AY231" s="16" t="s">
        <v>117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6" t="s">
        <v>80</v>
      </c>
      <c r="BK231" s="177">
        <f>ROUND(I231*H231,2)</f>
        <v>0</v>
      </c>
      <c r="BL231" s="16" t="s">
        <v>123</v>
      </c>
      <c r="BM231" s="176" t="s">
        <v>364</v>
      </c>
    </row>
    <row r="232" s="13" customFormat="1">
      <c r="A232" s="13"/>
      <c r="B232" s="178"/>
      <c r="C232" s="13"/>
      <c r="D232" s="179" t="s">
        <v>125</v>
      </c>
      <c r="E232" s="13"/>
      <c r="F232" s="181" t="s">
        <v>365</v>
      </c>
      <c r="G232" s="13"/>
      <c r="H232" s="182">
        <v>83.704999999999998</v>
      </c>
      <c r="I232" s="183"/>
      <c r="J232" s="13"/>
      <c r="K232" s="13"/>
      <c r="L232" s="178"/>
      <c r="M232" s="184"/>
      <c r="N232" s="185"/>
      <c r="O232" s="185"/>
      <c r="P232" s="185"/>
      <c r="Q232" s="185"/>
      <c r="R232" s="185"/>
      <c r="S232" s="185"/>
      <c r="T232" s="18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0" t="s">
        <v>125</v>
      </c>
      <c r="AU232" s="180" t="s">
        <v>82</v>
      </c>
      <c r="AV232" s="13" t="s">
        <v>82</v>
      </c>
      <c r="AW232" s="13" t="s">
        <v>3</v>
      </c>
      <c r="AX232" s="13" t="s">
        <v>80</v>
      </c>
      <c r="AY232" s="180" t="s">
        <v>117</v>
      </c>
    </row>
    <row r="233" s="2" customFormat="1" ht="33" customHeight="1">
      <c r="A233" s="35"/>
      <c r="B233" s="163"/>
      <c r="C233" s="164" t="s">
        <v>366</v>
      </c>
      <c r="D233" s="164" t="s">
        <v>119</v>
      </c>
      <c r="E233" s="165" t="s">
        <v>367</v>
      </c>
      <c r="F233" s="166" t="s">
        <v>368</v>
      </c>
      <c r="G233" s="167" t="s">
        <v>339</v>
      </c>
      <c r="H233" s="168">
        <v>125.557</v>
      </c>
      <c r="I233" s="169"/>
      <c r="J233" s="170">
        <f>ROUND(I233*H233,2)</f>
        <v>0</v>
      </c>
      <c r="K233" s="171"/>
      <c r="L233" s="36"/>
      <c r="M233" s="172" t="s">
        <v>1</v>
      </c>
      <c r="N233" s="173" t="s">
        <v>40</v>
      </c>
      <c r="O233" s="74"/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6" t="s">
        <v>123</v>
      </c>
      <c r="AT233" s="176" t="s">
        <v>119</v>
      </c>
      <c r="AU233" s="176" t="s">
        <v>82</v>
      </c>
      <c r="AY233" s="16" t="s">
        <v>117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80</v>
      </c>
      <c r="BK233" s="177">
        <f>ROUND(I233*H233,2)</f>
        <v>0</v>
      </c>
      <c r="BL233" s="16" t="s">
        <v>123</v>
      </c>
      <c r="BM233" s="176" t="s">
        <v>369</v>
      </c>
    </row>
    <row r="234" s="13" customFormat="1">
      <c r="A234" s="13"/>
      <c r="B234" s="178"/>
      <c r="C234" s="13"/>
      <c r="D234" s="179" t="s">
        <v>125</v>
      </c>
      <c r="E234" s="13"/>
      <c r="F234" s="181" t="s">
        <v>370</v>
      </c>
      <c r="G234" s="13"/>
      <c r="H234" s="182">
        <v>125.557</v>
      </c>
      <c r="I234" s="183"/>
      <c r="J234" s="13"/>
      <c r="K234" s="13"/>
      <c r="L234" s="178"/>
      <c r="M234" s="184"/>
      <c r="N234" s="185"/>
      <c r="O234" s="185"/>
      <c r="P234" s="185"/>
      <c r="Q234" s="185"/>
      <c r="R234" s="185"/>
      <c r="S234" s="185"/>
      <c r="T234" s="18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0" t="s">
        <v>125</v>
      </c>
      <c r="AU234" s="180" t="s">
        <v>82</v>
      </c>
      <c r="AV234" s="13" t="s">
        <v>82</v>
      </c>
      <c r="AW234" s="13" t="s">
        <v>3</v>
      </c>
      <c r="AX234" s="13" t="s">
        <v>80</v>
      </c>
      <c r="AY234" s="180" t="s">
        <v>117</v>
      </c>
    </row>
    <row r="235" s="12" customFormat="1" ht="25.92" customHeight="1">
      <c r="A235" s="12"/>
      <c r="B235" s="150"/>
      <c r="C235" s="12"/>
      <c r="D235" s="151" t="s">
        <v>74</v>
      </c>
      <c r="E235" s="152" t="s">
        <v>371</v>
      </c>
      <c r="F235" s="152" t="s">
        <v>372</v>
      </c>
      <c r="G235" s="12"/>
      <c r="H235" s="12"/>
      <c r="I235" s="153"/>
      <c r="J235" s="154">
        <f>BK235</f>
        <v>0</v>
      </c>
      <c r="K235" s="12"/>
      <c r="L235" s="150"/>
      <c r="M235" s="155"/>
      <c r="N235" s="156"/>
      <c r="O235" s="156"/>
      <c r="P235" s="157">
        <f>P236+P243+P246+P248</f>
        <v>0</v>
      </c>
      <c r="Q235" s="156"/>
      <c r="R235" s="157">
        <f>R236+R243+R246+R248</f>
        <v>0.1386</v>
      </c>
      <c r="S235" s="156"/>
      <c r="T235" s="158">
        <f>T236+T243+T246+T248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1" t="s">
        <v>144</v>
      </c>
      <c r="AT235" s="159" t="s">
        <v>74</v>
      </c>
      <c r="AU235" s="159" t="s">
        <v>75</v>
      </c>
      <c r="AY235" s="151" t="s">
        <v>117</v>
      </c>
      <c r="BK235" s="160">
        <f>BK236+BK243+BK246+BK248</f>
        <v>0</v>
      </c>
    </row>
    <row r="236" s="12" customFormat="1" ht="22.8" customHeight="1">
      <c r="A236" s="12"/>
      <c r="B236" s="150"/>
      <c r="C236" s="12"/>
      <c r="D236" s="151" t="s">
        <v>74</v>
      </c>
      <c r="E236" s="161" t="s">
        <v>373</v>
      </c>
      <c r="F236" s="161" t="s">
        <v>374</v>
      </c>
      <c r="G236" s="12"/>
      <c r="H236" s="12"/>
      <c r="I236" s="153"/>
      <c r="J236" s="162">
        <f>BK236</f>
        <v>0</v>
      </c>
      <c r="K236" s="12"/>
      <c r="L236" s="150"/>
      <c r="M236" s="155"/>
      <c r="N236" s="156"/>
      <c r="O236" s="156"/>
      <c r="P236" s="157">
        <f>SUM(P237:P242)</f>
        <v>0</v>
      </c>
      <c r="Q236" s="156"/>
      <c r="R236" s="157">
        <f>SUM(R237:R242)</f>
        <v>0</v>
      </c>
      <c r="S236" s="156"/>
      <c r="T236" s="158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1" t="s">
        <v>144</v>
      </c>
      <c r="AT236" s="159" t="s">
        <v>74</v>
      </c>
      <c r="AU236" s="159" t="s">
        <v>80</v>
      </c>
      <c r="AY236" s="151" t="s">
        <v>117</v>
      </c>
      <c r="BK236" s="160">
        <f>SUM(BK237:BK242)</f>
        <v>0</v>
      </c>
    </row>
    <row r="237" s="2" customFormat="1" ht="24.15" customHeight="1">
      <c r="A237" s="35"/>
      <c r="B237" s="163"/>
      <c r="C237" s="164" t="s">
        <v>375</v>
      </c>
      <c r="D237" s="164" t="s">
        <v>119</v>
      </c>
      <c r="E237" s="165" t="s">
        <v>376</v>
      </c>
      <c r="F237" s="166" t="s">
        <v>377</v>
      </c>
      <c r="G237" s="167" t="s">
        <v>378</v>
      </c>
      <c r="H237" s="168">
        <v>1</v>
      </c>
      <c r="I237" s="169"/>
      <c r="J237" s="170">
        <f>ROUND(I237*H237,2)</f>
        <v>0</v>
      </c>
      <c r="K237" s="171"/>
      <c r="L237" s="36"/>
      <c r="M237" s="172" t="s">
        <v>1</v>
      </c>
      <c r="N237" s="173" t="s">
        <v>40</v>
      </c>
      <c r="O237" s="74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76" t="s">
        <v>379</v>
      </c>
      <c r="AT237" s="176" t="s">
        <v>119</v>
      </c>
      <c r="AU237" s="176" t="s">
        <v>82</v>
      </c>
      <c r="AY237" s="16" t="s">
        <v>117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6" t="s">
        <v>80</v>
      </c>
      <c r="BK237" s="177">
        <f>ROUND(I237*H237,2)</f>
        <v>0</v>
      </c>
      <c r="BL237" s="16" t="s">
        <v>379</v>
      </c>
      <c r="BM237" s="176" t="s">
        <v>380</v>
      </c>
    </row>
    <row r="238" s="2" customFormat="1" ht="16.5" customHeight="1">
      <c r="A238" s="35"/>
      <c r="B238" s="163"/>
      <c r="C238" s="164" t="s">
        <v>381</v>
      </c>
      <c r="D238" s="164" t="s">
        <v>119</v>
      </c>
      <c r="E238" s="165" t="s">
        <v>382</v>
      </c>
      <c r="F238" s="166" t="s">
        <v>383</v>
      </c>
      <c r="G238" s="167" t="s">
        <v>378</v>
      </c>
      <c r="H238" s="168">
        <v>1</v>
      </c>
      <c r="I238" s="169"/>
      <c r="J238" s="170">
        <f>ROUND(I238*H238,2)</f>
        <v>0</v>
      </c>
      <c r="K238" s="171"/>
      <c r="L238" s="36"/>
      <c r="M238" s="172" t="s">
        <v>1</v>
      </c>
      <c r="N238" s="173" t="s">
        <v>40</v>
      </c>
      <c r="O238" s="74"/>
      <c r="P238" s="174">
        <f>O238*H238</f>
        <v>0</v>
      </c>
      <c r="Q238" s="174">
        <v>0</v>
      </c>
      <c r="R238" s="174">
        <f>Q238*H238</f>
        <v>0</v>
      </c>
      <c r="S238" s="174">
        <v>0</v>
      </c>
      <c r="T238" s="17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76" t="s">
        <v>379</v>
      </c>
      <c r="AT238" s="176" t="s">
        <v>119</v>
      </c>
      <c r="AU238" s="176" t="s">
        <v>82</v>
      </c>
      <c r="AY238" s="16" t="s">
        <v>117</v>
      </c>
      <c r="BE238" s="177">
        <f>IF(N238="základní",J238,0)</f>
        <v>0</v>
      </c>
      <c r="BF238" s="177">
        <f>IF(N238="snížená",J238,0)</f>
        <v>0</v>
      </c>
      <c r="BG238" s="177">
        <f>IF(N238="zákl. přenesená",J238,0)</f>
        <v>0</v>
      </c>
      <c r="BH238" s="177">
        <f>IF(N238="sníž. přenesená",J238,0)</f>
        <v>0</v>
      </c>
      <c r="BI238" s="177">
        <f>IF(N238="nulová",J238,0)</f>
        <v>0</v>
      </c>
      <c r="BJ238" s="16" t="s">
        <v>80</v>
      </c>
      <c r="BK238" s="177">
        <f>ROUND(I238*H238,2)</f>
        <v>0</v>
      </c>
      <c r="BL238" s="16" t="s">
        <v>379</v>
      </c>
      <c r="BM238" s="176" t="s">
        <v>384</v>
      </c>
    </row>
    <row r="239" s="2" customFormat="1" ht="16.5" customHeight="1">
      <c r="A239" s="35"/>
      <c r="B239" s="163"/>
      <c r="C239" s="164" t="s">
        <v>385</v>
      </c>
      <c r="D239" s="164" t="s">
        <v>119</v>
      </c>
      <c r="E239" s="165" t="s">
        <v>386</v>
      </c>
      <c r="F239" s="166" t="s">
        <v>387</v>
      </c>
      <c r="G239" s="167" t="s">
        <v>378</v>
      </c>
      <c r="H239" s="168">
        <v>1</v>
      </c>
      <c r="I239" s="169"/>
      <c r="J239" s="170">
        <f>ROUND(I239*H239,2)</f>
        <v>0</v>
      </c>
      <c r="K239" s="171"/>
      <c r="L239" s="36"/>
      <c r="M239" s="172" t="s">
        <v>1</v>
      </c>
      <c r="N239" s="173" t="s">
        <v>40</v>
      </c>
      <c r="O239" s="74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6" t="s">
        <v>379</v>
      </c>
      <c r="AT239" s="176" t="s">
        <v>119</v>
      </c>
      <c r="AU239" s="176" t="s">
        <v>82</v>
      </c>
      <c r="AY239" s="16" t="s">
        <v>117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80</v>
      </c>
      <c r="BK239" s="177">
        <f>ROUND(I239*H239,2)</f>
        <v>0</v>
      </c>
      <c r="BL239" s="16" t="s">
        <v>379</v>
      </c>
      <c r="BM239" s="176" t="s">
        <v>388</v>
      </c>
    </row>
    <row r="240" s="2" customFormat="1" ht="16.5" customHeight="1">
      <c r="A240" s="35"/>
      <c r="B240" s="163"/>
      <c r="C240" s="164" t="s">
        <v>389</v>
      </c>
      <c r="D240" s="164" t="s">
        <v>119</v>
      </c>
      <c r="E240" s="165" t="s">
        <v>390</v>
      </c>
      <c r="F240" s="166" t="s">
        <v>391</v>
      </c>
      <c r="G240" s="167" t="s">
        <v>378</v>
      </c>
      <c r="H240" s="168">
        <v>1</v>
      </c>
      <c r="I240" s="169"/>
      <c r="J240" s="170">
        <f>ROUND(I240*H240,2)</f>
        <v>0</v>
      </c>
      <c r="K240" s="171"/>
      <c r="L240" s="36"/>
      <c r="M240" s="172" t="s">
        <v>1</v>
      </c>
      <c r="N240" s="173" t="s">
        <v>40</v>
      </c>
      <c r="O240" s="74"/>
      <c r="P240" s="174">
        <f>O240*H240</f>
        <v>0</v>
      </c>
      <c r="Q240" s="174">
        <v>0</v>
      </c>
      <c r="R240" s="174">
        <f>Q240*H240</f>
        <v>0</v>
      </c>
      <c r="S240" s="174">
        <v>0</v>
      </c>
      <c r="T240" s="17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76" t="s">
        <v>379</v>
      </c>
      <c r="AT240" s="176" t="s">
        <v>119</v>
      </c>
      <c r="AU240" s="176" t="s">
        <v>82</v>
      </c>
      <c r="AY240" s="16" t="s">
        <v>117</v>
      </c>
      <c r="BE240" s="177">
        <f>IF(N240="základní",J240,0)</f>
        <v>0</v>
      </c>
      <c r="BF240" s="177">
        <f>IF(N240="snížená",J240,0)</f>
        <v>0</v>
      </c>
      <c r="BG240" s="177">
        <f>IF(N240="zákl. přenesená",J240,0)</f>
        <v>0</v>
      </c>
      <c r="BH240" s="177">
        <f>IF(N240="sníž. přenesená",J240,0)</f>
        <v>0</v>
      </c>
      <c r="BI240" s="177">
        <f>IF(N240="nulová",J240,0)</f>
        <v>0</v>
      </c>
      <c r="BJ240" s="16" t="s">
        <v>80</v>
      </c>
      <c r="BK240" s="177">
        <f>ROUND(I240*H240,2)</f>
        <v>0</v>
      </c>
      <c r="BL240" s="16" t="s">
        <v>379</v>
      </c>
      <c r="BM240" s="176" t="s">
        <v>392</v>
      </c>
    </row>
    <row r="241" s="2" customFormat="1" ht="16.5" customHeight="1">
      <c r="A241" s="35"/>
      <c r="B241" s="163"/>
      <c r="C241" s="164" t="s">
        <v>393</v>
      </c>
      <c r="D241" s="164" t="s">
        <v>119</v>
      </c>
      <c r="E241" s="165" t="s">
        <v>394</v>
      </c>
      <c r="F241" s="166" t="s">
        <v>395</v>
      </c>
      <c r="G241" s="167" t="s">
        <v>378</v>
      </c>
      <c r="H241" s="168">
        <v>1</v>
      </c>
      <c r="I241" s="169"/>
      <c r="J241" s="170">
        <f>ROUND(I241*H241,2)</f>
        <v>0</v>
      </c>
      <c r="K241" s="171"/>
      <c r="L241" s="36"/>
      <c r="M241" s="172" t="s">
        <v>1</v>
      </c>
      <c r="N241" s="173" t="s">
        <v>40</v>
      </c>
      <c r="O241" s="74"/>
      <c r="P241" s="174">
        <f>O241*H241</f>
        <v>0</v>
      </c>
      <c r="Q241" s="174">
        <v>0</v>
      </c>
      <c r="R241" s="174">
        <f>Q241*H241</f>
        <v>0</v>
      </c>
      <c r="S241" s="174">
        <v>0</v>
      </c>
      <c r="T241" s="17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76" t="s">
        <v>379</v>
      </c>
      <c r="AT241" s="176" t="s">
        <v>119</v>
      </c>
      <c r="AU241" s="176" t="s">
        <v>82</v>
      </c>
      <c r="AY241" s="16" t="s">
        <v>117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6" t="s">
        <v>80</v>
      </c>
      <c r="BK241" s="177">
        <f>ROUND(I241*H241,2)</f>
        <v>0</v>
      </c>
      <c r="BL241" s="16" t="s">
        <v>379</v>
      </c>
      <c r="BM241" s="176" t="s">
        <v>396</v>
      </c>
    </row>
    <row r="242" s="2" customFormat="1" ht="16.5" customHeight="1">
      <c r="A242" s="35"/>
      <c r="B242" s="163"/>
      <c r="C242" s="164" t="s">
        <v>397</v>
      </c>
      <c r="D242" s="164" t="s">
        <v>119</v>
      </c>
      <c r="E242" s="165" t="s">
        <v>398</v>
      </c>
      <c r="F242" s="166" t="s">
        <v>399</v>
      </c>
      <c r="G242" s="167" t="s">
        <v>378</v>
      </c>
      <c r="H242" s="168">
        <v>1</v>
      </c>
      <c r="I242" s="169"/>
      <c r="J242" s="170">
        <f>ROUND(I242*H242,2)</f>
        <v>0</v>
      </c>
      <c r="K242" s="171"/>
      <c r="L242" s="36"/>
      <c r="M242" s="172" t="s">
        <v>1</v>
      </c>
      <c r="N242" s="173" t="s">
        <v>40</v>
      </c>
      <c r="O242" s="74"/>
      <c r="P242" s="174">
        <f>O242*H242</f>
        <v>0</v>
      </c>
      <c r="Q242" s="174">
        <v>0</v>
      </c>
      <c r="R242" s="174">
        <f>Q242*H242</f>
        <v>0</v>
      </c>
      <c r="S242" s="174">
        <v>0</v>
      </c>
      <c r="T242" s="17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76" t="s">
        <v>379</v>
      </c>
      <c r="AT242" s="176" t="s">
        <v>119</v>
      </c>
      <c r="AU242" s="176" t="s">
        <v>82</v>
      </c>
      <c r="AY242" s="16" t="s">
        <v>117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6" t="s">
        <v>80</v>
      </c>
      <c r="BK242" s="177">
        <f>ROUND(I242*H242,2)</f>
        <v>0</v>
      </c>
      <c r="BL242" s="16" t="s">
        <v>379</v>
      </c>
      <c r="BM242" s="176" t="s">
        <v>400</v>
      </c>
    </row>
    <row r="243" s="12" customFormat="1" ht="22.8" customHeight="1">
      <c r="A243" s="12"/>
      <c r="B243" s="150"/>
      <c r="C243" s="12"/>
      <c r="D243" s="151" t="s">
        <v>74</v>
      </c>
      <c r="E243" s="161" t="s">
        <v>401</v>
      </c>
      <c r="F243" s="161" t="s">
        <v>402</v>
      </c>
      <c r="G243" s="12"/>
      <c r="H243" s="12"/>
      <c r="I243" s="153"/>
      <c r="J243" s="162">
        <f>BK243</f>
        <v>0</v>
      </c>
      <c r="K243" s="12"/>
      <c r="L243" s="150"/>
      <c r="M243" s="155"/>
      <c r="N243" s="156"/>
      <c r="O243" s="156"/>
      <c r="P243" s="157">
        <f>SUM(P244:P245)</f>
        <v>0</v>
      </c>
      <c r="Q243" s="156"/>
      <c r="R243" s="157">
        <f>SUM(R244:R245)</f>
        <v>0</v>
      </c>
      <c r="S243" s="156"/>
      <c r="T243" s="158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1" t="s">
        <v>144</v>
      </c>
      <c r="AT243" s="159" t="s">
        <v>74</v>
      </c>
      <c r="AU243" s="159" t="s">
        <v>80</v>
      </c>
      <c r="AY243" s="151" t="s">
        <v>117</v>
      </c>
      <c r="BK243" s="160">
        <f>SUM(BK244:BK245)</f>
        <v>0</v>
      </c>
    </row>
    <row r="244" s="2" customFormat="1" ht="16.5" customHeight="1">
      <c r="A244" s="35"/>
      <c r="B244" s="163"/>
      <c r="C244" s="164" t="s">
        <v>403</v>
      </c>
      <c r="D244" s="164" t="s">
        <v>119</v>
      </c>
      <c r="E244" s="165" t="s">
        <v>404</v>
      </c>
      <c r="F244" s="166" t="s">
        <v>402</v>
      </c>
      <c r="G244" s="167" t="s">
        <v>405</v>
      </c>
      <c r="H244" s="168">
        <v>1</v>
      </c>
      <c r="I244" s="169"/>
      <c r="J244" s="170">
        <f>ROUND(I244*H244,2)</f>
        <v>0</v>
      </c>
      <c r="K244" s="171"/>
      <c r="L244" s="36"/>
      <c r="M244" s="172" t="s">
        <v>1</v>
      </c>
      <c r="N244" s="173" t="s">
        <v>40</v>
      </c>
      <c r="O244" s="74"/>
      <c r="P244" s="174">
        <f>O244*H244</f>
        <v>0</v>
      </c>
      <c r="Q244" s="174">
        <v>0</v>
      </c>
      <c r="R244" s="174">
        <f>Q244*H244</f>
        <v>0</v>
      </c>
      <c r="S244" s="174">
        <v>0</v>
      </c>
      <c r="T244" s="17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76" t="s">
        <v>379</v>
      </c>
      <c r="AT244" s="176" t="s">
        <v>119</v>
      </c>
      <c r="AU244" s="176" t="s">
        <v>82</v>
      </c>
      <c r="AY244" s="16" t="s">
        <v>117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6" t="s">
        <v>80</v>
      </c>
      <c r="BK244" s="177">
        <f>ROUND(I244*H244,2)</f>
        <v>0</v>
      </c>
      <c r="BL244" s="16" t="s">
        <v>379</v>
      </c>
      <c r="BM244" s="176" t="s">
        <v>406</v>
      </c>
    </row>
    <row r="245" s="2" customFormat="1" ht="16.5" customHeight="1">
      <c r="A245" s="35"/>
      <c r="B245" s="163"/>
      <c r="C245" s="164" t="s">
        <v>407</v>
      </c>
      <c r="D245" s="164" t="s">
        <v>119</v>
      </c>
      <c r="E245" s="165" t="s">
        <v>408</v>
      </c>
      <c r="F245" s="166" t="s">
        <v>409</v>
      </c>
      <c r="G245" s="167" t="s">
        <v>378</v>
      </c>
      <c r="H245" s="168">
        <v>1</v>
      </c>
      <c r="I245" s="169"/>
      <c r="J245" s="170">
        <f>ROUND(I245*H245,2)</f>
        <v>0</v>
      </c>
      <c r="K245" s="171"/>
      <c r="L245" s="36"/>
      <c r="M245" s="172" t="s">
        <v>1</v>
      </c>
      <c r="N245" s="173" t="s">
        <v>40</v>
      </c>
      <c r="O245" s="74"/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76" t="s">
        <v>379</v>
      </c>
      <c r="AT245" s="176" t="s">
        <v>119</v>
      </c>
      <c r="AU245" s="176" t="s">
        <v>82</v>
      </c>
      <c r="AY245" s="16" t="s">
        <v>117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6" t="s">
        <v>80</v>
      </c>
      <c r="BK245" s="177">
        <f>ROUND(I245*H245,2)</f>
        <v>0</v>
      </c>
      <c r="BL245" s="16" t="s">
        <v>379</v>
      </c>
      <c r="BM245" s="176" t="s">
        <v>410</v>
      </c>
    </row>
    <row r="246" s="12" customFormat="1" ht="22.8" customHeight="1">
      <c r="A246" s="12"/>
      <c r="B246" s="150"/>
      <c r="C246" s="12"/>
      <c r="D246" s="151" t="s">
        <v>74</v>
      </c>
      <c r="E246" s="161" t="s">
        <v>411</v>
      </c>
      <c r="F246" s="161" t="s">
        <v>412</v>
      </c>
      <c r="G246" s="12"/>
      <c r="H246" s="12"/>
      <c r="I246" s="153"/>
      <c r="J246" s="162">
        <f>BK246</f>
        <v>0</v>
      </c>
      <c r="K246" s="12"/>
      <c r="L246" s="150"/>
      <c r="M246" s="155"/>
      <c r="N246" s="156"/>
      <c r="O246" s="156"/>
      <c r="P246" s="157">
        <f>P247</f>
        <v>0</v>
      </c>
      <c r="Q246" s="156"/>
      <c r="R246" s="157">
        <f>R247</f>
        <v>0</v>
      </c>
      <c r="S246" s="156"/>
      <c r="T246" s="15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1" t="s">
        <v>144</v>
      </c>
      <c r="AT246" s="159" t="s">
        <v>74</v>
      </c>
      <c r="AU246" s="159" t="s">
        <v>80</v>
      </c>
      <c r="AY246" s="151" t="s">
        <v>117</v>
      </c>
      <c r="BK246" s="160">
        <f>BK247</f>
        <v>0</v>
      </c>
    </row>
    <row r="247" s="2" customFormat="1" ht="16.5" customHeight="1">
      <c r="A247" s="35"/>
      <c r="B247" s="163"/>
      <c r="C247" s="164" t="s">
        <v>211</v>
      </c>
      <c r="D247" s="164" t="s">
        <v>119</v>
      </c>
      <c r="E247" s="165" t="s">
        <v>413</v>
      </c>
      <c r="F247" s="166" t="s">
        <v>414</v>
      </c>
      <c r="G247" s="167" t="s">
        <v>405</v>
      </c>
      <c r="H247" s="168">
        <v>6</v>
      </c>
      <c r="I247" s="169"/>
      <c r="J247" s="170">
        <f>ROUND(I247*H247,2)</f>
        <v>0</v>
      </c>
      <c r="K247" s="171"/>
      <c r="L247" s="36"/>
      <c r="M247" s="172" t="s">
        <v>1</v>
      </c>
      <c r="N247" s="173" t="s">
        <v>40</v>
      </c>
      <c r="O247" s="74"/>
      <c r="P247" s="174">
        <f>O247*H247</f>
        <v>0</v>
      </c>
      <c r="Q247" s="174">
        <v>0</v>
      </c>
      <c r="R247" s="174">
        <f>Q247*H247</f>
        <v>0</v>
      </c>
      <c r="S247" s="174">
        <v>0</v>
      </c>
      <c r="T247" s="17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76" t="s">
        <v>379</v>
      </c>
      <c r="AT247" s="176" t="s">
        <v>119</v>
      </c>
      <c r="AU247" s="176" t="s">
        <v>82</v>
      </c>
      <c r="AY247" s="16" t="s">
        <v>117</v>
      </c>
      <c r="BE247" s="177">
        <f>IF(N247="základní",J247,0)</f>
        <v>0</v>
      </c>
      <c r="BF247" s="177">
        <f>IF(N247="snížená",J247,0)</f>
        <v>0</v>
      </c>
      <c r="BG247" s="177">
        <f>IF(N247="zákl. přenesená",J247,0)</f>
        <v>0</v>
      </c>
      <c r="BH247" s="177">
        <f>IF(N247="sníž. přenesená",J247,0)</f>
        <v>0</v>
      </c>
      <c r="BI247" s="177">
        <f>IF(N247="nulová",J247,0)</f>
        <v>0</v>
      </c>
      <c r="BJ247" s="16" t="s">
        <v>80</v>
      </c>
      <c r="BK247" s="177">
        <f>ROUND(I247*H247,2)</f>
        <v>0</v>
      </c>
      <c r="BL247" s="16" t="s">
        <v>379</v>
      </c>
      <c r="BM247" s="176" t="s">
        <v>415</v>
      </c>
    </row>
    <row r="248" s="12" customFormat="1" ht="22.8" customHeight="1">
      <c r="A248" s="12"/>
      <c r="B248" s="150"/>
      <c r="C248" s="12"/>
      <c r="D248" s="151" t="s">
        <v>74</v>
      </c>
      <c r="E248" s="161" t="s">
        <v>416</v>
      </c>
      <c r="F248" s="161" t="s">
        <v>417</v>
      </c>
      <c r="G248" s="12"/>
      <c r="H248" s="12"/>
      <c r="I248" s="153"/>
      <c r="J248" s="162">
        <f>BK248</f>
        <v>0</v>
      </c>
      <c r="K248" s="12"/>
      <c r="L248" s="150"/>
      <c r="M248" s="155"/>
      <c r="N248" s="156"/>
      <c r="O248" s="156"/>
      <c r="P248" s="157">
        <f>SUM(P249:P250)</f>
        <v>0</v>
      </c>
      <c r="Q248" s="156"/>
      <c r="R248" s="157">
        <f>SUM(R249:R250)</f>
        <v>0.1386</v>
      </c>
      <c r="S248" s="156"/>
      <c r="T248" s="158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1" t="s">
        <v>144</v>
      </c>
      <c r="AT248" s="159" t="s">
        <v>74</v>
      </c>
      <c r="AU248" s="159" t="s">
        <v>80</v>
      </c>
      <c r="AY248" s="151" t="s">
        <v>117</v>
      </c>
      <c r="BK248" s="160">
        <f>SUM(BK249:BK250)</f>
        <v>0</v>
      </c>
    </row>
    <row r="249" s="2" customFormat="1" ht="16.5" customHeight="1">
      <c r="A249" s="35"/>
      <c r="B249" s="163"/>
      <c r="C249" s="164" t="s">
        <v>418</v>
      </c>
      <c r="D249" s="164" t="s">
        <v>119</v>
      </c>
      <c r="E249" s="165" t="s">
        <v>419</v>
      </c>
      <c r="F249" s="166" t="s">
        <v>420</v>
      </c>
      <c r="G249" s="167" t="s">
        <v>122</v>
      </c>
      <c r="H249" s="168">
        <v>10</v>
      </c>
      <c r="I249" s="169"/>
      <c r="J249" s="170">
        <f>ROUND(I249*H249,2)</f>
        <v>0</v>
      </c>
      <c r="K249" s="171"/>
      <c r="L249" s="36"/>
      <c r="M249" s="172" t="s">
        <v>1</v>
      </c>
      <c r="N249" s="173" t="s">
        <v>40</v>
      </c>
      <c r="O249" s="74"/>
      <c r="P249" s="174">
        <f>O249*H249</f>
        <v>0</v>
      </c>
      <c r="Q249" s="174">
        <v>0.013860000000000001</v>
      </c>
      <c r="R249" s="174">
        <f>Q249*H249</f>
        <v>0.1386</v>
      </c>
      <c r="S249" s="174">
        <v>0</v>
      </c>
      <c r="T249" s="17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76" t="s">
        <v>123</v>
      </c>
      <c r="AT249" s="176" t="s">
        <v>119</v>
      </c>
      <c r="AU249" s="176" t="s">
        <v>82</v>
      </c>
      <c r="AY249" s="16" t="s">
        <v>117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6" t="s">
        <v>80</v>
      </c>
      <c r="BK249" s="177">
        <f>ROUND(I249*H249,2)</f>
        <v>0</v>
      </c>
      <c r="BL249" s="16" t="s">
        <v>123</v>
      </c>
      <c r="BM249" s="176" t="s">
        <v>421</v>
      </c>
    </row>
    <row r="250" s="2" customFormat="1" ht="16.5" customHeight="1">
      <c r="A250" s="35"/>
      <c r="B250" s="163"/>
      <c r="C250" s="164" t="s">
        <v>422</v>
      </c>
      <c r="D250" s="164" t="s">
        <v>119</v>
      </c>
      <c r="E250" s="165" t="s">
        <v>423</v>
      </c>
      <c r="F250" s="166" t="s">
        <v>424</v>
      </c>
      <c r="G250" s="167" t="s">
        <v>425</v>
      </c>
      <c r="H250" s="168">
        <v>1</v>
      </c>
      <c r="I250" s="169"/>
      <c r="J250" s="170">
        <f>ROUND(I250*H250,2)</f>
        <v>0</v>
      </c>
      <c r="K250" s="171"/>
      <c r="L250" s="36"/>
      <c r="M250" s="198" t="s">
        <v>1</v>
      </c>
      <c r="N250" s="199" t="s">
        <v>40</v>
      </c>
      <c r="O250" s="200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76" t="s">
        <v>123</v>
      </c>
      <c r="AT250" s="176" t="s">
        <v>119</v>
      </c>
      <c r="AU250" s="176" t="s">
        <v>82</v>
      </c>
      <c r="AY250" s="16" t="s">
        <v>117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6" t="s">
        <v>80</v>
      </c>
      <c r="BK250" s="177">
        <f>ROUND(I250*H250,2)</f>
        <v>0</v>
      </c>
      <c r="BL250" s="16" t="s">
        <v>123</v>
      </c>
      <c r="BM250" s="176" t="s">
        <v>426</v>
      </c>
    </row>
    <row r="251" s="2" customFormat="1" ht="6.96" customHeight="1">
      <c r="A251" s="35"/>
      <c r="B251" s="57"/>
      <c r="C251" s="58"/>
      <c r="D251" s="58"/>
      <c r="E251" s="58"/>
      <c r="F251" s="58"/>
      <c r="G251" s="58"/>
      <c r="H251" s="58"/>
      <c r="I251" s="58"/>
      <c r="J251" s="58"/>
      <c r="K251" s="58"/>
      <c r="L251" s="36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autoFilter ref="C124:K250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2023-07-26T06:48:04Z</dcterms:created>
  <dcterms:modified xsi:type="dcterms:W3CDTF">2023-07-26T06:48:07Z</dcterms:modified>
</cp:coreProperties>
</file>