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17400" windowHeight="13080" activeTab="1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OVN!$1:$7</definedName>
    <definedName name="_xlnm.Print_Titles" localSheetId="4">'Stavební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OVN!$A$1:$Y$29</definedName>
    <definedName name="_xlnm.Print_Area" localSheetId="1">Stavba!$A$1:$J$67</definedName>
    <definedName name="_xlnm.Print_Area" localSheetId="4">'Stavební část'!$A$1:$Y$254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96" i="13"/>
  <c r="E174"/>
  <c r="E163"/>
  <c r="E158"/>
  <c r="E144"/>
  <c r="G198"/>
  <c r="G203"/>
  <c r="G215"/>
  <c r="G227"/>
  <c r="G240"/>
  <c r="G197"/>
  <c r="I66" i="1"/>
  <c r="G88" i="13"/>
  <c r="G99"/>
  <c r="G103"/>
  <c r="G105"/>
  <c r="G113"/>
  <c r="G118"/>
  <c r="G130"/>
  <c r="G133"/>
  <c r="G144"/>
  <c r="G87"/>
  <c r="I61" i="1"/>
  <c r="G146" i="13"/>
  <c r="G150"/>
  <c r="G153"/>
  <c r="G156"/>
  <c r="G158"/>
  <c r="G145"/>
  <c r="I62" i="1"/>
  <c r="G160" i="13"/>
  <c r="G163"/>
  <c r="G159"/>
  <c r="I63" i="1"/>
  <c r="G165" i="13"/>
  <c r="G168"/>
  <c r="G171"/>
  <c r="G174"/>
  <c r="G164"/>
  <c r="I64" i="1"/>
  <c r="G176" i="13"/>
  <c r="G181"/>
  <c r="G184"/>
  <c r="G190"/>
  <c r="G193"/>
  <c r="G196"/>
  <c r="G175"/>
  <c r="I65" i="1"/>
  <c r="I17"/>
  <c r="G14" i="12"/>
  <c r="G16"/>
  <c r="G17"/>
  <c r="G13"/>
  <c r="I60" i="1"/>
  <c r="G9" i="12"/>
  <c r="G11"/>
  <c r="G8"/>
  <c r="I59" i="1"/>
  <c r="G86" i="13"/>
  <c r="G85"/>
  <c r="I58" i="1"/>
  <c r="G74" i="13"/>
  <c r="G77"/>
  <c r="G79"/>
  <c r="G80"/>
  <c r="G81"/>
  <c r="G82"/>
  <c r="G83"/>
  <c r="G84"/>
  <c r="G73"/>
  <c r="I57" i="1"/>
  <c r="G71" i="13"/>
  <c r="G70"/>
  <c r="I56" i="1"/>
  <c r="G68" i="13"/>
  <c r="G67"/>
  <c r="I55" i="1"/>
  <c r="G65" i="13"/>
  <c r="G64"/>
  <c r="I54" i="1"/>
  <c r="G60" i="13"/>
  <c r="G59"/>
  <c r="I53" i="1"/>
  <c r="G33" i="13"/>
  <c r="G36"/>
  <c r="G38"/>
  <c r="G40"/>
  <c r="G42"/>
  <c r="G44"/>
  <c r="G46"/>
  <c r="G49"/>
  <c r="G51"/>
  <c r="G54"/>
  <c r="G56"/>
  <c r="G32"/>
  <c r="I52" i="1"/>
  <c r="G9" i="13"/>
  <c r="G11"/>
  <c r="G14"/>
  <c r="G16"/>
  <c r="G18"/>
  <c r="G20"/>
  <c r="G22"/>
  <c r="G24"/>
  <c r="G26"/>
  <c r="G28"/>
  <c r="G30"/>
  <c r="G8"/>
  <c r="I51" i="1"/>
  <c r="AF244" i="13"/>
  <c r="G42" i="1"/>
  <c r="AE244" i="13"/>
  <c r="F42" i="1"/>
  <c r="H42"/>
  <c r="I42"/>
  <c r="AF19" i="12"/>
  <c r="G41" i="1"/>
  <c r="AE19" i="12"/>
  <c r="F41" i="1"/>
  <c r="G39"/>
  <c r="F39"/>
  <c r="G244" i="13"/>
  <c r="BA241"/>
  <c r="BA228"/>
  <c r="BA166"/>
  <c r="BA154"/>
  <c r="BA151"/>
  <c r="BA147"/>
  <c r="BA61"/>
  <c r="BA47"/>
  <c r="M9"/>
  <c r="I9"/>
  <c r="K9"/>
  <c r="K8"/>
  <c r="O9"/>
  <c r="Q9"/>
  <c r="V9"/>
  <c r="V8"/>
  <c r="I11"/>
  <c r="K11"/>
  <c r="M11"/>
  <c r="O11"/>
  <c r="Q11"/>
  <c r="V11"/>
  <c r="I14"/>
  <c r="K14"/>
  <c r="O14"/>
  <c r="O8"/>
  <c r="Q14"/>
  <c r="V14"/>
  <c r="M16"/>
  <c r="I16"/>
  <c r="I8"/>
  <c r="K16"/>
  <c r="O16"/>
  <c r="Q16"/>
  <c r="Q8"/>
  <c r="V16"/>
  <c r="M18"/>
  <c r="I18"/>
  <c r="K18"/>
  <c r="O18"/>
  <c r="Q18"/>
  <c r="V18"/>
  <c r="I20"/>
  <c r="K20"/>
  <c r="M20"/>
  <c r="O20"/>
  <c r="Q20"/>
  <c r="V20"/>
  <c r="M22"/>
  <c r="I22"/>
  <c r="K22"/>
  <c r="O22"/>
  <c r="Q22"/>
  <c r="V22"/>
  <c r="M24"/>
  <c r="I24"/>
  <c r="K24"/>
  <c r="O24"/>
  <c r="Q24"/>
  <c r="V24"/>
  <c r="M26"/>
  <c r="I26"/>
  <c r="K26"/>
  <c r="O26"/>
  <c r="Q26"/>
  <c r="V26"/>
  <c r="I28"/>
  <c r="K28"/>
  <c r="M28"/>
  <c r="O28"/>
  <c r="Q28"/>
  <c r="V28"/>
  <c r="M30"/>
  <c r="I30"/>
  <c r="K30"/>
  <c r="O30"/>
  <c r="Q30"/>
  <c r="V30"/>
  <c r="I33"/>
  <c r="K33"/>
  <c r="K32"/>
  <c r="M33"/>
  <c r="O33"/>
  <c r="Q33"/>
  <c r="V33"/>
  <c r="V32"/>
  <c r="I36"/>
  <c r="K36"/>
  <c r="M36"/>
  <c r="O36"/>
  <c r="Q36"/>
  <c r="V36"/>
  <c r="I38"/>
  <c r="K38"/>
  <c r="O38"/>
  <c r="O32"/>
  <c r="Q38"/>
  <c r="V38"/>
  <c r="M40"/>
  <c r="I40"/>
  <c r="I32"/>
  <c r="K40"/>
  <c r="O40"/>
  <c r="Q40"/>
  <c r="Q32"/>
  <c r="V40"/>
  <c r="I42"/>
  <c r="K42"/>
  <c r="M42"/>
  <c r="O42"/>
  <c r="Q42"/>
  <c r="V42"/>
  <c r="I44"/>
  <c r="K44"/>
  <c r="M44"/>
  <c r="O44"/>
  <c r="Q44"/>
  <c r="V44"/>
  <c r="M46"/>
  <c r="I46"/>
  <c r="K46"/>
  <c r="O46"/>
  <c r="Q46"/>
  <c r="V46"/>
  <c r="M49"/>
  <c r="I49"/>
  <c r="K49"/>
  <c r="O49"/>
  <c r="Q49"/>
  <c r="V49"/>
  <c r="I51"/>
  <c r="K51"/>
  <c r="M51"/>
  <c r="O51"/>
  <c r="Q51"/>
  <c r="V51"/>
  <c r="I54"/>
  <c r="K54"/>
  <c r="M54"/>
  <c r="O54"/>
  <c r="Q54"/>
  <c r="V54"/>
  <c r="M56"/>
  <c r="I56"/>
  <c r="K56"/>
  <c r="O56"/>
  <c r="Q56"/>
  <c r="V56"/>
  <c r="I59"/>
  <c r="O59"/>
  <c r="Q59"/>
  <c r="I60"/>
  <c r="K60"/>
  <c r="K59"/>
  <c r="M60"/>
  <c r="M59"/>
  <c r="O60"/>
  <c r="Q60"/>
  <c r="V60"/>
  <c r="V59"/>
  <c r="K64"/>
  <c r="V64"/>
  <c r="M65"/>
  <c r="M64"/>
  <c r="I65"/>
  <c r="I64"/>
  <c r="K65"/>
  <c r="O65"/>
  <c r="O64"/>
  <c r="Q65"/>
  <c r="Q64"/>
  <c r="V65"/>
  <c r="I67"/>
  <c r="O67"/>
  <c r="Q67"/>
  <c r="I68"/>
  <c r="K68"/>
  <c r="K67"/>
  <c r="M68"/>
  <c r="M67"/>
  <c r="O68"/>
  <c r="Q68"/>
  <c r="V68"/>
  <c r="V67"/>
  <c r="K70"/>
  <c r="V70"/>
  <c r="M71"/>
  <c r="M70"/>
  <c r="I71"/>
  <c r="I70"/>
  <c r="K71"/>
  <c r="O71"/>
  <c r="O70"/>
  <c r="Q71"/>
  <c r="Q70"/>
  <c r="V71"/>
  <c r="I74"/>
  <c r="K74"/>
  <c r="K73"/>
  <c r="M74"/>
  <c r="O74"/>
  <c r="Q74"/>
  <c r="V74"/>
  <c r="V73"/>
  <c r="I77"/>
  <c r="K77"/>
  <c r="M77"/>
  <c r="O77"/>
  <c r="O73"/>
  <c r="Q77"/>
  <c r="V77"/>
  <c r="M79"/>
  <c r="I79"/>
  <c r="K79"/>
  <c r="O79"/>
  <c r="Q79"/>
  <c r="V79"/>
  <c r="M80"/>
  <c r="I80"/>
  <c r="I73"/>
  <c r="K80"/>
  <c r="O80"/>
  <c r="Q80"/>
  <c r="Q73"/>
  <c r="V80"/>
  <c r="I81"/>
  <c r="K81"/>
  <c r="M81"/>
  <c r="O81"/>
  <c r="Q81"/>
  <c r="V81"/>
  <c r="I82"/>
  <c r="K82"/>
  <c r="M82"/>
  <c r="O82"/>
  <c r="Q82"/>
  <c r="V82"/>
  <c r="M83"/>
  <c r="I83"/>
  <c r="K83"/>
  <c r="O83"/>
  <c r="Q83"/>
  <c r="V83"/>
  <c r="M84"/>
  <c r="I84"/>
  <c r="K84"/>
  <c r="O84"/>
  <c r="Q84"/>
  <c r="V84"/>
  <c r="I85"/>
  <c r="K85"/>
  <c r="Q85"/>
  <c r="V85"/>
  <c r="I86"/>
  <c r="K86"/>
  <c r="M86"/>
  <c r="M85"/>
  <c r="O86"/>
  <c r="O85"/>
  <c r="Q86"/>
  <c r="V86"/>
  <c r="M88"/>
  <c r="I88"/>
  <c r="I144"/>
  <c r="I87"/>
  <c r="K88"/>
  <c r="K144"/>
  <c r="K87"/>
  <c r="O88"/>
  <c r="Q88"/>
  <c r="Q144"/>
  <c r="Q87"/>
  <c r="V88"/>
  <c r="V144"/>
  <c r="V87"/>
  <c r="I99"/>
  <c r="K99"/>
  <c r="M99"/>
  <c r="O99"/>
  <c r="Q99"/>
  <c r="V99"/>
  <c r="I103"/>
  <c r="K103"/>
  <c r="M103"/>
  <c r="O103"/>
  <c r="Q103"/>
  <c r="V103"/>
  <c r="M105"/>
  <c r="I105"/>
  <c r="K105"/>
  <c r="O105"/>
  <c r="O144"/>
  <c r="O87"/>
  <c r="Q105"/>
  <c r="V105"/>
  <c r="M113"/>
  <c r="I113"/>
  <c r="K113"/>
  <c r="O113"/>
  <c r="Q113"/>
  <c r="V113"/>
  <c r="I118"/>
  <c r="K118"/>
  <c r="M118"/>
  <c r="O118"/>
  <c r="Q118"/>
  <c r="V118"/>
  <c r="I130"/>
  <c r="K130"/>
  <c r="M130"/>
  <c r="O130"/>
  <c r="Q130"/>
  <c r="V130"/>
  <c r="M133"/>
  <c r="I133"/>
  <c r="K133"/>
  <c r="O133"/>
  <c r="Q133"/>
  <c r="V133"/>
  <c r="M144"/>
  <c r="I146"/>
  <c r="I158"/>
  <c r="I145"/>
  <c r="K146"/>
  <c r="M146"/>
  <c r="O146"/>
  <c r="O158"/>
  <c r="O145"/>
  <c r="Q146"/>
  <c r="Q158"/>
  <c r="Q145"/>
  <c r="V146"/>
  <c r="M150"/>
  <c r="I150"/>
  <c r="K150"/>
  <c r="O150"/>
  <c r="Q150"/>
  <c r="V150"/>
  <c r="I153"/>
  <c r="K153"/>
  <c r="M153"/>
  <c r="O153"/>
  <c r="Q153"/>
  <c r="V153"/>
  <c r="I156"/>
  <c r="K156"/>
  <c r="K158"/>
  <c r="K145"/>
  <c r="M156"/>
  <c r="O156"/>
  <c r="Q156"/>
  <c r="V156"/>
  <c r="V158"/>
  <c r="V145"/>
  <c r="M158"/>
  <c r="O163"/>
  <c r="O159"/>
  <c r="I160"/>
  <c r="I163"/>
  <c r="I159"/>
  <c r="K160"/>
  <c r="K163"/>
  <c r="K159"/>
  <c r="M160"/>
  <c r="O160"/>
  <c r="Q160"/>
  <c r="Q163"/>
  <c r="Q159"/>
  <c r="V160"/>
  <c r="V163"/>
  <c r="V159"/>
  <c r="M163"/>
  <c r="M165"/>
  <c r="M168"/>
  <c r="M171"/>
  <c r="M174"/>
  <c r="M164"/>
  <c r="I165"/>
  <c r="I174"/>
  <c r="I164"/>
  <c r="K165"/>
  <c r="K174"/>
  <c r="K164"/>
  <c r="O165"/>
  <c r="O174"/>
  <c r="O164"/>
  <c r="Q165"/>
  <c r="Q174"/>
  <c r="Q164"/>
  <c r="V165"/>
  <c r="V174"/>
  <c r="V164"/>
  <c r="I168"/>
  <c r="K168"/>
  <c r="O168"/>
  <c r="Q168"/>
  <c r="V168"/>
  <c r="I171"/>
  <c r="K171"/>
  <c r="O171"/>
  <c r="Q171"/>
  <c r="V171"/>
  <c r="M176"/>
  <c r="I176"/>
  <c r="I196"/>
  <c r="I175"/>
  <c r="K176"/>
  <c r="K196"/>
  <c r="K175"/>
  <c r="O176"/>
  <c r="Q176"/>
  <c r="Q196"/>
  <c r="Q175"/>
  <c r="V176"/>
  <c r="V196"/>
  <c r="V175"/>
  <c r="M181"/>
  <c r="I181"/>
  <c r="K181"/>
  <c r="O181"/>
  <c r="Q181"/>
  <c r="V181"/>
  <c r="I184"/>
  <c r="K184"/>
  <c r="M184"/>
  <c r="O184"/>
  <c r="Q184"/>
  <c r="V184"/>
  <c r="M190"/>
  <c r="I190"/>
  <c r="K190"/>
  <c r="O190"/>
  <c r="O196"/>
  <c r="O175"/>
  <c r="Q190"/>
  <c r="V190"/>
  <c r="M193"/>
  <c r="I193"/>
  <c r="K193"/>
  <c r="O193"/>
  <c r="Q193"/>
  <c r="V193"/>
  <c r="M196"/>
  <c r="M198"/>
  <c r="I198"/>
  <c r="I197"/>
  <c r="K198"/>
  <c r="K197"/>
  <c r="O198"/>
  <c r="O197"/>
  <c r="Q198"/>
  <c r="Q197"/>
  <c r="V198"/>
  <c r="V197"/>
  <c r="I203"/>
  <c r="K203"/>
  <c r="M203"/>
  <c r="O203"/>
  <c r="Q203"/>
  <c r="V203"/>
  <c r="I215"/>
  <c r="K215"/>
  <c r="M215"/>
  <c r="O215"/>
  <c r="Q215"/>
  <c r="V215"/>
  <c r="I227"/>
  <c r="K227"/>
  <c r="M227"/>
  <c r="O227"/>
  <c r="Q227"/>
  <c r="V227"/>
  <c r="M240"/>
  <c r="I240"/>
  <c r="K240"/>
  <c r="O240"/>
  <c r="Q240"/>
  <c r="V240"/>
  <c r="G19" i="12"/>
  <c r="BA15"/>
  <c r="BA12"/>
  <c r="BA10"/>
  <c r="K8"/>
  <c r="V8"/>
  <c r="I9"/>
  <c r="I8"/>
  <c r="K9"/>
  <c r="M9"/>
  <c r="O9"/>
  <c r="Q9"/>
  <c r="Q8"/>
  <c r="V9"/>
  <c r="M11"/>
  <c r="I11"/>
  <c r="K11"/>
  <c r="O11"/>
  <c r="O8"/>
  <c r="Q11"/>
  <c r="V11"/>
  <c r="I13"/>
  <c r="Q13"/>
  <c r="I14"/>
  <c r="K14"/>
  <c r="K13"/>
  <c r="O14"/>
  <c r="O13"/>
  <c r="Q14"/>
  <c r="V14"/>
  <c r="V13"/>
  <c r="I16"/>
  <c r="K16"/>
  <c r="M16"/>
  <c r="O16"/>
  <c r="Q16"/>
  <c r="V16"/>
  <c r="I17"/>
  <c r="K17"/>
  <c r="O17"/>
  <c r="Q17"/>
  <c r="V17"/>
  <c r="I20" i="1"/>
  <c r="I19"/>
  <c r="I18"/>
  <c r="F44"/>
  <c r="G44"/>
  <c r="G25"/>
  <c r="A25"/>
  <c r="H41"/>
  <c r="I41"/>
  <c r="H39"/>
  <c r="I39"/>
  <c r="I44"/>
  <c r="I67"/>
  <c r="I16"/>
  <c r="I21"/>
  <c r="G26"/>
  <c r="A26"/>
  <c r="G28"/>
  <c r="G23"/>
  <c r="M145" i="13"/>
  <c r="M175"/>
  <c r="M159"/>
  <c r="M87"/>
  <c r="M73"/>
  <c r="M197"/>
  <c r="M38"/>
  <c r="M32"/>
  <c r="M14"/>
  <c r="M8"/>
  <c r="M8" i="12"/>
  <c r="M17"/>
  <c r="M14"/>
  <c r="M13"/>
  <c r="H44" i="1"/>
  <c r="J28"/>
  <c r="J26"/>
  <c r="G38"/>
  <c r="F38"/>
  <c r="J23"/>
  <c r="J24"/>
  <c r="J25"/>
  <c r="J27"/>
  <c r="E24"/>
  <c r="E26"/>
  <c r="A23"/>
  <c r="G24"/>
  <c r="A27"/>
  <c r="A24"/>
  <c r="G29"/>
  <c r="G27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<sst xmlns="http://schemas.openxmlformats.org/spreadsheetml/2006/main" count="1168" uniqueCount="394">
  <si>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</si>
  <si>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</si>
  <si>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</si>
  <si>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</si>
  <si>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</si>
  <si>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</si>
  <si>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</si>
  <si>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</si>
  <si>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</si>
  <si>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</si>
  <si>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</si>
  <si>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</si>
  <si>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</si>
  <si>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</si>
  <si>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</si>
  <si>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</si>
  <si>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</si>
  <si>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</si>
  <si>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</si>
  <si>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</si>
  <si>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</si>
  <si>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</si>
  <si>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</si>
  <si>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</si>
  <si>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</si>
  <si>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</si>
  <si>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</si>
  <si>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</si>
  <si>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</si>
  <si>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</si>
  <si>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</si>
  <si>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</si>
  <si>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</si>
  <si>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</si>
  <si>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</si>
  <si>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</si>
  <si>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</si>
  <si>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</si>
  <si>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</si>
  <si>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</si>
  <si>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</si>
  <si>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</si>
  <si>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2022/103</t>
  </si>
  <si>
    <t>Obnova dřevěného altánu pod Kamýckým lesem</t>
  </si>
  <si>
    <t>Stavba</t>
  </si>
  <si>
    <t>00</t>
  </si>
  <si>
    <t>Ostatní a vedlejší náklady</t>
  </si>
  <si>
    <t>01</t>
  </si>
  <si>
    <t>Stavební část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</si>
  <si>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</si>
  <si>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</si>
  <si>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</si>
  <si>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</si>
  <si>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</si>
  <si>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</si>
  <si>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</si>
  <si>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</si>
  <si>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</si>
  <si>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</si>
  <si>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</si>
  <si>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</si>
  <si>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</si>
  <si>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</si>
  <si>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</si>
  <si>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</si>
  <si>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</si>
  <si>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</si>
  <si>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</si>
  <si>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</si>
  <si>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ON</t>
  </si>
  <si>
    <t>VN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</si>
  <si>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</si>
  <si>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</si>
  <si>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</si>
  <si>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</si>
  <si>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</si>
  <si>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</si>
  <si>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</si>
  <si>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</si>
  <si>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</si>
  <si>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</si>
  <si>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</si>
  <si>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</si>
  <si>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</si>
  <si>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</si>
  <si>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</si>
  <si>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</si>
  <si>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</si>
  <si>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</si>
  <si>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</si>
  <si>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</si>
  <si>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</si>
  <si>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</si>
  <si>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</si>
  <si>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</si>
  <si>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</si>
  <si>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</si>
  <si>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</si>
  <si>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</si>
  <si>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</si>
  <si>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</si>
  <si>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</si>
  <si>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</si>
  <si>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</si>
  <si>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</si>
  <si>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</si>
  <si>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</si>
  <si>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</si>
  <si>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</si>
  <si>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</si>
  <si>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</si>
  <si>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005211080R</t>
  </si>
  <si>
    <t>Bezpečnostní a hygienická opatření na staveništi vč.oplocení stavby a plánu BOZP</t>
  </si>
  <si>
    <t>soubor</t>
  </si>
  <si>
    <t>Vlastní</t>
  </si>
  <si>
    <t>Indiv</t>
  </si>
  <si>
    <t>Práce</t>
  </si>
  <si>
    <t>Běžná</t>
  </si>
  <si>
    <t>POL1_1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</si>
  <si>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řád), z hlediska bezpečnosti a ochrany zdraví (plán BOZP).</t>
  </si>
  <si>
    <t>POP</t>
  </si>
  <si>
    <t>005241010R</t>
  </si>
  <si>
    <t>Dokumentace skutečného provedení stavby vč.veškerých profesí</t>
  </si>
  <si>
    <t>Náklady na vyhotovení dokumentace skutečného provedení stavby a její předání objednateli v požadované formě a požadovaném počtu.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</si>
  <si>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</si>
  <si>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</si>
  <si>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</si>
  <si>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005121032R</t>
  </si>
  <si>
    <t>Opatření k zamezení vyvážení nečistot ze stavby vč.průběžného čištění příjezd.komunikace</t>
  </si>
  <si>
    <t>005123 R</t>
  </si>
  <si>
    <t>Mimostaveništní doprava materiálu a pracovníků</t>
  </si>
  <si>
    <t>Specifikace</t>
  </si>
  <si>
    <t>POL3_1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</si>
  <si>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</si>
  <si>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</si>
  <si>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</si>
  <si>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</si>
  <si>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</si>
  <si>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</si>
  <si>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>m3</t>
  </si>
  <si>
    <t>RTS 22/ II</t>
  </si>
  <si>
    <t>výkop pro obvod.drenáž a nový základ : 2,4*6*0,3*0,4+2,95*6*0,3*0,5</t>
  </si>
  <si>
    <t>VV</t>
  </si>
  <si>
    <t>162201203R00</t>
  </si>
  <si>
    <t>Vodorovné přemíst.výkopku, kolečko hor.1-4, do 10m</t>
  </si>
  <si>
    <t>na přechod deponii : 4,383</t>
  </si>
  <si>
    <t>pro násypy : 4,383</t>
  </si>
  <si>
    <t>167101201R00</t>
  </si>
  <si>
    <t>Nakládání výkopku z hor.1 ÷ 4 - ručně</t>
  </si>
  <si>
    <t>171201201R00</t>
  </si>
  <si>
    <t>Uložení sypaniny na skl.-sypanina na výšku přes 2m</t>
  </si>
  <si>
    <t>4,383</t>
  </si>
  <si>
    <t>174101102R00</t>
  </si>
  <si>
    <t>Zásyp ruční se zhutněním</t>
  </si>
  <si>
    <t>násypy kolem objektu : 4,383</t>
  </si>
  <si>
    <t>180402111R00</t>
  </si>
  <si>
    <t>Založení trávníku parkového výsevem v rovině</t>
  </si>
  <si>
    <t>m2</t>
  </si>
  <si>
    <t>násypy kolem objektu : 38</t>
  </si>
  <si>
    <t>181101111R00</t>
  </si>
  <si>
    <t>Úprava pláně v zářezech se zhutněním - ručně</t>
  </si>
  <si>
    <t>výkop pro obvod.drenáž a nový základ - zhutnění dna : 2,4*6*0,3+2,95*6*0,3</t>
  </si>
  <si>
    <t>181301103R00</t>
  </si>
  <si>
    <t>Rozprostření ornice, rovina, tl. 15-20 cm,do 500m2</t>
  </si>
  <si>
    <t>182001122R00</t>
  </si>
  <si>
    <t>Plošná úprava terénu, nerovnosti do 15 cm svah 1:2</t>
  </si>
  <si>
    <t>00572410</t>
  </si>
  <si>
    <t>Směs travní parková II. mírná zátěž</t>
  </si>
  <si>
    <t>kg</t>
  </si>
  <si>
    <t>SPCM</t>
  </si>
  <si>
    <t>38*0,05+0,1</t>
  </si>
  <si>
    <t>10364100.A</t>
  </si>
  <si>
    <t>Zemina pro zelené plochy  VL</t>
  </si>
  <si>
    <t>chybějící zemina pro násypy : 38*0,2*1,1-4,383</t>
  </si>
  <si>
    <t>211561111R00</t>
  </si>
  <si>
    <t>Výplň odvodňovacích žeber kam. hrubě drcen. 16 mm</t>
  </si>
  <si>
    <t>podsyp nového základu : 2,4*6*0,3*0,3</t>
  </si>
  <si>
    <t>násyp obvod.drenáže : 2,95*6*0,3*0,5</t>
  </si>
  <si>
    <t>211971110R00</t>
  </si>
  <si>
    <t>Opláštění žeber z geotextilie o sklonu do 1 : 2,5</t>
  </si>
  <si>
    <t>opláštění obvod.drenáže : 2,95*6*1,8</t>
  </si>
  <si>
    <t>212753114R00</t>
  </si>
  <si>
    <t>Montáž ohebné dren. trubky do rýhy DN 100,bez lože</t>
  </si>
  <si>
    <t>m</t>
  </si>
  <si>
    <t>potrubí obvod.drenáže : 3,1*6</t>
  </si>
  <si>
    <t>274316131RT3</t>
  </si>
  <si>
    <t>Základ.pasy z betonu prostého vodostaveb. C 25/30 XF3 odolnost proti střídavému působení mrazu</t>
  </si>
  <si>
    <t>nový základ : 2,4*6*0,3*0,25</t>
  </si>
  <si>
    <t>274354111R00</t>
  </si>
  <si>
    <t>Bednění základových pasů zřízení</t>
  </si>
  <si>
    <t>bednění nového základu : 2,45*6*0,35+2,055*6*0,35</t>
  </si>
  <si>
    <t>274354211R00</t>
  </si>
  <si>
    <t>Bednění základových pasů odstranění</t>
  </si>
  <si>
    <t>9,4605</t>
  </si>
  <si>
    <t>274361821R00</t>
  </si>
  <si>
    <t>Výztuž základ. pasů z betonářské oceli 10505 (R)</t>
  </si>
  <si>
    <t>t</t>
  </si>
  <si>
    <t>V položce jsou zakalkulovány náklady na dodání nastříhané a naohýbané výztuže, podložek, distančních vložek, drátu, skob apod., dále náklady na uložení výztuže a její vyvázání nebo přivaření bodovými svary.</t>
  </si>
  <si>
    <t>výztuž nového základu (60kg/m3) : 1,08*0,06</t>
  </si>
  <si>
    <t>29901Rpol</t>
  </si>
  <si>
    <t>Příplatek za pohledové provedení bednění základu</t>
  </si>
  <si>
    <t>bednění nového základu - vnější strana : 2,45*6*0,35</t>
  </si>
  <si>
    <t>29902Rpol</t>
  </si>
  <si>
    <t>Příplatek za pohledové provedení betonu základu</t>
  </si>
  <si>
    <t>beton nového základu - vnější strana : 2,45*6*0,25</t>
  </si>
  <si>
    <t>beton nového základu - horní strana : 2,45*6*0,3</t>
  </si>
  <si>
    <t>28611223.A</t>
  </si>
  <si>
    <t>Trubka PVC drenážní flexibilní d 100 mm</t>
  </si>
  <si>
    <t>potrubí obvod.drenáže : 19</t>
  </si>
  <si>
    <t>69366198</t>
  </si>
  <si>
    <t>Geotextilie 300 g/m2 š. 200cm 100% PP</t>
  </si>
  <si>
    <t>opláštění obvod.drenáže : 31,86*1,1</t>
  </si>
  <si>
    <t>dopočet na celé m2 : 1-0,046</t>
  </si>
  <si>
    <t>380932224R00</t>
  </si>
  <si>
    <t>Vlepení výztuže D 10, beton, malta HIT - HY</t>
  </si>
  <si>
    <t>RTS 19/ II</t>
  </si>
  <si>
    <t>V položce je zakalkulováno vyvrtání a vyčištění otvoru požadovaného průměru D 18 mm a hloubky 1 m, vyplnění otvoru chemickou maltou HIT - HY 150 pomocí aplikační pistole z patrony o obsahu 330 ml a zasunutí betonářské výztuže D 10 mm.</t>
  </si>
  <si>
    <t>propojení nového základu se stávajícím - dl.0,4m á 0,5m : 30*0,4</t>
  </si>
  <si>
    <t>kotvení kce krovu altánu k beton.podlaze : 6*2*0,25</t>
  </si>
  <si>
    <t>632477124R00</t>
  </si>
  <si>
    <t>Reprofil.polymercement.maltou,tl.do15 mm+penetrace</t>
  </si>
  <si>
    <t>oprava stáv.podlahy : 10,98</t>
  </si>
  <si>
    <t>941955001R00</t>
  </si>
  <si>
    <t>Lešení lehké pomocné, výška podlahy do 1,2 m</t>
  </si>
  <si>
    <t>pomocné lešení : 2,55*1,2*6+18</t>
  </si>
  <si>
    <t>952901111R00</t>
  </si>
  <si>
    <t>Vyčištění budov o výšce podlaží do 4 m</t>
  </si>
  <si>
    <t>závěrečný úklid : 10,98</t>
  </si>
  <si>
    <t>965048515R00</t>
  </si>
  <si>
    <t>Broušení betonových povrchů do tl. 5 mm</t>
  </si>
  <si>
    <t>Položka je určena pro broušení lokálních nerovností nebo zbroušení celistvých ploch.</t>
  </si>
  <si>
    <t>stáv.podlaha altánu : 10,98</t>
  </si>
  <si>
    <t>965048516R00</t>
  </si>
  <si>
    <t>Příplatek za každý další 1 mm broušení bet.povrchu</t>
  </si>
  <si>
    <t>stáv.podlaha altánu : 10,98*10</t>
  </si>
  <si>
    <t>979081111R00</t>
  </si>
  <si>
    <t>Odvoz suti a vybour. hmot na skládku do 1 km</t>
  </si>
  <si>
    <t>POL1_0</t>
  </si>
  <si>
    <t>979081121R00</t>
  </si>
  <si>
    <t>Příplatek k odvozu za každý další 1 km</t>
  </si>
  <si>
    <t>979082111R00</t>
  </si>
  <si>
    <t>Vnitrostaveništní doprava suti do 10 m</t>
  </si>
  <si>
    <t>979087212R00</t>
  </si>
  <si>
    <t>Nakládání suti na dopravní prostředky</t>
  </si>
  <si>
    <t>979093111R00</t>
  </si>
  <si>
    <t>Uložení suti na skládku bez zhutnění</t>
  </si>
  <si>
    <t>979990103R00</t>
  </si>
  <si>
    <t>Poplatek za uložení suti - beton, skupina odpadu 170101</t>
  </si>
  <si>
    <t>999281145R00</t>
  </si>
  <si>
    <t>Přesun hmot pro opravy a údržbu do v. 6 m, nošením</t>
  </si>
  <si>
    <t>762085153R00</t>
  </si>
  <si>
    <t>Hoblování tesařských prvků - ručně</t>
  </si>
  <si>
    <t>POL1_7</t>
  </si>
  <si>
    <t xml:space="preserve">prvky altánu : </t>
  </si>
  <si>
    <t>vaznice 100/120 : 12,6*0,44</t>
  </si>
  <si>
    <t>vzpěry (pásky) 100/100 : 15,3*0,4</t>
  </si>
  <si>
    <t>krokve 100/120 : 15,3*0,44</t>
  </si>
  <si>
    <t>sloupky 140/140 : 16,5*0,56</t>
  </si>
  <si>
    <t>vaznice 140/160 : 12,6*0,6</t>
  </si>
  <si>
    <t>rozpěry 100/160 : 12*0,52</t>
  </si>
  <si>
    <t>zábradlí 100/100 : 11,4*0,4</t>
  </si>
  <si>
    <t>lavice 50/100 : 40,8*0,3</t>
  </si>
  <si>
    <t>lavice 50/80 : 38,4*0,26</t>
  </si>
  <si>
    <t>762088116R00</t>
  </si>
  <si>
    <t>Zakrývání provizorní plachtou 15x20m,vč.odstranění</t>
  </si>
  <si>
    <t>kus</t>
  </si>
  <si>
    <t>Zakrývání rozpracovaných tesařských konstrukcí těžkou plachtou na ochranu před srážkovou vodou.</t>
  </si>
  <si>
    <t>Položka vyjadřuje desetinásobné snímání a zakrývání a úplný odpis plachty.</t>
  </si>
  <si>
    <t>provizorní zakrývání : 1</t>
  </si>
  <si>
    <t>762341230R00</t>
  </si>
  <si>
    <t>Montáž bednění střech rovných, palubky pero-drážka</t>
  </si>
  <si>
    <t>bednění střechy : 1,25*2,3/2*2*6</t>
  </si>
  <si>
    <t>762712110R00</t>
  </si>
  <si>
    <t>Montáž vázaných konstrukcí hraněných do 120 cm2</t>
  </si>
  <si>
    <t>vaznice 100/120 : 2,1*6</t>
  </si>
  <si>
    <t>vzpěry (pásky) 100/100 : 0,85*3*6</t>
  </si>
  <si>
    <t>krokve 100/120 : 2,55*6</t>
  </si>
  <si>
    <t>zábradlí 100/100 : 1,9*2*3</t>
  </si>
  <si>
    <t>lavice 50/100 : 0,8*17*3</t>
  </si>
  <si>
    <t>lavice 50/80 : (0,45*16+0,35*16)*3</t>
  </si>
  <si>
    <t>762712120R00</t>
  </si>
  <si>
    <t>Montáž vázaných konstrukcí hraněných do 224 cm2</t>
  </si>
  <si>
    <t>sloupky 140/140 : 2,75*6</t>
  </si>
  <si>
    <t>vaznice 140/160 : 2,1*6</t>
  </si>
  <si>
    <t>rozpěry 100/160 : 4*3</t>
  </si>
  <si>
    <t>762795000R00</t>
  </si>
  <si>
    <t>Spojovací prostředky pro vázané konstrukce</t>
  </si>
  <si>
    <t>vaznice 100/120 : 12,6*0,1*0,12</t>
  </si>
  <si>
    <t>vzpěry (pásky) 100/100 : 15,3*0,1*0,1</t>
  </si>
  <si>
    <t>krokve 100/120 : 15,3*0,1*0,12</t>
  </si>
  <si>
    <t>sloupky 140/140 : 16,5*0,14*0,14</t>
  </si>
  <si>
    <t>vaznice 140/160 : 12,6*0,14*0,16</t>
  </si>
  <si>
    <t>rozpěry 100/160 : 12*0,1*0,16</t>
  </si>
  <si>
    <t>zábradlí 100/100 : 11,4*0,1*0,1</t>
  </si>
  <si>
    <t>lavice 50/100 : 40,8*0,05*0,1</t>
  </si>
  <si>
    <t>lavice 50/80 : 38,4*0,05*0,08</t>
  </si>
  <si>
    <t>bednění střechy : 17,25*0,03</t>
  </si>
  <si>
    <t>7629902Rpol</t>
  </si>
  <si>
    <t>Palubka modřínová tloušťka 30mm ( Modřín evropský )</t>
  </si>
  <si>
    <t>bednění střechy : 17,25*1,15</t>
  </si>
  <si>
    <t>dopočet na celé m2 : 1-0,8375</t>
  </si>
  <si>
    <t>605160123</t>
  </si>
  <si>
    <t>Řezivo sušené modřínové ( Modřín evropský )</t>
  </si>
  <si>
    <t>POL3_7</t>
  </si>
  <si>
    <t>vaznice 100/120 : 12,6*0,1*0,12*1,15</t>
  </si>
  <si>
    <t>vzpěry (pásky) 100/100 : 15,3*0,1*0,1*1,15</t>
  </si>
  <si>
    <t>krokve 100/120 : 15,3*0,1*0,12*1,15</t>
  </si>
  <si>
    <t>sloupky 140/140 : 16,5*0,14*0,14*1,15</t>
  </si>
  <si>
    <t>vaznice 140/160 : 12,6*0,14*0,16*1,15</t>
  </si>
  <si>
    <t>rozpěry 100/160 : 12*0,1*0,16*1,15</t>
  </si>
  <si>
    <t>zábradlí 100/100 : 11,4*0,1*0,1*1,15</t>
  </si>
  <si>
    <t>lavice 50/100 : 40,8*0,05*0,1*1,2</t>
  </si>
  <si>
    <t>lavice 50/80 : 38,4*0,05*0,08*1,2</t>
  </si>
  <si>
    <t>998762202R00</t>
  </si>
  <si>
    <t>Přesun hmot pro tesařské konstrukce, výšky do 12 m</t>
  </si>
  <si>
    <t>POL1_1002</t>
  </si>
  <si>
    <t>764212612RT2</t>
  </si>
  <si>
    <t>Krytina TiZn RHEINZINK, svitky rš. 570 mm, do 30° plech prePATINA blaugrau</t>
  </si>
  <si>
    <t>Střešní krytina z plechu TiZn RHEINZINK® hladká ze svitku tl.0,7 mm, RŠ 570 mm, systém dvojité stojaté drážky, se sklonem od 10° do 30°.</t>
  </si>
  <si>
    <t>Včetně dodávky a montáže těsnící pásky.</t>
  </si>
  <si>
    <t>KRYTINA střechy : 1,25*2,3/2*2*6</t>
  </si>
  <si>
    <t>764292621RT2</t>
  </si>
  <si>
    <t>Oplechování nároží TiZn RHEINZINK, s lištou plech prePATINA blaugrau</t>
  </si>
  <si>
    <t>Oplechování nároží z plechu TiZn RHEINZINK na střechách s plechovou krytinou z TiZn RHEINZINK, systém dvojité stojaté drážky, nároží s lištou</t>
  </si>
  <si>
    <t>oplechování nároží střechy : 2,55*6</t>
  </si>
  <si>
    <t>764292661RT2</t>
  </si>
  <si>
    <t>Oplechování okapní hrany z TiZn RHEINZINK plech prePATINA blaugrau</t>
  </si>
  <si>
    <t>Oplechování okapní hrany z plechu TiZn RHEINZINK® leskle válcovaný (WB) na střechách s plechovou krytinou z TiZn RHEINZINK®, systém dvojité stojaté drážky.</t>
  </si>
  <si>
    <t>oplechování okraje střechy : 2,055*6</t>
  </si>
  <si>
    <t>7649901Rpol</t>
  </si>
  <si>
    <t>D+M Vrcholový hřebenáč z TiZn RHEINZINK plechu rozdělovací do šesti nároží, atyp</t>
  </si>
  <si>
    <t>střecha : 1</t>
  </si>
  <si>
    <t>998764201R00</t>
  </si>
  <si>
    <t>Přesun hmot pro klempířské konstr., výšky do 6 m</t>
  </si>
  <si>
    <t>765799313RO9</t>
  </si>
  <si>
    <t>Montáž fólie na bednění přibitím, přelepení spojů difúzní pojistná hydroizolace pro plech.krytiny</t>
  </si>
  <si>
    <t>Dodávka a montáž fólie (separační a mikroventilační), spojovací pásky včetně spojovacích prostředků.</t>
  </si>
  <si>
    <t>pojist.hydroizolace střechy : 1,25*2,3/2*2*6</t>
  </si>
  <si>
    <t>998765201R00</t>
  </si>
  <si>
    <t>Přesun hmot pro krytiny tvrdé, výšky do 6 m</t>
  </si>
  <si>
    <t>766441111R00</t>
  </si>
  <si>
    <t>Položení podlahy teras z prken, na podkladní rošt vč.dodávky spoj.materiálu</t>
  </si>
  <si>
    <t>Včetně položení podkladního roštu do štěrkového lože, nebo na rovný pevný povrch, položení palubek a upevnění nerezovými šrouby skrytým spojem.</t>
  </si>
  <si>
    <t>podlaha altánu : 10,98</t>
  </si>
  <si>
    <t>611981861</t>
  </si>
  <si>
    <t>Prkno terasové dřevěné Modřín Sibiřský 28x120 mm</t>
  </si>
  <si>
    <t>podlaha altánu : 10,98*1,15</t>
  </si>
  <si>
    <t>dopočet na celé m2 : 1-0,627</t>
  </si>
  <si>
    <t>611981895</t>
  </si>
  <si>
    <t>Hranol pod terasy Modřín sibiřský 45x70 mm</t>
  </si>
  <si>
    <t>podlaha altánu - rošt : 10,98*3,5*1,15</t>
  </si>
  <si>
    <t>dopočet na celé tyče (3m) : 15*3-44,1945</t>
  </si>
  <si>
    <t>998766201R00</t>
  </si>
  <si>
    <t>Přesun hmot pro truhlářské konstr., výšky do 6 m</t>
  </si>
  <si>
    <t>767995104R00</t>
  </si>
  <si>
    <t>Výroba a montáž kov. atypických konstr. do 50 kg</t>
  </si>
  <si>
    <t xml:space="preserve">ocel.prvky altánu : </t>
  </si>
  <si>
    <t>TR 121/6,3mm : 0,9*17,8</t>
  </si>
  <si>
    <t>plech tl.4mm : 0,75*0,16*33*3</t>
  </si>
  <si>
    <t>spoj.a kotevní materiál : 10</t>
  </si>
  <si>
    <t>13611214</t>
  </si>
  <si>
    <t>Plech hladký jakost S235  4x1000x2000 mm</t>
  </si>
  <si>
    <t>plech tl.4mm : 0,01188*1,2</t>
  </si>
  <si>
    <t>13890201</t>
  </si>
  <si>
    <t>Přirážka za pozinkování ocelových výrobků do 50 kg</t>
  </si>
  <si>
    <t>TR 121/6,3mm : 16,02</t>
  </si>
  <si>
    <t>plech tl.4mm : 1,88</t>
  </si>
  <si>
    <t>dopočet na celé kg : 0,1</t>
  </si>
  <si>
    <t>14135355</t>
  </si>
  <si>
    <t>Trubky bezešvé hladké jakost 11353.1  D 121x6,3 mm</t>
  </si>
  <si>
    <t>TR 121/6,3mm : 1</t>
  </si>
  <si>
    <t>55399999</t>
  </si>
  <si>
    <t>Ocelové výrobky - kotvy a spojky-atypické prvky</t>
  </si>
  <si>
    <t>998767201R00</t>
  </si>
  <si>
    <t>Přesun hmot pro zámečnické konstr., výšky do 6 m</t>
  </si>
  <si>
    <t>783225600R00</t>
  </si>
  <si>
    <t>Nátěr syntetický kovových konstrukcí 2x email</t>
  </si>
  <si>
    <t>plech tl.4mm : 0,76*0,17*2*3</t>
  </si>
  <si>
    <t>spoj.a kotevní materiál : 0,5</t>
  </si>
  <si>
    <t>783682111R00</t>
  </si>
  <si>
    <t>Impregnace olejová dřevěných prvků (Osmo) 1x</t>
  </si>
  <si>
    <t>bednění střechy : 17,25*1,06</t>
  </si>
  <si>
    <t>783682141R00</t>
  </si>
  <si>
    <t>Nátěr olejový speciální dřevěných prvků (Osmo) 2x</t>
  </si>
  <si>
    <t>783782205R00</t>
  </si>
  <si>
    <t>Nátěr tesařských konstrukcí 2x</t>
  </si>
  <si>
    <t>Koncentrovaný vodou ředitelný fungicidní a insekticidní přípravek na dřevo i zdivo. Přípravek poskytuje dlouhodobou ochranu proti dřevokaznému hmyzu, dřevokazným houbám a plísním. Aplikuje se natíráním. Spotřeba v exteriéru pro dvojitý nátěr 40 g/m2.</t>
  </si>
  <si>
    <t>bednění střechy : 17,25*2*1,06</t>
  </si>
  <si>
    <t>783897131R00</t>
  </si>
  <si>
    <t>Nátěr betonových povrchů vodoodpudivý 2x</t>
  </si>
  <si>
    <t>Používá se jako ochrana povrchu (beton, cihelné zdivo, pískovec, ostatní kámen), v položce je kalkulován dvojnásobný nátěr.</t>
  </si>
  <si>
    <t>nátěr viditelné části nového základu : 2,4*6*0,3+2,4*0,2*6</t>
  </si>
  <si>
    <t>Položkový soupis prací stavby</t>
  </si>
  <si>
    <t>Položkový soupis prací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</si>
</sst>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0" fillId="0" borderId="0" xfId="0" applyNumberFormat="1"/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5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4" fontId="8" fillId="2" borderId="23" xfId="0" applyNumberFormat="1" applyFont="1" applyFill="1" applyBorder="1" applyAlignment="1">
      <alignment vertical="top" shrinkToFit="1"/>
    </xf>
    <xf numFmtId="0" fontId="16" fillId="0" borderId="24" xfId="0" applyFont="1" applyBorder="1" applyAlignment="1">
      <alignment vertical="top"/>
    </xf>
    <xf numFmtId="49" fontId="16" fillId="0" borderId="25" xfId="0" applyNumberFormat="1" applyFont="1" applyBorder="1" applyAlignment="1">
      <alignment vertical="top"/>
    </xf>
    <xf numFmtId="0" fontId="16" fillId="0" borderId="25" xfId="0" applyFont="1" applyBorder="1" applyAlignment="1">
      <alignment horizontal="center" vertical="top" shrinkToFit="1"/>
    </xf>
    <xf numFmtId="165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27" xfId="0" applyFont="1" applyBorder="1" applyAlignment="1">
      <alignment vertical="top"/>
    </xf>
    <xf numFmtId="49" fontId="16" fillId="0" borderId="28" xfId="0" applyNumberFormat="1" applyFont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3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" fontId="16" fillId="0" borderId="29" xfId="0" applyNumberFormat="1" applyFont="1" applyBorder="1" applyAlignment="1">
      <alignment vertical="top" shrinkToFi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5" xfId="0" applyNumberFormat="1" applyFont="1" applyBorder="1" applyAlignment="1">
      <alignment horizontal="left" vertical="top" wrapText="1"/>
    </xf>
    <xf numFmtId="49" fontId="16" fillId="0" borderId="2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1" xfId="0" applyNumberFormat="1" applyFill="1" applyBorder="1" applyAlignment="1">
      <alignment horizontal="left" vertical="center"/>
    </xf>
    <xf numFmtId="3" fontId="8" fillId="2" borderId="31" xfId="0" applyNumberFormat="1" applyFont="1" applyFill="1" applyBorder="1" applyAlignment="1">
      <alignment horizontal="left" vertical="center"/>
    </xf>
    <xf numFmtId="4" fontId="1" fillId="0" borderId="18" xfId="0" applyNumberFormat="1" applyFont="1" applyBorder="1"/>
    <xf numFmtId="4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1" fillId="0" borderId="0" xfId="0" applyFont="1"/>
    <xf numFmtId="4" fontId="1" fillId="0" borderId="16" xfId="0" applyNumberFormat="1" applyFont="1" applyBorder="1" applyAlignment="1">
      <alignment horizontal="left" vertical="center"/>
    </xf>
    <xf numFmtId="3" fontId="1" fillId="0" borderId="15" xfId="0" applyNumberFormat="1" applyFont="1" applyBorder="1" applyAlignment="1">
      <alignment vertical="center" wrapText="1" shrinkToFit="1"/>
    </xf>
    <xf numFmtId="3" fontId="1" fillId="0" borderId="15" xfId="0" applyNumberFormat="1" applyFont="1" applyBorder="1" applyAlignment="1">
      <alignment vertical="center" shrinkToFit="1"/>
    </xf>
    <xf numFmtId="4" fontId="5" fillId="0" borderId="18" xfId="0" applyNumberFormat="1" applyFont="1" applyBorder="1"/>
    <xf numFmtId="3" fontId="5" fillId="2" borderId="15" xfId="0" applyNumberFormat="1" applyFont="1" applyFill="1" applyBorder="1" applyAlignment="1">
      <alignment vertical="center" wrapText="1" shrinkToFit="1"/>
    </xf>
    <xf numFmtId="3" fontId="5" fillId="2" borderId="15" xfId="0" applyNumberFormat="1" applyFont="1" applyFill="1" applyBorder="1" applyAlignment="1">
      <alignment vertical="center" shrinkToFit="1"/>
    </xf>
    <xf numFmtId="3" fontId="5" fillId="2" borderId="15" xfId="0" applyNumberFormat="1" applyFont="1" applyFill="1" applyBorder="1" applyAlignment="1">
      <alignment vertical="center"/>
    </xf>
    <xf numFmtId="0" fontId="5" fillId="0" borderId="0" xfId="0" applyFont="1"/>
    <xf numFmtId="3" fontId="7" fillId="0" borderId="15" xfId="0" applyNumberFormat="1" applyFont="1" applyBorder="1" applyAlignment="1">
      <alignment vertical="center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164" fontId="20" fillId="2" borderId="15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left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30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30" xfId="0" applyNumberFormat="1" applyFont="1" applyBorder="1" applyAlignment="1">
      <alignment horizontal="righ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3" xfId="0" applyNumberFormat="1" applyFont="1" applyBorder="1" applyAlignment="1">
      <alignment horizontal="right" vertical="center" inden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13" fillId="0" borderId="23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3" xfId="0" applyNumberFormat="1" applyFont="1" applyBorder="1" applyAlignment="1">
      <alignment horizontal="right" vertical="center" indent="1"/>
    </xf>
    <xf numFmtId="3" fontId="11" fillId="0" borderId="23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3" fontId="12" fillId="2" borderId="20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4" fontId="0" fillId="0" borderId="10" xfId="0" applyNumberForma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5" fillId="2" borderId="16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vertical="center"/>
    </xf>
    <xf numFmtId="4" fontId="5" fillId="2" borderId="23" xfId="0" applyNumberFormat="1" applyFont="1" applyFill="1" applyBorder="1" applyAlignment="1">
      <alignment vertical="center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23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7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17" fillId="0" borderId="12" xfId="0" applyNumberFormat="1" applyFont="1" applyBorder="1" applyAlignment="1">
      <alignment horizontal="left" vertical="top" wrapText="1"/>
    </xf>
    <xf numFmtId="0" fontId="17" fillId="0" borderId="12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8" sqref="A8"/>
    </sheetView>
  </sheetViews>
  <sheetFormatPr defaultRowHeight="12.75"/>
  <sheetData>
    <row r="1" spans="1:7">
      <c r="A1" s="21" t="s">
        <v>39</v>
      </c>
    </row>
    <row r="2" spans="1:7" ht="69.75" customHeight="1">
      <c r="A2" s="195" t="s">
        <v>40</v>
      </c>
      <c r="B2" s="195"/>
      <c r="C2" s="195"/>
      <c r="D2" s="195"/>
      <c r="E2" s="195"/>
      <c r="F2" s="195"/>
      <c r="G2" s="195"/>
    </row>
  </sheetData>
  <sheetProtection formatRows="0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3" t="s">
        <v>37</v>
      </c>
      <c r="B1" s="196" t="s">
        <v>392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>
      <c r="A2" s="2"/>
      <c r="B2" s="72" t="s">
        <v>23</v>
      </c>
      <c r="C2" s="73"/>
      <c r="D2" s="74" t="s">
        <v>42</v>
      </c>
      <c r="E2" s="211" t="s">
        <v>43</v>
      </c>
      <c r="F2" s="212"/>
      <c r="G2" s="212"/>
      <c r="H2" s="212"/>
      <c r="I2" s="212"/>
      <c r="J2" s="213"/>
      <c r="O2" s="1"/>
    </row>
    <row r="3" spans="1:15" ht="27" hidden="1" customHeight="1">
      <c r="A3" s="2"/>
      <c r="B3" s="75"/>
      <c r="C3" s="73"/>
      <c r="D3" s="76"/>
      <c r="E3" s="203"/>
      <c r="F3" s="204"/>
      <c r="G3" s="204"/>
      <c r="H3" s="204"/>
      <c r="I3" s="204"/>
      <c r="J3" s="205"/>
    </row>
    <row r="4" spans="1:15" ht="23.25" customHeight="1">
      <c r="A4" s="2"/>
      <c r="B4" s="77"/>
      <c r="C4" s="78"/>
      <c r="D4" s="79"/>
      <c r="E4" s="229"/>
      <c r="F4" s="229"/>
      <c r="G4" s="229"/>
      <c r="H4" s="229"/>
      <c r="I4" s="229"/>
      <c r="J4" s="230"/>
    </row>
    <row r="5" spans="1:15" ht="24" customHeight="1">
      <c r="A5" s="2"/>
      <c r="B5" s="31" t="s">
        <v>22</v>
      </c>
      <c r="D5" s="214"/>
      <c r="E5" s="215"/>
      <c r="F5" s="215"/>
      <c r="G5" s="215"/>
      <c r="H5" s="18" t="s">
        <v>41</v>
      </c>
      <c r="I5" s="22"/>
      <c r="J5" s="8"/>
    </row>
    <row r="6" spans="1:15" ht="15.75" customHeight="1">
      <c r="A6" s="2"/>
      <c r="B6" s="28"/>
      <c r="C6" s="51"/>
      <c r="D6" s="216"/>
      <c r="E6" s="217"/>
      <c r="F6" s="217"/>
      <c r="G6" s="217"/>
      <c r="H6" s="18" t="s">
        <v>35</v>
      </c>
      <c r="I6" s="22"/>
      <c r="J6" s="8"/>
    </row>
    <row r="7" spans="1:15" ht="15.75" customHeight="1">
      <c r="A7" s="2"/>
      <c r="B7" s="29"/>
      <c r="C7" s="52"/>
      <c r="D7" s="49"/>
      <c r="E7" s="218"/>
      <c r="F7" s="219"/>
      <c r="G7" s="219"/>
      <c r="H7" s="24"/>
      <c r="I7" s="23"/>
      <c r="J7" s="33"/>
    </row>
    <row r="8" spans="1:15" ht="24" hidden="1" customHeight="1">
      <c r="A8" s="2"/>
      <c r="B8" s="31" t="s">
        <v>20</v>
      </c>
      <c r="D8" s="47"/>
      <c r="H8" s="18" t="s">
        <v>41</v>
      </c>
      <c r="I8" s="22"/>
      <c r="J8" s="8"/>
    </row>
    <row r="9" spans="1:15" ht="15.75" hidden="1" customHeight="1">
      <c r="A9" s="2"/>
      <c r="B9" s="2"/>
      <c r="D9" s="47"/>
      <c r="H9" s="18" t="s">
        <v>35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19</v>
      </c>
      <c r="D11" s="222"/>
      <c r="E11" s="222"/>
      <c r="F11" s="222"/>
      <c r="G11" s="222"/>
      <c r="H11" s="18" t="s">
        <v>41</v>
      </c>
      <c r="I11" s="81"/>
      <c r="J11" s="8"/>
    </row>
    <row r="12" spans="1:15" ht="15.75" customHeight="1">
      <c r="A12" s="2"/>
      <c r="B12" s="28"/>
      <c r="C12" s="51"/>
      <c r="D12" s="221"/>
      <c r="E12" s="221"/>
      <c r="F12" s="221"/>
      <c r="G12" s="221"/>
      <c r="H12" s="18" t="s">
        <v>35</v>
      </c>
      <c r="I12" s="81"/>
      <c r="J12" s="8"/>
    </row>
    <row r="13" spans="1:15" ht="15.75" customHeight="1">
      <c r="A13" s="2"/>
      <c r="B13" s="29"/>
      <c r="C13" s="52"/>
      <c r="D13" s="80"/>
      <c r="E13" s="231"/>
      <c r="F13" s="232"/>
      <c r="G13" s="232"/>
      <c r="H13" s="19"/>
      <c r="I13" s="23"/>
      <c r="J13" s="33"/>
    </row>
    <row r="14" spans="1:15" ht="19.5" customHeight="1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>
      <c r="A15" s="2"/>
      <c r="B15" s="34" t="s">
        <v>33</v>
      </c>
      <c r="C15" s="57"/>
      <c r="D15" s="50"/>
      <c r="E15" s="206"/>
      <c r="F15" s="206"/>
      <c r="G15" s="207"/>
      <c r="H15" s="207"/>
      <c r="I15" s="207" t="s">
        <v>30</v>
      </c>
      <c r="J15" s="208"/>
    </row>
    <row r="16" spans="1:15" ht="23.25" customHeight="1">
      <c r="A16" s="116" t="s">
        <v>25</v>
      </c>
      <c r="B16" s="36" t="s">
        <v>25</v>
      </c>
      <c r="C16" s="58"/>
      <c r="D16" s="59"/>
      <c r="E16" s="209"/>
      <c r="F16" s="210"/>
      <c r="G16" s="199"/>
      <c r="H16" s="220"/>
      <c r="I16" s="199">
        <f>SUMIF(F51:F66,A16,I51:I66)+SUMIF(F51:F66,"PSU",I51:I66)</f>
        <v>0</v>
      </c>
      <c r="J16" s="200"/>
    </row>
    <row r="17" spans="1:10" ht="23.25" customHeight="1">
      <c r="A17" s="116" t="s">
        <v>26</v>
      </c>
      <c r="B17" s="36" t="s">
        <v>26</v>
      </c>
      <c r="C17" s="58"/>
      <c r="D17" s="59"/>
      <c r="E17" s="209"/>
      <c r="F17" s="210"/>
      <c r="G17" s="199"/>
      <c r="H17" s="220"/>
      <c r="I17" s="199">
        <f>SUMIF(F51:F66,A17,I51:I66)</f>
        <v>0</v>
      </c>
      <c r="J17" s="200"/>
    </row>
    <row r="18" spans="1:10" ht="23.25" customHeight="1">
      <c r="A18" s="116" t="s">
        <v>27</v>
      </c>
      <c r="B18" s="36" t="s">
        <v>27</v>
      </c>
      <c r="C18" s="58"/>
      <c r="D18" s="59"/>
      <c r="E18" s="209"/>
      <c r="F18" s="210"/>
      <c r="G18" s="199"/>
      <c r="H18" s="220"/>
      <c r="I18" s="199">
        <f>SUMIF(F51:F66,A18,I51:I66)</f>
        <v>0</v>
      </c>
      <c r="J18" s="200"/>
    </row>
    <row r="19" spans="1:10" ht="23.25" customHeight="1">
      <c r="A19" s="116" t="s">
        <v>70</v>
      </c>
      <c r="B19" s="36" t="s">
        <v>28</v>
      </c>
      <c r="C19" s="58"/>
      <c r="D19" s="59"/>
      <c r="E19" s="209"/>
      <c r="F19" s="210"/>
      <c r="G19" s="199"/>
      <c r="H19" s="220"/>
      <c r="I19" s="199">
        <f>SUMIF(F51:F66,A19,I51:I66)</f>
        <v>0</v>
      </c>
      <c r="J19" s="200"/>
    </row>
    <row r="20" spans="1:10" ht="23.25" customHeight="1">
      <c r="A20" s="116" t="s">
        <v>69</v>
      </c>
      <c r="B20" s="36" t="s">
        <v>29</v>
      </c>
      <c r="C20" s="58"/>
      <c r="D20" s="59"/>
      <c r="E20" s="209"/>
      <c r="F20" s="210"/>
      <c r="G20" s="199"/>
      <c r="H20" s="220"/>
      <c r="I20" s="199">
        <f>SUMIF(F51:F66,A20,I51:I66)</f>
        <v>0</v>
      </c>
      <c r="J20" s="200"/>
    </row>
    <row r="21" spans="1:10" ht="23.25" customHeight="1">
      <c r="A21" s="2"/>
      <c r="B21" s="44" t="s">
        <v>30</v>
      </c>
      <c r="C21" s="60"/>
      <c r="D21" s="61"/>
      <c r="E21" s="223"/>
      <c r="F21" s="224"/>
      <c r="G21" s="201"/>
      <c r="H21" s="225"/>
      <c r="I21" s="201">
        <f>SUM(I16:J20)</f>
        <v>0</v>
      </c>
      <c r="J21" s="202"/>
    </row>
    <row r="22" spans="1:10" ht="33" customHeight="1">
      <c r="A22" s="2"/>
      <c r="B22" s="38" t="s">
        <v>34</v>
      </c>
      <c r="C22" s="58"/>
      <c r="D22" s="59"/>
      <c r="E22" s="62"/>
      <c r="F22" s="37"/>
      <c r="G22" s="168"/>
      <c r="H22" s="168"/>
      <c r="I22" s="168"/>
      <c r="J22" s="169"/>
    </row>
    <row r="23" spans="1:10" ht="23.25" customHeight="1">
      <c r="A23" s="2">
        <f ca="1">ZakladDPHSni*SazbaDPH1/100</f>
        <v>0</v>
      </c>
      <c r="B23" s="36" t="s">
        <v>12</v>
      </c>
      <c r="C23" s="58"/>
      <c r="D23" s="59"/>
      <c r="E23" s="63">
        <v>15</v>
      </c>
      <c r="F23" s="37" t="s">
        <v>0</v>
      </c>
      <c r="G23" s="226">
        <f ca="1">ZakladDPHSniVypocet</f>
        <v>0</v>
      </c>
      <c r="H23" s="227"/>
      <c r="I23" s="227"/>
      <c r="J23" s="169" t="str">
        <f t="shared" ref="J23:J28" ca="1" si="0">Mena</f>
        <v>CZK</v>
      </c>
    </row>
    <row r="24" spans="1:10" ht="23.25" customHeight="1">
      <c r="A24" s="2">
        <f>(A23-INT(A23))*100</f>
        <v>0</v>
      </c>
      <c r="B24" s="36" t="s">
        <v>13</v>
      </c>
      <c r="C24" s="58"/>
      <c r="D24" s="59"/>
      <c r="E24" s="63">
        <f ca="1">SazbaDPH1</f>
        <v>15</v>
      </c>
      <c r="F24" s="37" t="s">
        <v>0</v>
      </c>
      <c r="G24" s="238">
        <f>A23</f>
        <v>0</v>
      </c>
      <c r="H24" s="239"/>
      <c r="I24" s="239"/>
      <c r="J24" s="169" t="str">
        <f t="shared" ca="1" si="0"/>
        <v>CZK</v>
      </c>
    </row>
    <row r="25" spans="1:10" ht="23.25" customHeight="1">
      <c r="A25" s="2">
        <f ca="1"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26">
        <f ca="1">ZakladDPHZaklVypocet</f>
        <v>0</v>
      </c>
      <c r="H25" s="227"/>
      <c r="I25" s="227"/>
      <c r="J25" s="169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4"/>
      <c r="D26" s="50"/>
      <c r="E26" s="65">
        <f ca="1">SazbaDPH2</f>
        <v>21</v>
      </c>
      <c r="F26" s="30" t="s">
        <v>0</v>
      </c>
      <c r="G26" s="240">
        <f ca="1">A25</f>
        <v>0</v>
      </c>
      <c r="H26" s="241"/>
      <c r="I26" s="241"/>
      <c r="J26" s="170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66"/>
      <c r="D27" s="67"/>
      <c r="E27" s="66"/>
      <c r="F27" s="16"/>
      <c r="G27" s="242">
        <f ca="1">CenaCelkem-(ZakladDPHSni+DPHSni+ZakladDPHZakl+DPHZakl)</f>
        <v>0</v>
      </c>
      <c r="H27" s="242"/>
      <c r="I27" s="242"/>
      <c r="J27" s="171" t="str">
        <f t="shared" ca="1" si="0"/>
        <v>CZK</v>
      </c>
    </row>
    <row r="28" spans="1:10" ht="27.75" hidden="1" customHeight="1" thickBot="1">
      <c r="A28" s="2"/>
      <c r="B28" s="98" t="s">
        <v>24</v>
      </c>
      <c r="C28" s="99"/>
      <c r="D28" s="99"/>
      <c r="E28" s="100"/>
      <c r="F28" s="101"/>
      <c r="G28" s="228">
        <f ca="1">ZakladDPHSniVypocet+ZakladDPHZaklVypocet</f>
        <v>0</v>
      </c>
      <c r="H28" s="228"/>
      <c r="I28" s="228"/>
      <c r="J28" s="172" t="str">
        <f t="shared" ca="1" si="0"/>
        <v>CZK</v>
      </c>
    </row>
    <row r="29" spans="1:10" ht="27.75" customHeight="1" thickBot="1">
      <c r="A29" s="2">
        <f>(A27-INT(A27))*100</f>
        <v>0</v>
      </c>
      <c r="B29" s="98" t="s">
        <v>36</v>
      </c>
      <c r="C29" s="102"/>
      <c r="D29" s="102"/>
      <c r="E29" s="102"/>
      <c r="F29" s="103"/>
      <c r="G29" s="228">
        <f>A27</f>
        <v>0</v>
      </c>
      <c r="H29" s="228"/>
      <c r="I29" s="228"/>
      <c r="J29" s="173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33"/>
      <c r="E34" s="234"/>
      <c r="G34" s="235"/>
      <c r="H34" s="236"/>
      <c r="I34" s="236"/>
      <c r="J34" s="25"/>
    </row>
    <row r="35" spans="1:10" ht="12.75" customHeight="1">
      <c r="A35" s="2"/>
      <c r="B35" s="2"/>
      <c r="D35" s="237" t="s">
        <v>2</v>
      </c>
      <c r="E35" s="237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>
      <c r="A38" s="83" t="s">
        <v>38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1" t="s">
        <v>1</v>
      </c>
      <c r="J38" s="92"/>
    </row>
    <row r="39" spans="1:10" ht="25.5" hidden="1" customHeight="1">
      <c r="A39" s="83">
        <v>1</v>
      </c>
      <c r="B39" s="93" t="s">
        <v>44</v>
      </c>
      <c r="C39" s="243"/>
      <c r="D39" s="243"/>
      <c r="E39" s="243"/>
      <c r="F39" s="94">
        <f ca="1">OVN!AE19+'Stavební část'!AE244</f>
        <v>0</v>
      </c>
      <c r="G39" s="95">
        <f ca="1">OVN!AF19+'Stavební část'!AF244</f>
        <v>0</v>
      </c>
      <c r="H39" s="96">
        <f ca="1">(F39*SazbaDPH1/100)+(G39*SazbaDPH2/100)</f>
        <v>0</v>
      </c>
      <c r="I39" s="96">
        <f>F39+G39+H39</f>
        <v>0</v>
      </c>
      <c r="J39" s="97"/>
    </row>
    <row r="40" spans="1:10" s="177" customFormat="1" ht="25.5" hidden="1" customHeight="1">
      <c r="A40" s="174"/>
      <c r="B40" s="175"/>
      <c r="C40" s="244"/>
      <c r="D40" s="244"/>
      <c r="E40" s="244"/>
      <c r="F40" s="179"/>
      <c r="G40" s="180"/>
      <c r="H40" s="180"/>
      <c r="I40" s="180"/>
      <c r="J40" s="176"/>
    </row>
    <row r="41" spans="1:10" s="177" customFormat="1" ht="25.5" customHeight="1">
      <c r="A41" s="174">
        <v>3</v>
      </c>
      <c r="B41" s="178" t="s">
        <v>45</v>
      </c>
      <c r="C41" s="244" t="s">
        <v>46</v>
      </c>
      <c r="D41" s="244"/>
      <c r="E41" s="244"/>
      <c r="F41" s="179">
        <f ca="1">OVN!AE19</f>
        <v>0</v>
      </c>
      <c r="G41" s="180">
        <f ca="1">OVN!AF19</f>
        <v>0</v>
      </c>
      <c r="H41" s="180">
        <f ca="1">(F41*SazbaDPH1/100)+(G41*SazbaDPH2/100)</f>
        <v>0</v>
      </c>
      <c r="I41" s="180">
        <f>F41+G41+H41</f>
        <v>0</v>
      </c>
      <c r="J41" s="176"/>
    </row>
    <row r="42" spans="1:10" s="177" customFormat="1" ht="25.5" customHeight="1">
      <c r="A42" s="174">
        <v>2</v>
      </c>
      <c r="B42" s="175" t="s">
        <v>47</v>
      </c>
      <c r="C42" s="244" t="s">
        <v>48</v>
      </c>
      <c r="D42" s="244"/>
      <c r="E42" s="244"/>
      <c r="F42" s="179">
        <f ca="1">'Stavební část'!AE244</f>
        <v>0</v>
      </c>
      <c r="G42" s="180">
        <f ca="1">'Stavební část'!AF244</f>
        <v>0</v>
      </c>
      <c r="H42" s="180">
        <f ca="1">(F42*SazbaDPH1/100)+(G42*SazbaDPH2/100)</f>
        <v>0</v>
      </c>
      <c r="I42" s="180">
        <f>F42+G42+H42</f>
        <v>0</v>
      </c>
      <c r="J42" s="176"/>
    </row>
    <row r="43" spans="1:10" s="177" customFormat="1" ht="1.5" customHeight="1">
      <c r="A43" s="174"/>
      <c r="B43" s="178"/>
      <c r="C43" s="244"/>
      <c r="D43" s="244"/>
      <c r="E43" s="244"/>
      <c r="F43" s="179"/>
      <c r="G43" s="180"/>
      <c r="H43" s="180"/>
      <c r="I43" s="180"/>
      <c r="J43" s="176"/>
    </row>
    <row r="44" spans="1:10" s="185" customFormat="1" ht="25.5" customHeight="1">
      <c r="A44" s="181"/>
      <c r="B44" s="245" t="s">
        <v>49</v>
      </c>
      <c r="C44" s="246"/>
      <c r="D44" s="246"/>
      <c r="E44" s="247"/>
      <c r="F44" s="182">
        <f>SUMIF(A39:A43,"=1",F39:F43)</f>
        <v>0</v>
      </c>
      <c r="G44" s="183">
        <f>SUMIF(A39:A43,"=1",G39:G43)</f>
        <v>0</v>
      </c>
      <c r="H44" s="183">
        <f>SUMIF(A39:A43,"=1",H39:H43)</f>
        <v>0</v>
      </c>
      <c r="I44" s="183">
        <f>SUMIF(A39:A43,"=1",I39:I43)</f>
        <v>0</v>
      </c>
      <c r="J44" s="184"/>
    </row>
    <row r="48" spans="1:10" ht="15.75">
      <c r="B48" s="104" t="s">
        <v>51</v>
      </c>
    </row>
    <row r="50" spans="1:10" ht="25.5" customHeight="1">
      <c r="A50" s="106"/>
      <c r="B50" s="108" t="s">
        <v>17</v>
      </c>
      <c r="C50" s="108" t="s">
        <v>5</v>
      </c>
      <c r="D50" s="109"/>
      <c r="E50" s="109"/>
      <c r="F50" s="110" t="s">
        <v>52</v>
      </c>
      <c r="G50" s="110"/>
      <c r="H50" s="110"/>
      <c r="I50" s="110" t="s">
        <v>30</v>
      </c>
      <c r="J50" s="110"/>
    </row>
    <row r="51" spans="1:10" ht="36.75" customHeight="1">
      <c r="A51" s="107"/>
      <c r="B51" s="111" t="s">
        <v>53</v>
      </c>
      <c r="C51" s="248" t="s">
        <v>54</v>
      </c>
      <c r="D51" s="249"/>
      <c r="E51" s="249"/>
      <c r="F51" s="115" t="s">
        <v>25</v>
      </c>
      <c r="G51" s="112"/>
      <c r="H51" s="112"/>
      <c r="I51" s="186">
        <f ca="1">'Stavební část'!G8</f>
        <v>0</v>
      </c>
      <c r="J51" s="113"/>
    </row>
    <row r="52" spans="1:10" ht="36.75" customHeight="1">
      <c r="A52" s="107"/>
      <c r="B52" s="111" t="s">
        <v>55</v>
      </c>
      <c r="C52" s="248" t="s">
        <v>56</v>
      </c>
      <c r="D52" s="249"/>
      <c r="E52" s="249"/>
      <c r="F52" s="115" t="s">
        <v>25</v>
      </c>
      <c r="G52" s="112"/>
      <c r="H52" s="112"/>
      <c r="I52" s="186">
        <f ca="1">'Stavební část'!G32</f>
        <v>0</v>
      </c>
      <c r="J52" s="113"/>
    </row>
    <row r="53" spans="1:10" ht="36.75" customHeight="1">
      <c r="A53" s="107"/>
      <c r="B53" s="111" t="s">
        <v>57</v>
      </c>
      <c r="C53" s="248" t="s">
        <v>58</v>
      </c>
      <c r="D53" s="249"/>
      <c r="E53" s="249"/>
      <c r="F53" s="115" t="s">
        <v>25</v>
      </c>
      <c r="G53" s="112"/>
      <c r="H53" s="112"/>
      <c r="I53" s="186">
        <f ca="1">'Stavební část'!G59</f>
        <v>0</v>
      </c>
      <c r="J53" s="113"/>
    </row>
    <row r="54" spans="1:10" ht="36.75" customHeight="1">
      <c r="A54" s="107"/>
      <c r="B54" s="111" t="s">
        <v>59</v>
      </c>
      <c r="C54" s="248" t="s">
        <v>60</v>
      </c>
      <c r="D54" s="249"/>
      <c r="E54" s="249"/>
      <c r="F54" s="115" t="s">
        <v>25</v>
      </c>
      <c r="G54" s="112"/>
      <c r="H54" s="112"/>
      <c r="I54" s="186">
        <f ca="1">'Stavební část'!G64</f>
        <v>0</v>
      </c>
      <c r="J54" s="113"/>
    </row>
    <row r="55" spans="1:10" ht="36.75" customHeight="1">
      <c r="A55" s="107"/>
      <c r="B55" s="111" t="s">
        <v>61</v>
      </c>
      <c r="C55" s="248" t="s">
        <v>62</v>
      </c>
      <c r="D55" s="249"/>
      <c r="E55" s="249"/>
      <c r="F55" s="115" t="s">
        <v>25</v>
      </c>
      <c r="G55" s="112"/>
      <c r="H55" s="112"/>
      <c r="I55" s="186">
        <f ca="1">'Stavební část'!G67</f>
        <v>0</v>
      </c>
      <c r="J55" s="113"/>
    </row>
    <row r="56" spans="1:10" ht="36.75" customHeight="1">
      <c r="A56" s="107"/>
      <c r="B56" s="111" t="s">
        <v>63</v>
      </c>
      <c r="C56" s="248" t="s">
        <v>64</v>
      </c>
      <c r="D56" s="249"/>
      <c r="E56" s="249"/>
      <c r="F56" s="115" t="s">
        <v>25</v>
      </c>
      <c r="G56" s="112"/>
      <c r="H56" s="112"/>
      <c r="I56" s="186">
        <f ca="1">'Stavební část'!G70</f>
        <v>0</v>
      </c>
      <c r="J56" s="113"/>
    </row>
    <row r="57" spans="1:10" ht="36.75" customHeight="1">
      <c r="A57" s="107"/>
      <c r="B57" s="111" t="s">
        <v>65</v>
      </c>
      <c r="C57" s="248" t="s">
        <v>66</v>
      </c>
      <c r="D57" s="249"/>
      <c r="E57" s="249"/>
      <c r="F57" s="115" t="s">
        <v>25</v>
      </c>
      <c r="G57" s="112"/>
      <c r="H57" s="112"/>
      <c r="I57" s="186">
        <f ca="1">'Stavební část'!G73</f>
        <v>0</v>
      </c>
      <c r="J57" s="113"/>
    </row>
    <row r="58" spans="1:10" ht="36.75" customHeight="1">
      <c r="A58" s="107"/>
      <c r="B58" s="111" t="s">
        <v>67</v>
      </c>
      <c r="C58" s="248" t="s">
        <v>68</v>
      </c>
      <c r="D58" s="249"/>
      <c r="E58" s="249"/>
      <c r="F58" s="115" t="s">
        <v>25</v>
      </c>
      <c r="G58" s="112"/>
      <c r="H58" s="112"/>
      <c r="I58" s="186">
        <f ca="1">'Stavební část'!G85</f>
        <v>0</v>
      </c>
      <c r="J58" s="113"/>
    </row>
    <row r="59" spans="1:10" ht="36.75" customHeight="1">
      <c r="A59" s="107"/>
      <c r="B59" s="111" t="s">
        <v>69</v>
      </c>
      <c r="C59" s="248" t="s">
        <v>29</v>
      </c>
      <c r="D59" s="249"/>
      <c r="E59" s="249"/>
      <c r="F59" s="115" t="s">
        <v>25</v>
      </c>
      <c r="G59" s="112"/>
      <c r="H59" s="112"/>
      <c r="I59" s="186">
        <f ca="1">OVN!G8</f>
        <v>0</v>
      </c>
      <c r="J59" s="113"/>
    </row>
    <row r="60" spans="1:10" ht="36.75" customHeight="1">
      <c r="A60" s="107"/>
      <c r="B60" s="111" t="s">
        <v>70</v>
      </c>
      <c r="C60" s="248" t="s">
        <v>28</v>
      </c>
      <c r="D60" s="249"/>
      <c r="E60" s="249"/>
      <c r="F60" s="115" t="s">
        <v>25</v>
      </c>
      <c r="G60" s="112"/>
      <c r="H60" s="112"/>
      <c r="I60" s="186">
        <f ca="1">OVN!G13</f>
        <v>0</v>
      </c>
      <c r="J60" s="113"/>
    </row>
    <row r="61" spans="1:10" ht="36.75" customHeight="1">
      <c r="A61" s="107"/>
      <c r="B61" s="111" t="s">
        <v>71</v>
      </c>
      <c r="C61" s="248" t="s">
        <v>72</v>
      </c>
      <c r="D61" s="249"/>
      <c r="E61" s="249"/>
      <c r="F61" s="115" t="s">
        <v>26</v>
      </c>
      <c r="G61" s="112"/>
      <c r="H61" s="112"/>
      <c r="I61" s="186">
        <f ca="1">'Stavební část'!G87</f>
        <v>0</v>
      </c>
      <c r="J61" s="113"/>
    </row>
    <row r="62" spans="1:10" ht="36.75" customHeight="1">
      <c r="A62" s="107"/>
      <c r="B62" s="111" t="s">
        <v>73</v>
      </c>
      <c r="C62" s="248" t="s">
        <v>74</v>
      </c>
      <c r="D62" s="249"/>
      <c r="E62" s="249"/>
      <c r="F62" s="115" t="s">
        <v>26</v>
      </c>
      <c r="G62" s="112"/>
      <c r="H62" s="112"/>
      <c r="I62" s="186">
        <f ca="1">'Stavební část'!G145</f>
        <v>0</v>
      </c>
      <c r="J62" s="113"/>
    </row>
    <row r="63" spans="1:10" ht="36.75" customHeight="1">
      <c r="A63" s="107"/>
      <c r="B63" s="111" t="s">
        <v>75</v>
      </c>
      <c r="C63" s="248" t="s">
        <v>76</v>
      </c>
      <c r="D63" s="249"/>
      <c r="E63" s="249"/>
      <c r="F63" s="115" t="s">
        <v>26</v>
      </c>
      <c r="G63" s="112"/>
      <c r="H63" s="112"/>
      <c r="I63" s="186">
        <f ca="1">'Stavební část'!G159</f>
        <v>0</v>
      </c>
      <c r="J63" s="113"/>
    </row>
    <row r="64" spans="1:10" ht="36.75" customHeight="1">
      <c r="A64" s="107"/>
      <c r="B64" s="111" t="s">
        <v>77</v>
      </c>
      <c r="C64" s="248" t="s">
        <v>78</v>
      </c>
      <c r="D64" s="249"/>
      <c r="E64" s="249"/>
      <c r="F64" s="115" t="s">
        <v>26</v>
      </c>
      <c r="G64" s="112"/>
      <c r="H64" s="112"/>
      <c r="I64" s="186">
        <f ca="1">'Stavební část'!G164</f>
        <v>0</v>
      </c>
      <c r="J64" s="113"/>
    </row>
    <row r="65" spans="1:10" ht="36.75" customHeight="1">
      <c r="A65" s="107"/>
      <c r="B65" s="111" t="s">
        <v>79</v>
      </c>
      <c r="C65" s="248" t="s">
        <v>80</v>
      </c>
      <c r="D65" s="249"/>
      <c r="E65" s="249"/>
      <c r="F65" s="115" t="s">
        <v>26</v>
      </c>
      <c r="G65" s="112"/>
      <c r="H65" s="112"/>
      <c r="I65" s="186">
        <f ca="1">'Stavební část'!G175</f>
        <v>0</v>
      </c>
      <c r="J65" s="113"/>
    </row>
    <row r="66" spans="1:10" ht="36.75" customHeight="1">
      <c r="A66" s="107"/>
      <c r="B66" s="111" t="s">
        <v>81</v>
      </c>
      <c r="C66" s="248" t="s">
        <v>82</v>
      </c>
      <c r="D66" s="249"/>
      <c r="E66" s="249"/>
      <c r="F66" s="115" t="s">
        <v>26</v>
      </c>
      <c r="G66" s="112"/>
      <c r="H66" s="112"/>
      <c r="I66" s="186">
        <f ca="1">'Stavební část'!G197</f>
        <v>0</v>
      </c>
      <c r="J66" s="113"/>
    </row>
    <row r="67" spans="1:10" s="185" customFormat="1" ht="25.5" customHeight="1">
      <c r="A67" s="187"/>
      <c r="B67" s="188" t="s">
        <v>1</v>
      </c>
      <c r="C67" s="189"/>
      <c r="D67" s="190"/>
      <c r="E67" s="190"/>
      <c r="F67" s="191"/>
      <c r="G67" s="192"/>
      <c r="H67" s="192"/>
      <c r="I67" s="193">
        <f>SUM(I51:I66)</f>
        <v>0</v>
      </c>
      <c r="J67" s="194"/>
    </row>
    <row r="68" spans="1:10">
      <c r="F68" s="82"/>
      <c r="G68" s="82"/>
      <c r="H68" s="82"/>
      <c r="I68" s="82"/>
      <c r="J68" s="114"/>
    </row>
    <row r="69" spans="1:10">
      <c r="F69" s="82"/>
      <c r="G69" s="82"/>
      <c r="H69" s="82"/>
      <c r="I69" s="82"/>
      <c r="J69" s="114"/>
    </row>
    <row r="70" spans="1:10">
      <c r="F70" s="82"/>
      <c r="G70" s="82"/>
      <c r="H70" s="82"/>
      <c r="I70" s="82"/>
      <c r="J70" s="11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C43:E43"/>
    <mergeCell ref="B44:E44"/>
    <mergeCell ref="D34:E34"/>
    <mergeCell ref="G34:I34"/>
    <mergeCell ref="D35:E35"/>
    <mergeCell ref="G24:I24"/>
    <mergeCell ref="G26:I26"/>
    <mergeCell ref="G27:I27"/>
    <mergeCell ref="G23:I23"/>
    <mergeCell ref="G29:I29"/>
    <mergeCell ref="E4:J4"/>
    <mergeCell ref="G16:H16"/>
    <mergeCell ref="G17:H17"/>
    <mergeCell ref="E16:F16"/>
    <mergeCell ref="E13:G13"/>
    <mergeCell ref="G25:I25"/>
    <mergeCell ref="I19:J19"/>
    <mergeCell ref="G28:I28"/>
    <mergeCell ref="E19:F19"/>
    <mergeCell ref="E20:F20"/>
    <mergeCell ref="E21:F21"/>
    <mergeCell ref="G21:H21"/>
    <mergeCell ref="G19:H19"/>
    <mergeCell ref="G20:H20"/>
    <mergeCell ref="D6:G6"/>
    <mergeCell ref="E7:G7"/>
    <mergeCell ref="G18:H18"/>
    <mergeCell ref="I17:J17"/>
    <mergeCell ref="I18:J18"/>
    <mergeCell ref="E17:F17"/>
    <mergeCell ref="D12:G12"/>
    <mergeCell ref="D11:G11"/>
    <mergeCell ref="G15:H15"/>
    <mergeCell ref="B1:J1"/>
    <mergeCell ref="I20:J20"/>
    <mergeCell ref="I21:J21"/>
    <mergeCell ref="E3:J3"/>
    <mergeCell ref="E15:F15"/>
    <mergeCell ref="I15:J15"/>
    <mergeCell ref="I16:J16"/>
    <mergeCell ref="E18:F18"/>
    <mergeCell ref="E2:J2"/>
    <mergeCell ref="D5:G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>
      <c r="A2" s="46" t="s">
        <v>7</v>
      </c>
      <c r="B2" s="45"/>
      <c r="C2" s="252"/>
      <c r="D2" s="252"/>
      <c r="E2" s="252"/>
      <c r="F2" s="252"/>
      <c r="G2" s="253"/>
    </row>
    <row r="3" spans="1:7" ht="24.95" customHeight="1">
      <c r="A3" s="46" t="s">
        <v>8</v>
      </c>
      <c r="B3" s="45"/>
      <c r="C3" s="252"/>
      <c r="D3" s="252"/>
      <c r="E3" s="252"/>
      <c r="F3" s="252"/>
      <c r="G3" s="253"/>
    </row>
    <row r="4" spans="1:7" ht="24.95" customHeight="1">
      <c r="A4" s="46" t="s">
        <v>9</v>
      </c>
      <c r="B4" s="45"/>
      <c r="C4" s="252"/>
      <c r="D4" s="252"/>
      <c r="E4" s="252"/>
      <c r="F4" s="252"/>
      <c r="G4" s="253"/>
    </row>
    <row r="5" spans="1:7">
      <c r="B5" s="4"/>
      <c r="C5" s="5"/>
      <c r="D5" s="6"/>
    </row>
  </sheetData>
  <sheetProtection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F6" sqref="F6"/>
    </sheetView>
  </sheetViews>
  <sheetFormatPr defaultRowHeight="12.75" outlineLevelRow="2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70" t="s">
        <v>393</v>
      </c>
      <c r="B1" s="270"/>
      <c r="C1" s="270"/>
      <c r="D1" s="270"/>
      <c r="E1" s="270"/>
      <c r="F1" s="270"/>
      <c r="G1" s="270"/>
      <c r="AG1" t="s">
        <v>83</v>
      </c>
    </row>
    <row r="2" spans="1:60" ht="24.95" customHeight="1">
      <c r="A2" s="117" t="s">
        <v>7</v>
      </c>
      <c r="B2" s="45" t="s">
        <v>42</v>
      </c>
      <c r="C2" s="271" t="s">
        <v>43</v>
      </c>
      <c r="D2" s="272"/>
      <c r="E2" s="272"/>
      <c r="F2" s="272"/>
      <c r="G2" s="273"/>
      <c r="AG2" t="s">
        <v>84</v>
      </c>
    </row>
    <row r="3" spans="1:60" ht="24.95" customHeight="1">
      <c r="A3" s="117" t="s">
        <v>8</v>
      </c>
      <c r="B3" s="45" t="s">
        <v>45</v>
      </c>
      <c r="C3" s="271" t="s">
        <v>46</v>
      </c>
      <c r="D3" s="272"/>
      <c r="E3" s="272"/>
      <c r="F3" s="272"/>
      <c r="G3" s="273"/>
      <c r="AC3" s="105" t="s">
        <v>84</v>
      </c>
      <c r="AG3" t="s">
        <v>85</v>
      </c>
    </row>
    <row r="4" spans="1:60" ht="24.95" customHeight="1">
      <c r="A4" s="118" t="s">
        <v>9</v>
      </c>
      <c r="B4" s="119" t="s">
        <v>45</v>
      </c>
      <c r="C4" s="274" t="s">
        <v>46</v>
      </c>
      <c r="D4" s="275"/>
      <c r="E4" s="275"/>
      <c r="F4" s="275"/>
      <c r="G4" s="276"/>
      <c r="AG4" t="s">
        <v>86</v>
      </c>
    </row>
    <row r="5" spans="1:60">
      <c r="D5" s="10"/>
    </row>
    <row r="6" spans="1:60" ht="38.25">
      <c r="A6" s="121" t="s">
        <v>87</v>
      </c>
      <c r="B6" s="123" t="s">
        <v>88</v>
      </c>
      <c r="C6" s="123" t="s">
        <v>89</v>
      </c>
      <c r="D6" s="122" t="s">
        <v>90</v>
      </c>
      <c r="E6" s="121" t="s">
        <v>91</v>
      </c>
      <c r="F6" s="120" t="s">
        <v>92</v>
      </c>
      <c r="G6" s="121" t="s">
        <v>30</v>
      </c>
      <c r="H6" s="124" t="s">
        <v>31</v>
      </c>
      <c r="I6" s="124" t="s">
        <v>93</v>
      </c>
      <c r="J6" s="124" t="s">
        <v>32</v>
      </c>
      <c r="K6" s="124" t="s">
        <v>94</v>
      </c>
      <c r="L6" s="124" t="s">
        <v>95</v>
      </c>
      <c r="M6" s="124" t="s">
        <v>96</v>
      </c>
      <c r="N6" s="124" t="s">
        <v>97</v>
      </c>
      <c r="O6" s="124" t="s">
        <v>98</v>
      </c>
      <c r="P6" s="124" t="s">
        <v>99</v>
      </c>
      <c r="Q6" s="124" t="s">
        <v>100</v>
      </c>
      <c r="R6" s="124" t="s">
        <v>101</v>
      </c>
      <c r="S6" s="124" t="s">
        <v>102</v>
      </c>
      <c r="T6" s="124" t="s">
        <v>103</v>
      </c>
      <c r="U6" s="124" t="s">
        <v>104</v>
      </c>
      <c r="V6" s="124" t="s">
        <v>105</v>
      </c>
      <c r="W6" s="124" t="s">
        <v>106</v>
      </c>
      <c r="X6" s="124" t="s">
        <v>107</v>
      </c>
      <c r="Y6" s="124" t="s">
        <v>108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6"/>
      <c r="O7" s="126"/>
      <c r="P7" s="126"/>
      <c r="Q7" s="126"/>
      <c r="R7" s="127"/>
      <c r="S7" s="127"/>
      <c r="T7" s="127"/>
      <c r="U7" s="127"/>
      <c r="V7" s="127"/>
      <c r="W7" s="127"/>
      <c r="X7" s="127"/>
      <c r="Y7" s="127"/>
    </row>
    <row r="8" spans="1:60">
      <c r="A8" s="137" t="s">
        <v>109</v>
      </c>
      <c r="B8" s="138" t="s">
        <v>69</v>
      </c>
      <c r="C8" s="159" t="s">
        <v>29</v>
      </c>
      <c r="D8" s="139"/>
      <c r="E8" s="140"/>
      <c r="F8" s="141"/>
      <c r="G8" s="141">
        <f>SUMIF(AG9:AG12,"&lt;&gt;NOR",G9:G12)</f>
        <v>0</v>
      </c>
      <c r="H8" s="141"/>
      <c r="I8" s="141">
        <f>SUM(I9:I12)</f>
        <v>0</v>
      </c>
      <c r="J8" s="141"/>
      <c r="K8" s="141">
        <f>SUM(K9:K12)</f>
        <v>12100</v>
      </c>
      <c r="L8" s="141"/>
      <c r="M8" s="141">
        <f>SUM(M9:M12)</f>
        <v>0</v>
      </c>
      <c r="N8" s="140"/>
      <c r="O8" s="140">
        <f>SUM(O9:O12)</f>
        <v>0</v>
      </c>
      <c r="P8" s="140"/>
      <c r="Q8" s="140">
        <f>SUM(Q9:Q12)</f>
        <v>0</v>
      </c>
      <c r="R8" s="141"/>
      <c r="S8" s="141"/>
      <c r="T8" s="142"/>
      <c r="U8" s="136"/>
      <c r="V8" s="136">
        <f>SUM(V9:V12)</f>
        <v>0</v>
      </c>
      <c r="W8" s="136"/>
      <c r="X8" s="136"/>
      <c r="Y8" s="136"/>
      <c r="AG8" t="s">
        <v>110</v>
      </c>
    </row>
    <row r="9" spans="1:60" ht="22.5" outlineLevel="1">
      <c r="A9" s="144">
        <v>1</v>
      </c>
      <c r="B9" s="145" t="s">
        <v>111</v>
      </c>
      <c r="C9" s="160" t="s">
        <v>112</v>
      </c>
      <c r="D9" s="146" t="s">
        <v>113</v>
      </c>
      <c r="E9" s="147">
        <v>1</v>
      </c>
      <c r="F9" s="148"/>
      <c r="G9" s="149">
        <f>ROUND(E9*F9,2)</f>
        <v>0</v>
      </c>
      <c r="H9" s="148">
        <v>0</v>
      </c>
      <c r="I9" s="149">
        <f>ROUND(E9*H9,2)</f>
        <v>0</v>
      </c>
      <c r="J9" s="148">
        <v>7100</v>
      </c>
      <c r="K9" s="149">
        <f>ROUND(E9*J9,2)</f>
        <v>7100</v>
      </c>
      <c r="L9" s="149">
        <v>21</v>
      </c>
      <c r="M9" s="149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9"/>
      <c r="S9" s="149" t="s">
        <v>114</v>
      </c>
      <c r="T9" s="150" t="s">
        <v>115</v>
      </c>
      <c r="U9" s="135">
        <v>0</v>
      </c>
      <c r="V9" s="135">
        <f>ROUND(E9*U9,2)</f>
        <v>0</v>
      </c>
      <c r="W9" s="135"/>
      <c r="X9" s="135" t="s">
        <v>116</v>
      </c>
      <c r="Y9" s="135" t="s">
        <v>117</v>
      </c>
      <c r="Z9" s="125"/>
      <c r="AA9" s="125"/>
      <c r="AB9" s="125"/>
      <c r="AC9" s="125"/>
      <c r="AD9" s="125"/>
      <c r="AE9" s="125"/>
      <c r="AF9" s="125"/>
      <c r="AG9" s="125" t="s">
        <v>118</v>
      </c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ht="45" outlineLevel="2">
      <c r="A10" s="132"/>
      <c r="B10" s="133"/>
      <c r="C10" s="266" t="s">
        <v>119</v>
      </c>
      <c r="D10" s="267"/>
      <c r="E10" s="267"/>
      <c r="F10" s="267"/>
      <c r="G10" s="267"/>
      <c r="H10" s="135"/>
      <c r="I10" s="135"/>
      <c r="J10" s="135"/>
      <c r="K10" s="135"/>
      <c r="L10" s="135"/>
      <c r="M10" s="135"/>
      <c r="N10" s="134"/>
      <c r="O10" s="134"/>
      <c r="P10" s="134"/>
      <c r="Q10" s="134"/>
      <c r="R10" s="135"/>
      <c r="S10" s="135"/>
      <c r="T10" s="135"/>
      <c r="U10" s="135"/>
      <c r="V10" s="135"/>
      <c r="W10" s="135"/>
      <c r="X10" s="135"/>
      <c r="Y10" s="135"/>
      <c r="Z10" s="125"/>
      <c r="AA10" s="125"/>
      <c r="AB10" s="125"/>
      <c r="AC10" s="125"/>
      <c r="AD10" s="125"/>
      <c r="AE10" s="125"/>
      <c r="AF10" s="125"/>
      <c r="AG10" s="125" t="s">
        <v>120</v>
      </c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51" t="str">
        <f>C10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řád), z hlediska bezpečnosti a ochrany zdraví (plán BOZP).</v>
      </c>
      <c r="BB10" s="125"/>
      <c r="BC10" s="125"/>
      <c r="BD10" s="125"/>
      <c r="BE10" s="125"/>
      <c r="BF10" s="125"/>
      <c r="BG10" s="125"/>
      <c r="BH10" s="125"/>
    </row>
    <row r="11" spans="1:60" ht="22.5" outlineLevel="1">
      <c r="A11" s="144">
        <v>2</v>
      </c>
      <c r="B11" s="145" t="s">
        <v>121</v>
      </c>
      <c r="C11" s="160" t="s">
        <v>122</v>
      </c>
      <c r="D11" s="146" t="s">
        <v>113</v>
      </c>
      <c r="E11" s="147">
        <v>1</v>
      </c>
      <c r="F11" s="148"/>
      <c r="G11" s="149">
        <f>ROUND(E11*F11,2)</f>
        <v>0</v>
      </c>
      <c r="H11" s="148">
        <v>0</v>
      </c>
      <c r="I11" s="149">
        <f>ROUND(E11*H11,2)</f>
        <v>0</v>
      </c>
      <c r="J11" s="148">
        <v>5000</v>
      </c>
      <c r="K11" s="149">
        <f>ROUND(E11*J11,2)</f>
        <v>5000</v>
      </c>
      <c r="L11" s="149">
        <v>21</v>
      </c>
      <c r="M11" s="149">
        <f>G11*(1+L11/100)</f>
        <v>0</v>
      </c>
      <c r="N11" s="147">
        <v>0</v>
      </c>
      <c r="O11" s="147">
        <f>ROUND(E11*N11,2)</f>
        <v>0</v>
      </c>
      <c r="P11" s="147">
        <v>0</v>
      </c>
      <c r="Q11" s="147">
        <f>ROUND(E11*P11,2)</f>
        <v>0</v>
      </c>
      <c r="R11" s="149"/>
      <c r="S11" s="149" t="s">
        <v>114</v>
      </c>
      <c r="T11" s="150" t="s">
        <v>115</v>
      </c>
      <c r="U11" s="135">
        <v>0</v>
      </c>
      <c r="V11" s="135">
        <f>ROUND(E11*U11,2)</f>
        <v>0</v>
      </c>
      <c r="W11" s="135"/>
      <c r="X11" s="135" t="s">
        <v>116</v>
      </c>
      <c r="Y11" s="135" t="s">
        <v>117</v>
      </c>
      <c r="Z11" s="125"/>
      <c r="AA11" s="125"/>
      <c r="AB11" s="125"/>
      <c r="AC11" s="125"/>
      <c r="AD11" s="125"/>
      <c r="AE11" s="125"/>
      <c r="AF11" s="125"/>
      <c r="AG11" s="125" t="s">
        <v>118</v>
      </c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</row>
    <row r="12" spans="1:60" ht="22.5" outlineLevel="2">
      <c r="A12" s="132"/>
      <c r="B12" s="133"/>
      <c r="C12" s="266" t="s">
        <v>123</v>
      </c>
      <c r="D12" s="267"/>
      <c r="E12" s="267"/>
      <c r="F12" s="267"/>
      <c r="G12" s="267"/>
      <c r="H12" s="135"/>
      <c r="I12" s="135"/>
      <c r="J12" s="135"/>
      <c r="K12" s="135"/>
      <c r="L12" s="135"/>
      <c r="M12" s="135"/>
      <c r="N12" s="134"/>
      <c r="O12" s="134"/>
      <c r="P12" s="134"/>
      <c r="Q12" s="134"/>
      <c r="R12" s="135"/>
      <c r="S12" s="135"/>
      <c r="T12" s="135"/>
      <c r="U12" s="135"/>
      <c r="V12" s="135"/>
      <c r="W12" s="135"/>
      <c r="X12" s="135"/>
      <c r="Y12" s="135"/>
      <c r="Z12" s="125"/>
      <c r="AA12" s="125"/>
      <c r="AB12" s="125"/>
      <c r="AC12" s="125"/>
      <c r="AD12" s="125"/>
      <c r="AE12" s="125"/>
      <c r="AF12" s="125"/>
      <c r="AG12" s="125" t="s">
        <v>120</v>
      </c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51" t="str">
        <f>C12</f>
        <v>Náklady na vyhotovení dokumentace skutečného provedení stavby a její předání objednateli v požadované formě a požadovaném počtu.</v>
      </c>
      <c r="BB12" s="125"/>
      <c r="BC12" s="125"/>
      <c r="BD12" s="125"/>
      <c r="BE12" s="125"/>
      <c r="BF12" s="125"/>
      <c r="BG12" s="125"/>
      <c r="BH12" s="125"/>
    </row>
    <row r="13" spans="1:60">
      <c r="A13" s="137" t="s">
        <v>109</v>
      </c>
      <c r="B13" s="138" t="s">
        <v>70</v>
      </c>
      <c r="C13" s="159" t="s">
        <v>28</v>
      </c>
      <c r="D13" s="139"/>
      <c r="E13" s="140"/>
      <c r="F13" s="141"/>
      <c r="G13" s="141">
        <f>SUMIF(AG14:AG17,"&lt;&gt;NOR",G14:G17)</f>
        <v>0</v>
      </c>
      <c r="H13" s="141"/>
      <c r="I13" s="141">
        <f>SUM(I14:I17)</f>
        <v>6200</v>
      </c>
      <c r="J13" s="141"/>
      <c r="K13" s="141">
        <f>SUM(K14:K17)</f>
        <v>10800</v>
      </c>
      <c r="L13" s="141"/>
      <c r="M13" s="141">
        <f>SUM(M14:M17)</f>
        <v>0</v>
      </c>
      <c r="N13" s="140"/>
      <c r="O13" s="140">
        <f>SUM(O14:O17)</f>
        <v>0</v>
      </c>
      <c r="P13" s="140"/>
      <c r="Q13" s="140">
        <f>SUM(Q14:Q17)</f>
        <v>0</v>
      </c>
      <c r="R13" s="141"/>
      <c r="S13" s="141"/>
      <c r="T13" s="142"/>
      <c r="U13" s="136"/>
      <c r="V13" s="136">
        <f>SUM(V14:V17)</f>
        <v>0</v>
      </c>
      <c r="W13" s="136"/>
      <c r="X13" s="136"/>
      <c r="Y13" s="136"/>
      <c r="AG13" t="s">
        <v>110</v>
      </c>
    </row>
    <row r="14" spans="1:60" outlineLevel="1">
      <c r="A14" s="144">
        <v>3</v>
      </c>
      <c r="B14" s="145" t="s">
        <v>124</v>
      </c>
      <c r="C14" s="160" t="s">
        <v>125</v>
      </c>
      <c r="D14" s="146" t="s">
        <v>113</v>
      </c>
      <c r="E14" s="147">
        <v>1</v>
      </c>
      <c r="F14" s="148"/>
      <c r="G14" s="149">
        <f>ROUND(E14*F14,2)</f>
        <v>0</v>
      </c>
      <c r="H14" s="148">
        <v>0</v>
      </c>
      <c r="I14" s="149">
        <f>ROUND(E14*H14,2)</f>
        <v>0</v>
      </c>
      <c r="J14" s="148">
        <v>8300</v>
      </c>
      <c r="K14" s="149">
        <f>ROUND(E14*J14,2)</f>
        <v>8300</v>
      </c>
      <c r="L14" s="149">
        <v>21</v>
      </c>
      <c r="M14" s="149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9"/>
      <c r="S14" s="149" t="s">
        <v>114</v>
      </c>
      <c r="T14" s="150" t="s">
        <v>115</v>
      </c>
      <c r="U14" s="135">
        <v>0</v>
      </c>
      <c r="V14" s="135">
        <f>ROUND(E14*U14,2)</f>
        <v>0</v>
      </c>
      <c r="W14" s="135"/>
      <c r="X14" s="135" t="s">
        <v>116</v>
      </c>
      <c r="Y14" s="135" t="s">
        <v>117</v>
      </c>
      <c r="Z14" s="125"/>
      <c r="AA14" s="125"/>
      <c r="AB14" s="125"/>
      <c r="AC14" s="125"/>
      <c r="AD14" s="125"/>
      <c r="AE14" s="125"/>
      <c r="AF14" s="125"/>
      <c r="AG14" s="125" t="s">
        <v>118</v>
      </c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ht="33.75" outlineLevel="2">
      <c r="A15" s="132"/>
      <c r="B15" s="133"/>
      <c r="C15" s="266" t="s">
        <v>126</v>
      </c>
      <c r="D15" s="267"/>
      <c r="E15" s="267"/>
      <c r="F15" s="267"/>
      <c r="G15" s="267"/>
      <c r="H15" s="135"/>
      <c r="I15" s="135"/>
      <c r="J15" s="135"/>
      <c r="K15" s="135"/>
      <c r="L15" s="135"/>
      <c r="M15" s="135"/>
      <c r="N15" s="134"/>
      <c r="O15" s="134"/>
      <c r="P15" s="134"/>
      <c r="Q15" s="134"/>
      <c r="R15" s="135"/>
      <c r="S15" s="135"/>
      <c r="T15" s="135"/>
      <c r="U15" s="135"/>
      <c r="V15" s="135"/>
      <c r="W15" s="135"/>
      <c r="X15" s="135"/>
      <c r="Y15" s="135"/>
      <c r="Z15" s="125"/>
      <c r="AA15" s="125"/>
      <c r="AB15" s="125"/>
      <c r="AC15" s="125"/>
      <c r="AD15" s="125"/>
      <c r="AE15" s="125"/>
      <c r="AF15" s="125"/>
      <c r="AG15" s="125" t="s">
        <v>120</v>
      </c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51" t="str">
        <f>C15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125"/>
      <c r="BC15" s="125"/>
      <c r="BD15" s="125"/>
      <c r="BE15" s="125"/>
      <c r="BF15" s="125"/>
      <c r="BG15" s="125"/>
      <c r="BH15" s="125"/>
    </row>
    <row r="16" spans="1:60" ht="22.5" outlineLevel="1">
      <c r="A16" s="152">
        <v>4</v>
      </c>
      <c r="B16" s="153" t="s">
        <v>127</v>
      </c>
      <c r="C16" s="161" t="s">
        <v>128</v>
      </c>
      <c r="D16" s="154" t="s">
        <v>113</v>
      </c>
      <c r="E16" s="155">
        <v>1</v>
      </c>
      <c r="F16" s="156"/>
      <c r="G16" s="157">
        <f>ROUND(E16*F16,2)</f>
        <v>0</v>
      </c>
      <c r="H16" s="156">
        <v>0</v>
      </c>
      <c r="I16" s="157">
        <f>ROUND(E16*H16,2)</f>
        <v>0</v>
      </c>
      <c r="J16" s="156">
        <v>2500</v>
      </c>
      <c r="K16" s="157">
        <f>ROUND(E16*J16,2)</f>
        <v>2500</v>
      </c>
      <c r="L16" s="157">
        <v>21</v>
      </c>
      <c r="M16" s="157">
        <f>G16*(1+L16/100)</f>
        <v>0</v>
      </c>
      <c r="N16" s="155">
        <v>0</v>
      </c>
      <c r="O16" s="155">
        <f>ROUND(E16*N16,2)</f>
        <v>0</v>
      </c>
      <c r="P16" s="155">
        <v>0</v>
      </c>
      <c r="Q16" s="155">
        <f>ROUND(E16*P16,2)</f>
        <v>0</v>
      </c>
      <c r="R16" s="157"/>
      <c r="S16" s="157" t="s">
        <v>114</v>
      </c>
      <c r="T16" s="158" t="s">
        <v>115</v>
      </c>
      <c r="U16" s="135">
        <v>0</v>
      </c>
      <c r="V16" s="135">
        <f>ROUND(E16*U16,2)</f>
        <v>0</v>
      </c>
      <c r="W16" s="135"/>
      <c r="X16" s="135" t="s">
        <v>116</v>
      </c>
      <c r="Y16" s="135" t="s">
        <v>117</v>
      </c>
      <c r="Z16" s="125"/>
      <c r="AA16" s="125"/>
      <c r="AB16" s="125"/>
      <c r="AC16" s="125"/>
      <c r="AD16" s="125"/>
      <c r="AE16" s="125"/>
      <c r="AF16" s="125"/>
      <c r="AG16" s="125" t="s">
        <v>118</v>
      </c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 outlineLevel="1">
      <c r="A17" s="144">
        <v>5</v>
      </c>
      <c r="B17" s="145" t="s">
        <v>129</v>
      </c>
      <c r="C17" s="160" t="s">
        <v>130</v>
      </c>
      <c r="D17" s="146" t="s">
        <v>113</v>
      </c>
      <c r="E17" s="147">
        <v>1</v>
      </c>
      <c r="F17" s="148"/>
      <c r="G17" s="149">
        <f>ROUND(E17*F17,2)</f>
        <v>0</v>
      </c>
      <c r="H17" s="148">
        <v>6200</v>
      </c>
      <c r="I17" s="149">
        <f>ROUND(E17*H17,2)</f>
        <v>6200</v>
      </c>
      <c r="J17" s="148">
        <v>0</v>
      </c>
      <c r="K17" s="149">
        <f>ROUND(E17*J17,2)</f>
        <v>0</v>
      </c>
      <c r="L17" s="149">
        <v>21</v>
      </c>
      <c r="M17" s="149">
        <f>G17*(1+L17/100)</f>
        <v>0</v>
      </c>
      <c r="N17" s="147">
        <v>0</v>
      </c>
      <c r="O17" s="147">
        <f>ROUND(E17*N17,2)</f>
        <v>0</v>
      </c>
      <c r="P17" s="147">
        <v>0</v>
      </c>
      <c r="Q17" s="147">
        <f>ROUND(E17*P17,2)</f>
        <v>0</v>
      </c>
      <c r="R17" s="149"/>
      <c r="S17" s="149" t="s">
        <v>114</v>
      </c>
      <c r="T17" s="150" t="s">
        <v>115</v>
      </c>
      <c r="U17" s="135">
        <v>0</v>
      </c>
      <c r="V17" s="135">
        <f>ROUND(E17*U17,2)</f>
        <v>0</v>
      </c>
      <c r="W17" s="135"/>
      <c r="X17" s="135" t="s">
        <v>131</v>
      </c>
      <c r="Y17" s="135" t="s">
        <v>117</v>
      </c>
      <c r="Z17" s="125"/>
      <c r="AA17" s="125"/>
      <c r="AB17" s="125"/>
      <c r="AC17" s="125"/>
      <c r="AD17" s="125"/>
      <c r="AE17" s="125"/>
      <c r="AF17" s="125"/>
      <c r="AG17" s="125" t="s">
        <v>132</v>
      </c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</row>
    <row r="18" spans="1:60">
      <c r="A18" s="3"/>
      <c r="B18" s="4"/>
      <c r="C18" s="16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15</v>
      </c>
      <c r="AF18">
        <v>21</v>
      </c>
      <c r="AG18" t="s">
        <v>95</v>
      </c>
    </row>
    <row r="19" spans="1:60">
      <c r="A19" s="128"/>
      <c r="B19" s="129" t="s">
        <v>30</v>
      </c>
      <c r="C19" s="163"/>
      <c r="D19" s="130"/>
      <c r="E19" s="131"/>
      <c r="F19" s="131"/>
      <c r="G19" s="143">
        <f>G8+G13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133</v>
      </c>
    </row>
    <row r="20" spans="1:60">
      <c r="A20" s="3"/>
      <c r="B20" s="4"/>
      <c r="C20" s="16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60">
      <c r="A21" s="3"/>
      <c r="B21" s="4"/>
      <c r="C21" s="162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>
      <c r="A22" s="268" t="s">
        <v>134</v>
      </c>
      <c r="B22" s="268"/>
      <c r="C22" s="26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>
      <c r="A23" s="254"/>
      <c r="B23" s="255"/>
      <c r="C23" s="256"/>
      <c r="D23" s="255"/>
      <c r="E23" s="255"/>
      <c r="F23" s="255"/>
      <c r="G23" s="25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G23" t="s">
        <v>135</v>
      </c>
    </row>
    <row r="24" spans="1:60">
      <c r="A24" s="258"/>
      <c r="B24" s="259"/>
      <c r="C24" s="260"/>
      <c r="D24" s="259"/>
      <c r="E24" s="259"/>
      <c r="F24" s="259"/>
      <c r="G24" s="26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>
      <c r="A25" s="258"/>
      <c r="B25" s="259"/>
      <c r="C25" s="260"/>
      <c r="D25" s="259"/>
      <c r="E25" s="259"/>
      <c r="F25" s="259"/>
      <c r="G25" s="26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>
      <c r="A26" s="258"/>
      <c r="B26" s="259"/>
      <c r="C26" s="260"/>
      <c r="D26" s="259"/>
      <c r="E26" s="259"/>
      <c r="F26" s="259"/>
      <c r="G26" s="26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>
      <c r="A27" s="262"/>
      <c r="B27" s="263"/>
      <c r="C27" s="264"/>
      <c r="D27" s="263"/>
      <c r="E27" s="263"/>
      <c r="F27" s="263"/>
      <c r="G27" s="26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>
      <c r="A28" s="3"/>
      <c r="B28" s="4"/>
      <c r="C28" s="162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>
      <c r="C29" s="164"/>
      <c r="D29" s="10"/>
      <c r="AG29" t="s">
        <v>136</v>
      </c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9">
    <mergeCell ref="A23:G27"/>
    <mergeCell ref="C10:G10"/>
    <mergeCell ref="C12:G12"/>
    <mergeCell ref="C15:G15"/>
    <mergeCell ref="A22:C22"/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  <outlinePr summaryBelow="0"/>
  </sheetPr>
  <dimension ref="A1:BH5000"/>
  <sheetViews>
    <sheetView workbookViewId="0">
      <pane ySplit="7" topLeftCell="A8" activePane="bottomLeft" state="frozen"/>
      <selection pane="bottomLeft" activeCell="C6" sqref="C6"/>
    </sheetView>
  </sheetViews>
  <sheetFormatPr defaultRowHeight="12.75" outlineLevelRow="3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70" t="s">
        <v>393</v>
      </c>
      <c r="B1" s="270"/>
      <c r="C1" s="270"/>
      <c r="D1" s="270"/>
      <c r="E1" s="270"/>
      <c r="F1" s="270"/>
      <c r="G1" s="270"/>
      <c r="AG1" t="s">
        <v>83</v>
      </c>
    </row>
    <row r="2" spans="1:60" ht="24.95" customHeight="1">
      <c r="A2" s="117" t="s">
        <v>7</v>
      </c>
      <c r="B2" s="45" t="s">
        <v>42</v>
      </c>
      <c r="C2" s="271" t="s">
        <v>43</v>
      </c>
      <c r="D2" s="272"/>
      <c r="E2" s="272"/>
      <c r="F2" s="272"/>
      <c r="G2" s="273"/>
      <c r="AG2" t="s">
        <v>84</v>
      </c>
    </row>
    <row r="3" spans="1:60" ht="24.95" customHeight="1">
      <c r="A3" s="117" t="s">
        <v>8</v>
      </c>
      <c r="B3" s="45" t="s">
        <v>47</v>
      </c>
      <c r="C3" s="271" t="s">
        <v>48</v>
      </c>
      <c r="D3" s="272"/>
      <c r="E3" s="272"/>
      <c r="F3" s="272"/>
      <c r="G3" s="273"/>
      <c r="AC3" s="105" t="s">
        <v>84</v>
      </c>
      <c r="AG3" t="s">
        <v>85</v>
      </c>
    </row>
    <row r="4" spans="1:60" ht="24.95" customHeight="1">
      <c r="A4" s="118" t="s">
        <v>9</v>
      </c>
      <c r="B4" s="119" t="s">
        <v>47</v>
      </c>
      <c r="C4" s="274" t="s">
        <v>43</v>
      </c>
      <c r="D4" s="275"/>
      <c r="E4" s="275"/>
      <c r="F4" s="275"/>
      <c r="G4" s="276"/>
      <c r="AG4" t="s">
        <v>86</v>
      </c>
    </row>
    <row r="5" spans="1:60">
      <c r="D5" s="10"/>
    </row>
    <row r="6" spans="1:60" ht="38.25">
      <c r="A6" s="121" t="s">
        <v>87</v>
      </c>
      <c r="B6" s="123" t="s">
        <v>88</v>
      </c>
      <c r="C6" s="123" t="s">
        <v>89</v>
      </c>
      <c r="D6" s="122" t="s">
        <v>90</v>
      </c>
      <c r="E6" s="121" t="s">
        <v>91</v>
      </c>
      <c r="F6" s="120" t="s">
        <v>92</v>
      </c>
      <c r="G6" s="121" t="s">
        <v>30</v>
      </c>
      <c r="H6" s="124" t="s">
        <v>31</v>
      </c>
      <c r="I6" s="124" t="s">
        <v>93</v>
      </c>
      <c r="J6" s="124" t="s">
        <v>32</v>
      </c>
      <c r="K6" s="124" t="s">
        <v>94</v>
      </c>
      <c r="L6" s="124" t="s">
        <v>95</v>
      </c>
      <c r="M6" s="124" t="s">
        <v>96</v>
      </c>
      <c r="N6" s="124" t="s">
        <v>97</v>
      </c>
      <c r="O6" s="124" t="s">
        <v>98</v>
      </c>
      <c r="P6" s="124" t="s">
        <v>99</v>
      </c>
      <c r="Q6" s="124" t="s">
        <v>100</v>
      </c>
      <c r="R6" s="124" t="s">
        <v>101</v>
      </c>
      <c r="S6" s="124" t="s">
        <v>102</v>
      </c>
      <c r="T6" s="124" t="s">
        <v>103</v>
      </c>
      <c r="U6" s="124" t="s">
        <v>104</v>
      </c>
      <c r="V6" s="124" t="s">
        <v>105</v>
      </c>
      <c r="W6" s="124" t="s">
        <v>106</v>
      </c>
      <c r="X6" s="124" t="s">
        <v>107</v>
      </c>
      <c r="Y6" s="124" t="s">
        <v>108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6"/>
      <c r="O7" s="126"/>
      <c r="P7" s="126"/>
      <c r="Q7" s="126"/>
      <c r="R7" s="127"/>
      <c r="S7" s="127"/>
      <c r="T7" s="127"/>
      <c r="U7" s="127"/>
      <c r="V7" s="127"/>
      <c r="W7" s="127"/>
      <c r="X7" s="127"/>
      <c r="Y7" s="127"/>
    </row>
    <row r="8" spans="1:60">
      <c r="A8" s="137" t="s">
        <v>109</v>
      </c>
      <c r="B8" s="138" t="s">
        <v>53</v>
      </c>
      <c r="C8" s="159" t="s">
        <v>54</v>
      </c>
      <c r="D8" s="139"/>
      <c r="E8" s="140"/>
      <c r="F8" s="141"/>
      <c r="G8" s="141">
        <f>SUMIF(AG9:AG31,"&lt;&gt;NOR",G9:G31)</f>
        <v>0</v>
      </c>
      <c r="H8" s="141"/>
      <c r="I8" s="141">
        <f>SUM(I9:I31)</f>
        <v>5410.17</v>
      </c>
      <c r="J8" s="141"/>
      <c r="K8" s="141">
        <f>SUM(K9:K31)</f>
        <v>24066.709999999995</v>
      </c>
      <c r="L8" s="141"/>
      <c r="M8" s="141">
        <f>SUM(M9:M31)</f>
        <v>0</v>
      </c>
      <c r="N8" s="140"/>
      <c r="O8" s="140">
        <f>SUM(O9:O31)</f>
        <v>6.36</v>
      </c>
      <c r="P8" s="140"/>
      <c r="Q8" s="140">
        <f>SUM(Q9:Q31)</f>
        <v>0</v>
      </c>
      <c r="R8" s="141"/>
      <c r="S8" s="141"/>
      <c r="T8" s="142"/>
      <c r="U8" s="136"/>
      <c r="V8" s="136">
        <f>SUM(V9:V31)</f>
        <v>0</v>
      </c>
      <c r="W8" s="136"/>
      <c r="X8" s="136"/>
      <c r="Y8" s="136"/>
      <c r="AG8" t="s">
        <v>110</v>
      </c>
    </row>
    <row r="9" spans="1:60" outlineLevel="1">
      <c r="A9" s="144">
        <v>1</v>
      </c>
      <c r="B9" s="145" t="s">
        <v>137</v>
      </c>
      <c r="C9" s="160" t="s">
        <v>138</v>
      </c>
      <c r="D9" s="146" t="s">
        <v>139</v>
      </c>
      <c r="E9" s="147">
        <v>4.383</v>
      </c>
      <c r="F9" s="148"/>
      <c r="G9" s="149">
        <f>ROUND(E9*F9,2)</f>
        <v>0</v>
      </c>
      <c r="H9" s="148">
        <v>0</v>
      </c>
      <c r="I9" s="149">
        <f>ROUND(E9*H9,2)</f>
        <v>0</v>
      </c>
      <c r="J9" s="148">
        <v>1428</v>
      </c>
      <c r="K9" s="149">
        <f>ROUND(E9*J9,2)</f>
        <v>6258.92</v>
      </c>
      <c r="L9" s="149">
        <v>21</v>
      </c>
      <c r="M9" s="149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9"/>
      <c r="S9" s="149" t="s">
        <v>140</v>
      </c>
      <c r="T9" s="150" t="s">
        <v>140</v>
      </c>
      <c r="U9" s="135">
        <v>0</v>
      </c>
      <c r="V9" s="135">
        <f>ROUND(E9*U9,2)</f>
        <v>0</v>
      </c>
      <c r="W9" s="135"/>
      <c r="X9" s="135" t="s">
        <v>116</v>
      </c>
      <c r="Y9" s="135" t="s">
        <v>117</v>
      </c>
      <c r="Z9" s="125"/>
      <c r="AA9" s="125"/>
      <c r="AB9" s="125"/>
      <c r="AC9" s="125"/>
      <c r="AD9" s="125"/>
      <c r="AE9" s="125"/>
      <c r="AF9" s="125"/>
      <c r="AG9" s="125" t="s">
        <v>118</v>
      </c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ht="22.5" outlineLevel="2">
      <c r="A10" s="132"/>
      <c r="B10" s="133"/>
      <c r="C10" s="167" t="s">
        <v>141</v>
      </c>
      <c r="D10" s="165"/>
      <c r="E10" s="166">
        <v>4.38</v>
      </c>
      <c r="F10" s="135"/>
      <c r="G10" s="135"/>
      <c r="H10" s="135"/>
      <c r="I10" s="135"/>
      <c r="J10" s="135"/>
      <c r="K10" s="135"/>
      <c r="L10" s="135"/>
      <c r="M10" s="135"/>
      <c r="N10" s="134"/>
      <c r="O10" s="134"/>
      <c r="P10" s="134"/>
      <c r="Q10" s="134"/>
      <c r="R10" s="135"/>
      <c r="S10" s="135"/>
      <c r="T10" s="135"/>
      <c r="U10" s="135"/>
      <c r="V10" s="135"/>
      <c r="W10" s="135"/>
      <c r="X10" s="135"/>
      <c r="Y10" s="135"/>
      <c r="Z10" s="125"/>
      <c r="AA10" s="125"/>
      <c r="AB10" s="125"/>
      <c r="AC10" s="125"/>
      <c r="AD10" s="125"/>
      <c r="AE10" s="125"/>
      <c r="AF10" s="125"/>
      <c r="AG10" s="125" t="s">
        <v>142</v>
      </c>
      <c r="AH10" s="125">
        <v>0</v>
      </c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</row>
    <row r="11" spans="1:60" ht="22.5" outlineLevel="1">
      <c r="A11" s="144">
        <v>2</v>
      </c>
      <c r="B11" s="145" t="s">
        <v>143</v>
      </c>
      <c r="C11" s="160" t="s">
        <v>144</v>
      </c>
      <c r="D11" s="146" t="s">
        <v>139</v>
      </c>
      <c r="E11" s="147">
        <v>8.766</v>
      </c>
      <c r="F11" s="148"/>
      <c r="G11" s="149">
        <f>ROUND(E11*F11,2)</f>
        <v>0</v>
      </c>
      <c r="H11" s="148">
        <v>0</v>
      </c>
      <c r="I11" s="149">
        <f>ROUND(E11*H11,2)</f>
        <v>0</v>
      </c>
      <c r="J11" s="148">
        <v>278.5</v>
      </c>
      <c r="K11" s="149">
        <f>ROUND(E11*J11,2)</f>
        <v>2441.33</v>
      </c>
      <c r="L11" s="149">
        <v>21</v>
      </c>
      <c r="M11" s="149">
        <f>G11*(1+L11/100)</f>
        <v>0</v>
      </c>
      <c r="N11" s="147">
        <v>0</v>
      </c>
      <c r="O11" s="147">
        <f>ROUND(E11*N11,2)</f>
        <v>0</v>
      </c>
      <c r="P11" s="147">
        <v>0</v>
      </c>
      <c r="Q11" s="147">
        <f>ROUND(E11*P11,2)</f>
        <v>0</v>
      </c>
      <c r="R11" s="149"/>
      <c r="S11" s="149" t="s">
        <v>140</v>
      </c>
      <c r="T11" s="150" t="s">
        <v>140</v>
      </c>
      <c r="U11" s="135">
        <v>0</v>
      </c>
      <c r="V11" s="135">
        <f>ROUND(E11*U11,2)</f>
        <v>0</v>
      </c>
      <c r="W11" s="135"/>
      <c r="X11" s="135" t="s">
        <v>116</v>
      </c>
      <c r="Y11" s="135" t="s">
        <v>117</v>
      </c>
      <c r="Z11" s="125"/>
      <c r="AA11" s="125"/>
      <c r="AB11" s="125"/>
      <c r="AC11" s="125"/>
      <c r="AD11" s="125"/>
      <c r="AE11" s="125"/>
      <c r="AF11" s="125"/>
      <c r="AG11" s="125" t="s">
        <v>118</v>
      </c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</row>
    <row r="12" spans="1:60" outlineLevel="2">
      <c r="A12" s="132"/>
      <c r="B12" s="133"/>
      <c r="C12" s="167" t="s">
        <v>145</v>
      </c>
      <c r="D12" s="165"/>
      <c r="E12" s="166">
        <v>4.38</v>
      </c>
      <c r="F12" s="135"/>
      <c r="G12" s="135"/>
      <c r="H12" s="135"/>
      <c r="I12" s="135"/>
      <c r="J12" s="135"/>
      <c r="K12" s="135"/>
      <c r="L12" s="135"/>
      <c r="M12" s="135"/>
      <c r="N12" s="134"/>
      <c r="O12" s="134"/>
      <c r="P12" s="134"/>
      <c r="Q12" s="134"/>
      <c r="R12" s="135"/>
      <c r="S12" s="135"/>
      <c r="T12" s="135"/>
      <c r="U12" s="135"/>
      <c r="V12" s="135"/>
      <c r="W12" s="135"/>
      <c r="X12" s="135"/>
      <c r="Y12" s="135"/>
      <c r="Z12" s="125"/>
      <c r="AA12" s="125"/>
      <c r="AB12" s="125"/>
      <c r="AC12" s="125"/>
      <c r="AD12" s="125"/>
      <c r="AE12" s="125"/>
      <c r="AF12" s="125"/>
      <c r="AG12" s="125" t="s">
        <v>142</v>
      </c>
      <c r="AH12" s="125">
        <v>0</v>
      </c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outlineLevel="3">
      <c r="A13" s="132"/>
      <c r="B13" s="133"/>
      <c r="C13" s="167" t="s">
        <v>146</v>
      </c>
      <c r="D13" s="165"/>
      <c r="E13" s="166">
        <v>4.38</v>
      </c>
      <c r="F13" s="135"/>
      <c r="G13" s="135"/>
      <c r="H13" s="135"/>
      <c r="I13" s="135"/>
      <c r="J13" s="135"/>
      <c r="K13" s="135"/>
      <c r="L13" s="135"/>
      <c r="M13" s="135"/>
      <c r="N13" s="134"/>
      <c r="O13" s="134"/>
      <c r="P13" s="134"/>
      <c r="Q13" s="134"/>
      <c r="R13" s="135"/>
      <c r="S13" s="135"/>
      <c r="T13" s="135"/>
      <c r="U13" s="135"/>
      <c r="V13" s="135"/>
      <c r="W13" s="135"/>
      <c r="X13" s="135"/>
      <c r="Y13" s="135"/>
      <c r="Z13" s="125"/>
      <c r="AA13" s="125"/>
      <c r="AB13" s="125"/>
      <c r="AC13" s="125"/>
      <c r="AD13" s="125"/>
      <c r="AE13" s="125"/>
      <c r="AF13" s="125"/>
      <c r="AG13" s="125" t="s">
        <v>142</v>
      </c>
      <c r="AH13" s="125">
        <v>0</v>
      </c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</row>
    <row r="14" spans="1:60" outlineLevel="1">
      <c r="A14" s="144">
        <v>3</v>
      </c>
      <c r="B14" s="145" t="s">
        <v>147</v>
      </c>
      <c r="C14" s="160" t="s">
        <v>148</v>
      </c>
      <c r="D14" s="146" t="s">
        <v>139</v>
      </c>
      <c r="E14" s="147">
        <v>4.383</v>
      </c>
      <c r="F14" s="148"/>
      <c r="G14" s="149">
        <f>ROUND(E14*F14,2)</f>
        <v>0</v>
      </c>
      <c r="H14" s="148">
        <v>0</v>
      </c>
      <c r="I14" s="149">
        <f>ROUND(E14*H14,2)</f>
        <v>0</v>
      </c>
      <c r="J14" s="148">
        <v>808</v>
      </c>
      <c r="K14" s="149">
        <f>ROUND(E14*J14,2)</f>
        <v>3541.46</v>
      </c>
      <c r="L14" s="149">
        <v>21</v>
      </c>
      <c r="M14" s="149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9"/>
      <c r="S14" s="149" t="s">
        <v>140</v>
      </c>
      <c r="T14" s="150" t="s">
        <v>140</v>
      </c>
      <c r="U14" s="135">
        <v>0</v>
      </c>
      <c r="V14" s="135">
        <f>ROUND(E14*U14,2)</f>
        <v>0</v>
      </c>
      <c r="W14" s="135"/>
      <c r="X14" s="135" t="s">
        <v>116</v>
      </c>
      <c r="Y14" s="135" t="s">
        <v>117</v>
      </c>
      <c r="Z14" s="125"/>
      <c r="AA14" s="125"/>
      <c r="AB14" s="125"/>
      <c r="AC14" s="125"/>
      <c r="AD14" s="125"/>
      <c r="AE14" s="125"/>
      <c r="AF14" s="125"/>
      <c r="AG14" s="125" t="s">
        <v>118</v>
      </c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2">
      <c r="A15" s="132"/>
      <c r="B15" s="133"/>
      <c r="C15" s="167" t="s">
        <v>146</v>
      </c>
      <c r="D15" s="165"/>
      <c r="E15" s="166">
        <v>4.38</v>
      </c>
      <c r="F15" s="135"/>
      <c r="G15" s="135"/>
      <c r="H15" s="135"/>
      <c r="I15" s="135"/>
      <c r="J15" s="135"/>
      <c r="K15" s="135"/>
      <c r="L15" s="135"/>
      <c r="M15" s="135"/>
      <c r="N15" s="134"/>
      <c r="O15" s="134"/>
      <c r="P15" s="134"/>
      <c r="Q15" s="134"/>
      <c r="R15" s="135"/>
      <c r="S15" s="135"/>
      <c r="T15" s="135"/>
      <c r="U15" s="135"/>
      <c r="V15" s="135"/>
      <c r="W15" s="135"/>
      <c r="X15" s="135"/>
      <c r="Y15" s="135"/>
      <c r="Z15" s="125"/>
      <c r="AA15" s="125"/>
      <c r="AB15" s="125"/>
      <c r="AC15" s="125"/>
      <c r="AD15" s="125"/>
      <c r="AE15" s="125"/>
      <c r="AF15" s="125"/>
      <c r="AG15" s="125" t="s">
        <v>142</v>
      </c>
      <c r="AH15" s="125">
        <v>0</v>
      </c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 outlineLevel="1">
      <c r="A16" s="144">
        <v>4</v>
      </c>
      <c r="B16" s="145" t="s">
        <v>149</v>
      </c>
      <c r="C16" s="160" t="s">
        <v>150</v>
      </c>
      <c r="D16" s="146" t="s">
        <v>139</v>
      </c>
      <c r="E16" s="147">
        <v>4.383</v>
      </c>
      <c r="F16" s="148"/>
      <c r="G16" s="149">
        <f>ROUND(E16*F16,2)</f>
        <v>0</v>
      </c>
      <c r="H16" s="148">
        <v>0</v>
      </c>
      <c r="I16" s="149">
        <f>ROUND(E16*H16,2)</f>
        <v>0</v>
      </c>
      <c r="J16" s="148">
        <v>18.7</v>
      </c>
      <c r="K16" s="149">
        <f>ROUND(E16*J16,2)</f>
        <v>81.96</v>
      </c>
      <c r="L16" s="149">
        <v>21</v>
      </c>
      <c r="M16" s="149">
        <f>G16*(1+L16/100)</f>
        <v>0</v>
      </c>
      <c r="N16" s="147">
        <v>0</v>
      </c>
      <c r="O16" s="147">
        <f>ROUND(E16*N16,2)</f>
        <v>0</v>
      </c>
      <c r="P16" s="147">
        <v>0</v>
      </c>
      <c r="Q16" s="147">
        <f>ROUND(E16*P16,2)</f>
        <v>0</v>
      </c>
      <c r="R16" s="149"/>
      <c r="S16" s="149" t="s">
        <v>140</v>
      </c>
      <c r="T16" s="150" t="s">
        <v>140</v>
      </c>
      <c r="U16" s="135">
        <v>0</v>
      </c>
      <c r="V16" s="135">
        <f>ROUND(E16*U16,2)</f>
        <v>0</v>
      </c>
      <c r="W16" s="135"/>
      <c r="X16" s="135" t="s">
        <v>116</v>
      </c>
      <c r="Y16" s="135" t="s">
        <v>117</v>
      </c>
      <c r="Z16" s="125"/>
      <c r="AA16" s="125"/>
      <c r="AB16" s="125"/>
      <c r="AC16" s="125"/>
      <c r="AD16" s="125"/>
      <c r="AE16" s="125"/>
      <c r="AF16" s="125"/>
      <c r="AG16" s="125" t="s">
        <v>118</v>
      </c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 outlineLevel="2">
      <c r="A17" s="132"/>
      <c r="B17" s="133"/>
      <c r="C17" s="167" t="s">
        <v>151</v>
      </c>
      <c r="D17" s="165"/>
      <c r="E17" s="166">
        <v>4.38</v>
      </c>
      <c r="F17" s="135"/>
      <c r="G17" s="135"/>
      <c r="H17" s="135"/>
      <c r="I17" s="135"/>
      <c r="J17" s="135"/>
      <c r="K17" s="135"/>
      <c r="L17" s="135"/>
      <c r="M17" s="135"/>
      <c r="N17" s="134"/>
      <c r="O17" s="134"/>
      <c r="P17" s="134"/>
      <c r="Q17" s="134"/>
      <c r="R17" s="135"/>
      <c r="S17" s="135"/>
      <c r="T17" s="135"/>
      <c r="U17" s="135"/>
      <c r="V17" s="135"/>
      <c r="W17" s="135"/>
      <c r="X17" s="135"/>
      <c r="Y17" s="135"/>
      <c r="Z17" s="125"/>
      <c r="AA17" s="125"/>
      <c r="AB17" s="125"/>
      <c r="AC17" s="125"/>
      <c r="AD17" s="125"/>
      <c r="AE17" s="125"/>
      <c r="AF17" s="125"/>
      <c r="AG17" s="125" t="s">
        <v>142</v>
      </c>
      <c r="AH17" s="125">
        <v>0</v>
      </c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</row>
    <row r="18" spans="1:60" outlineLevel="1">
      <c r="A18" s="144">
        <v>5</v>
      </c>
      <c r="B18" s="145" t="s">
        <v>152</v>
      </c>
      <c r="C18" s="160" t="s">
        <v>153</v>
      </c>
      <c r="D18" s="146" t="s">
        <v>139</v>
      </c>
      <c r="E18" s="147">
        <v>4.383</v>
      </c>
      <c r="F18" s="148"/>
      <c r="G18" s="149">
        <f>ROUND(E18*F18,2)</f>
        <v>0</v>
      </c>
      <c r="H18" s="148">
        <v>0</v>
      </c>
      <c r="I18" s="149">
        <f>ROUND(E18*H18,2)</f>
        <v>0</v>
      </c>
      <c r="J18" s="148">
        <v>546</v>
      </c>
      <c r="K18" s="149">
        <f>ROUND(E18*J18,2)</f>
        <v>2393.12</v>
      </c>
      <c r="L18" s="149">
        <v>21</v>
      </c>
      <c r="M18" s="149">
        <f>G18*(1+L18/100)</f>
        <v>0</v>
      </c>
      <c r="N18" s="147">
        <v>0</v>
      </c>
      <c r="O18" s="147">
        <f>ROUND(E18*N18,2)</f>
        <v>0</v>
      </c>
      <c r="P18" s="147">
        <v>0</v>
      </c>
      <c r="Q18" s="147">
        <f>ROUND(E18*P18,2)</f>
        <v>0</v>
      </c>
      <c r="R18" s="149"/>
      <c r="S18" s="149" t="s">
        <v>140</v>
      </c>
      <c r="T18" s="150" t="s">
        <v>140</v>
      </c>
      <c r="U18" s="135">
        <v>0</v>
      </c>
      <c r="V18" s="135">
        <f>ROUND(E18*U18,2)</f>
        <v>0</v>
      </c>
      <c r="W18" s="135"/>
      <c r="X18" s="135" t="s">
        <v>116</v>
      </c>
      <c r="Y18" s="135" t="s">
        <v>117</v>
      </c>
      <c r="Z18" s="125"/>
      <c r="AA18" s="125"/>
      <c r="AB18" s="125"/>
      <c r="AC18" s="125"/>
      <c r="AD18" s="125"/>
      <c r="AE18" s="125"/>
      <c r="AF18" s="125"/>
      <c r="AG18" s="125" t="s">
        <v>118</v>
      </c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</row>
    <row r="19" spans="1:60" outlineLevel="2">
      <c r="A19" s="132"/>
      <c r="B19" s="133"/>
      <c r="C19" s="167" t="s">
        <v>154</v>
      </c>
      <c r="D19" s="165"/>
      <c r="E19" s="166">
        <v>4.38</v>
      </c>
      <c r="F19" s="135"/>
      <c r="G19" s="135"/>
      <c r="H19" s="135"/>
      <c r="I19" s="135"/>
      <c r="J19" s="135"/>
      <c r="K19" s="135"/>
      <c r="L19" s="135"/>
      <c r="M19" s="135"/>
      <c r="N19" s="134"/>
      <c r="O19" s="134"/>
      <c r="P19" s="134"/>
      <c r="Q19" s="134"/>
      <c r="R19" s="135"/>
      <c r="S19" s="135"/>
      <c r="T19" s="135"/>
      <c r="U19" s="135"/>
      <c r="V19" s="135"/>
      <c r="W19" s="135"/>
      <c r="X19" s="135"/>
      <c r="Y19" s="135"/>
      <c r="Z19" s="125"/>
      <c r="AA19" s="125"/>
      <c r="AB19" s="125"/>
      <c r="AC19" s="125"/>
      <c r="AD19" s="125"/>
      <c r="AE19" s="125"/>
      <c r="AF19" s="125"/>
      <c r="AG19" s="125" t="s">
        <v>142</v>
      </c>
      <c r="AH19" s="125">
        <v>0</v>
      </c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</row>
    <row r="20" spans="1:60" outlineLevel="1">
      <c r="A20" s="144">
        <v>6</v>
      </c>
      <c r="B20" s="145" t="s">
        <v>155</v>
      </c>
      <c r="C20" s="160" t="s">
        <v>156</v>
      </c>
      <c r="D20" s="146" t="s">
        <v>157</v>
      </c>
      <c r="E20" s="147">
        <v>38</v>
      </c>
      <c r="F20" s="148"/>
      <c r="G20" s="149">
        <f>ROUND(E20*F20,2)</f>
        <v>0</v>
      </c>
      <c r="H20" s="148">
        <v>1.98</v>
      </c>
      <c r="I20" s="149">
        <f>ROUND(E20*H20,2)</f>
        <v>75.239999999999995</v>
      </c>
      <c r="J20" s="148">
        <v>25.22</v>
      </c>
      <c r="K20" s="149">
        <f>ROUND(E20*J20,2)</f>
        <v>958.36</v>
      </c>
      <c r="L20" s="149">
        <v>21</v>
      </c>
      <c r="M20" s="149">
        <f>G20*(1+L20/100)</f>
        <v>0</v>
      </c>
      <c r="N20" s="147">
        <v>0</v>
      </c>
      <c r="O20" s="147">
        <f>ROUND(E20*N20,2)</f>
        <v>0</v>
      </c>
      <c r="P20" s="147">
        <v>0</v>
      </c>
      <c r="Q20" s="147">
        <f>ROUND(E20*P20,2)</f>
        <v>0</v>
      </c>
      <c r="R20" s="149"/>
      <c r="S20" s="149" t="s">
        <v>140</v>
      </c>
      <c r="T20" s="150" t="s">
        <v>140</v>
      </c>
      <c r="U20" s="135">
        <v>0</v>
      </c>
      <c r="V20" s="135">
        <f>ROUND(E20*U20,2)</f>
        <v>0</v>
      </c>
      <c r="W20" s="135"/>
      <c r="X20" s="135" t="s">
        <v>116</v>
      </c>
      <c r="Y20" s="135" t="s">
        <v>117</v>
      </c>
      <c r="Z20" s="125"/>
      <c r="AA20" s="125"/>
      <c r="AB20" s="125"/>
      <c r="AC20" s="125"/>
      <c r="AD20" s="125"/>
      <c r="AE20" s="125"/>
      <c r="AF20" s="125"/>
      <c r="AG20" s="125" t="s">
        <v>118</v>
      </c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</row>
    <row r="21" spans="1:60" outlineLevel="2">
      <c r="A21" s="132"/>
      <c r="B21" s="133"/>
      <c r="C21" s="167" t="s">
        <v>158</v>
      </c>
      <c r="D21" s="165"/>
      <c r="E21" s="166">
        <v>38</v>
      </c>
      <c r="F21" s="135"/>
      <c r="G21" s="135"/>
      <c r="H21" s="135"/>
      <c r="I21" s="135"/>
      <c r="J21" s="135"/>
      <c r="K21" s="135"/>
      <c r="L21" s="135"/>
      <c r="M21" s="135"/>
      <c r="N21" s="134"/>
      <c r="O21" s="134"/>
      <c r="P21" s="134"/>
      <c r="Q21" s="134"/>
      <c r="R21" s="135"/>
      <c r="S21" s="135"/>
      <c r="T21" s="135"/>
      <c r="U21" s="135"/>
      <c r="V21" s="135"/>
      <c r="W21" s="135"/>
      <c r="X21" s="135"/>
      <c r="Y21" s="135"/>
      <c r="Z21" s="125"/>
      <c r="AA21" s="125"/>
      <c r="AB21" s="125"/>
      <c r="AC21" s="125"/>
      <c r="AD21" s="125"/>
      <c r="AE21" s="125"/>
      <c r="AF21" s="125"/>
      <c r="AG21" s="125" t="s">
        <v>142</v>
      </c>
      <c r="AH21" s="125">
        <v>0</v>
      </c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</row>
    <row r="22" spans="1:60" outlineLevel="1">
      <c r="A22" s="144">
        <v>7</v>
      </c>
      <c r="B22" s="145" t="s">
        <v>159</v>
      </c>
      <c r="C22" s="160" t="s">
        <v>160</v>
      </c>
      <c r="D22" s="146" t="s">
        <v>157</v>
      </c>
      <c r="E22" s="147">
        <v>9.6300000000000008</v>
      </c>
      <c r="F22" s="148"/>
      <c r="G22" s="149">
        <f>ROUND(E22*F22,2)</f>
        <v>0</v>
      </c>
      <c r="H22" s="148">
        <v>0</v>
      </c>
      <c r="I22" s="149">
        <f>ROUND(E22*H22,2)</f>
        <v>0</v>
      </c>
      <c r="J22" s="148">
        <v>60.1</v>
      </c>
      <c r="K22" s="149">
        <f>ROUND(E22*J22,2)</f>
        <v>578.76</v>
      </c>
      <c r="L22" s="149">
        <v>21</v>
      </c>
      <c r="M22" s="149">
        <f>G22*(1+L22/100)</f>
        <v>0</v>
      </c>
      <c r="N22" s="147">
        <v>0</v>
      </c>
      <c r="O22" s="147">
        <f>ROUND(E22*N22,2)</f>
        <v>0</v>
      </c>
      <c r="P22" s="147">
        <v>0</v>
      </c>
      <c r="Q22" s="147">
        <f>ROUND(E22*P22,2)</f>
        <v>0</v>
      </c>
      <c r="R22" s="149"/>
      <c r="S22" s="149" t="s">
        <v>140</v>
      </c>
      <c r="T22" s="150" t="s">
        <v>140</v>
      </c>
      <c r="U22" s="135">
        <v>0</v>
      </c>
      <c r="V22" s="135">
        <f>ROUND(E22*U22,2)</f>
        <v>0</v>
      </c>
      <c r="W22" s="135"/>
      <c r="X22" s="135" t="s">
        <v>116</v>
      </c>
      <c r="Y22" s="135" t="s">
        <v>117</v>
      </c>
      <c r="Z22" s="125"/>
      <c r="AA22" s="125"/>
      <c r="AB22" s="125"/>
      <c r="AC22" s="125"/>
      <c r="AD22" s="125"/>
      <c r="AE22" s="125"/>
      <c r="AF22" s="125"/>
      <c r="AG22" s="125" t="s">
        <v>118</v>
      </c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</row>
    <row r="23" spans="1:60" ht="22.5" outlineLevel="2">
      <c r="A23" s="132"/>
      <c r="B23" s="133"/>
      <c r="C23" s="167" t="s">
        <v>161</v>
      </c>
      <c r="D23" s="165"/>
      <c r="E23" s="166">
        <v>9.6300000000000008</v>
      </c>
      <c r="F23" s="135"/>
      <c r="G23" s="135"/>
      <c r="H23" s="135"/>
      <c r="I23" s="135"/>
      <c r="J23" s="135"/>
      <c r="K23" s="135"/>
      <c r="L23" s="135"/>
      <c r="M23" s="135"/>
      <c r="N23" s="134"/>
      <c r="O23" s="134"/>
      <c r="P23" s="134"/>
      <c r="Q23" s="134"/>
      <c r="R23" s="135"/>
      <c r="S23" s="135"/>
      <c r="T23" s="135"/>
      <c r="U23" s="135"/>
      <c r="V23" s="135"/>
      <c r="W23" s="135"/>
      <c r="X23" s="135"/>
      <c r="Y23" s="135"/>
      <c r="Z23" s="125"/>
      <c r="AA23" s="125"/>
      <c r="AB23" s="125"/>
      <c r="AC23" s="125"/>
      <c r="AD23" s="125"/>
      <c r="AE23" s="125"/>
      <c r="AF23" s="125"/>
      <c r="AG23" s="125" t="s">
        <v>142</v>
      </c>
      <c r="AH23" s="125">
        <v>0</v>
      </c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</row>
    <row r="24" spans="1:60" outlineLevel="1">
      <c r="A24" s="144">
        <v>8</v>
      </c>
      <c r="B24" s="145" t="s">
        <v>162</v>
      </c>
      <c r="C24" s="160" t="s">
        <v>163</v>
      </c>
      <c r="D24" s="146" t="s">
        <v>157</v>
      </c>
      <c r="E24" s="147">
        <v>38</v>
      </c>
      <c r="F24" s="148"/>
      <c r="G24" s="149">
        <f>ROUND(E24*F24,2)</f>
        <v>0</v>
      </c>
      <c r="H24" s="148">
        <v>0</v>
      </c>
      <c r="I24" s="149">
        <f>ROUND(E24*H24,2)</f>
        <v>0</v>
      </c>
      <c r="J24" s="148">
        <v>106</v>
      </c>
      <c r="K24" s="149">
        <f>ROUND(E24*J24,2)</f>
        <v>4028</v>
      </c>
      <c r="L24" s="149">
        <v>21</v>
      </c>
      <c r="M24" s="149">
        <f>G24*(1+L24/100)</f>
        <v>0</v>
      </c>
      <c r="N24" s="147">
        <v>0</v>
      </c>
      <c r="O24" s="147">
        <f>ROUND(E24*N24,2)</f>
        <v>0</v>
      </c>
      <c r="P24" s="147">
        <v>0</v>
      </c>
      <c r="Q24" s="147">
        <f>ROUND(E24*P24,2)</f>
        <v>0</v>
      </c>
      <c r="R24" s="149"/>
      <c r="S24" s="149" t="s">
        <v>140</v>
      </c>
      <c r="T24" s="150" t="s">
        <v>140</v>
      </c>
      <c r="U24" s="135">
        <v>0</v>
      </c>
      <c r="V24" s="135">
        <f>ROUND(E24*U24,2)</f>
        <v>0</v>
      </c>
      <c r="W24" s="135"/>
      <c r="X24" s="135" t="s">
        <v>116</v>
      </c>
      <c r="Y24" s="135" t="s">
        <v>117</v>
      </c>
      <c r="Z24" s="125"/>
      <c r="AA24" s="125"/>
      <c r="AB24" s="125"/>
      <c r="AC24" s="125"/>
      <c r="AD24" s="125"/>
      <c r="AE24" s="125"/>
      <c r="AF24" s="125"/>
      <c r="AG24" s="125" t="s">
        <v>118</v>
      </c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</row>
    <row r="25" spans="1:60" outlineLevel="2">
      <c r="A25" s="132"/>
      <c r="B25" s="133"/>
      <c r="C25" s="167" t="s">
        <v>158</v>
      </c>
      <c r="D25" s="165"/>
      <c r="E25" s="166">
        <v>38</v>
      </c>
      <c r="F25" s="135"/>
      <c r="G25" s="135"/>
      <c r="H25" s="135"/>
      <c r="I25" s="135"/>
      <c r="J25" s="135"/>
      <c r="K25" s="135"/>
      <c r="L25" s="135"/>
      <c r="M25" s="135"/>
      <c r="N25" s="134"/>
      <c r="O25" s="134"/>
      <c r="P25" s="134"/>
      <c r="Q25" s="134"/>
      <c r="R25" s="135"/>
      <c r="S25" s="135"/>
      <c r="T25" s="135"/>
      <c r="U25" s="135"/>
      <c r="V25" s="135"/>
      <c r="W25" s="135"/>
      <c r="X25" s="135"/>
      <c r="Y25" s="135"/>
      <c r="Z25" s="125"/>
      <c r="AA25" s="125"/>
      <c r="AB25" s="125"/>
      <c r="AC25" s="125"/>
      <c r="AD25" s="125"/>
      <c r="AE25" s="125"/>
      <c r="AF25" s="125"/>
      <c r="AG25" s="125" t="s">
        <v>142</v>
      </c>
      <c r="AH25" s="125">
        <v>0</v>
      </c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  <row r="26" spans="1:60" outlineLevel="1">
      <c r="A26" s="144">
        <v>9</v>
      </c>
      <c r="B26" s="145" t="s">
        <v>164</v>
      </c>
      <c r="C26" s="160" t="s">
        <v>165</v>
      </c>
      <c r="D26" s="146" t="s">
        <v>157</v>
      </c>
      <c r="E26" s="147">
        <v>38</v>
      </c>
      <c r="F26" s="148"/>
      <c r="G26" s="149">
        <f>ROUND(E26*F26,2)</f>
        <v>0</v>
      </c>
      <c r="H26" s="148">
        <v>0</v>
      </c>
      <c r="I26" s="149">
        <f>ROUND(E26*H26,2)</f>
        <v>0</v>
      </c>
      <c r="J26" s="148">
        <v>99.6</v>
      </c>
      <c r="K26" s="149">
        <f>ROUND(E26*J26,2)</f>
        <v>3784.8</v>
      </c>
      <c r="L26" s="149">
        <v>21</v>
      </c>
      <c r="M26" s="149">
        <f>G26*(1+L26/100)</f>
        <v>0</v>
      </c>
      <c r="N26" s="147">
        <v>0</v>
      </c>
      <c r="O26" s="147">
        <f>ROUND(E26*N26,2)</f>
        <v>0</v>
      </c>
      <c r="P26" s="147">
        <v>0</v>
      </c>
      <c r="Q26" s="147">
        <f>ROUND(E26*P26,2)</f>
        <v>0</v>
      </c>
      <c r="R26" s="149"/>
      <c r="S26" s="149" t="s">
        <v>140</v>
      </c>
      <c r="T26" s="150" t="s">
        <v>140</v>
      </c>
      <c r="U26" s="135">
        <v>0</v>
      </c>
      <c r="V26" s="135">
        <f>ROUND(E26*U26,2)</f>
        <v>0</v>
      </c>
      <c r="W26" s="135"/>
      <c r="X26" s="135" t="s">
        <v>116</v>
      </c>
      <c r="Y26" s="135" t="s">
        <v>117</v>
      </c>
      <c r="Z26" s="125"/>
      <c r="AA26" s="125"/>
      <c r="AB26" s="125"/>
      <c r="AC26" s="125"/>
      <c r="AD26" s="125"/>
      <c r="AE26" s="125"/>
      <c r="AF26" s="125"/>
      <c r="AG26" s="125" t="s">
        <v>118</v>
      </c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outlineLevel="2">
      <c r="A27" s="132"/>
      <c r="B27" s="133"/>
      <c r="C27" s="167" t="s">
        <v>158</v>
      </c>
      <c r="D27" s="165"/>
      <c r="E27" s="166">
        <v>38</v>
      </c>
      <c r="F27" s="135"/>
      <c r="G27" s="135"/>
      <c r="H27" s="135"/>
      <c r="I27" s="135"/>
      <c r="J27" s="135"/>
      <c r="K27" s="135"/>
      <c r="L27" s="135"/>
      <c r="M27" s="135"/>
      <c r="N27" s="134"/>
      <c r="O27" s="134"/>
      <c r="P27" s="134"/>
      <c r="Q27" s="134"/>
      <c r="R27" s="135"/>
      <c r="S27" s="135"/>
      <c r="T27" s="135"/>
      <c r="U27" s="135"/>
      <c r="V27" s="135"/>
      <c r="W27" s="135"/>
      <c r="X27" s="135"/>
      <c r="Y27" s="135"/>
      <c r="Z27" s="125"/>
      <c r="AA27" s="125"/>
      <c r="AB27" s="125"/>
      <c r="AC27" s="125"/>
      <c r="AD27" s="125"/>
      <c r="AE27" s="125"/>
      <c r="AF27" s="125"/>
      <c r="AG27" s="125" t="s">
        <v>142</v>
      </c>
      <c r="AH27" s="125">
        <v>0</v>
      </c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</row>
    <row r="28" spans="1:60" outlineLevel="1">
      <c r="A28" s="144">
        <v>10</v>
      </c>
      <c r="B28" s="145" t="s">
        <v>166</v>
      </c>
      <c r="C28" s="160" t="s">
        <v>167</v>
      </c>
      <c r="D28" s="146" t="s">
        <v>168</v>
      </c>
      <c r="E28" s="147">
        <v>2</v>
      </c>
      <c r="F28" s="148"/>
      <c r="G28" s="149">
        <f>ROUND(E28*F28,2)</f>
        <v>0</v>
      </c>
      <c r="H28" s="148">
        <v>154</v>
      </c>
      <c r="I28" s="149">
        <f>ROUND(E28*H28,2)</f>
        <v>308</v>
      </c>
      <c r="J28" s="148">
        <v>0</v>
      </c>
      <c r="K28" s="149">
        <f>ROUND(E28*J28,2)</f>
        <v>0</v>
      </c>
      <c r="L28" s="149">
        <v>21</v>
      </c>
      <c r="M28" s="149">
        <f>G28*(1+L28/100)</f>
        <v>0</v>
      </c>
      <c r="N28" s="147">
        <v>1E-3</v>
      </c>
      <c r="O28" s="147">
        <f>ROUND(E28*N28,2)</f>
        <v>0</v>
      </c>
      <c r="P28" s="147">
        <v>0</v>
      </c>
      <c r="Q28" s="147">
        <f>ROUND(E28*P28,2)</f>
        <v>0</v>
      </c>
      <c r="R28" s="149" t="s">
        <v>169</v>
      </c>
      <c r="S28" s="149" t="s">
        <v>140</v>
      </c>
      <c r="T28" s="150" t="s">
        <v>140</v>
      </c>
      <c r="U28" s="135">
        <v>0</v>
      </c>
      <c r="V28" s="135">
        <f>ROUND(E28*U28,2)</f>
        <v>0</v>
      </c>
      <c r="W28" s="135"/>
      <c r="X28" s="135" t="s">
        <v>131</v>
      </c>
      <c r="Y28" s="135" t="s">
        <v>117</v>
      </c>
      <c r="Z28" s="125"/>
      <c r="AA28" s="125"/>
      <c r="AB28" s="125"/>
      <c r="AC28" s="125"/>
      <c r="AD28" s="125"/>
      <c r="AE28" s="125"/>
      <c r="AF28" s="125"/>
      <c r="AG28" s="125" t="s">
        <v>132</v>
      </c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</row>
    <row r="29" spans="1:60" outlineLevel="2">
      <c r="A29" s="132"/>
      <c r="B29" s="133"/>
      <c r="C29" s="167" t="s">
        <v>170</v>
      </c>
      <c r="D29" s="165"/>
      <c r="E29" s="166">
        <v>2</v>
      </c>
      <c r="F29" s="135"/>
      <c r="G29" s="135"/>
      <c r="H29" s="135"/>
      <c r="I29" s="135"/>
      <c r="J29" s="135"/>
      <c r="K29" s="135"/>
      <c r="L29" s="135"/>
      <c r="M29" s="135"/>
      <c r="N29" s="134"/>
      <c r="O29" s="134"/>
      <c r="P29" s="134"/>
      <c r="Q29" s="134"/>
      <c r="R29" s="135"/>
      <c r="S29" s="135"/>
      <c r="T29" s="135"/>
      <c r="U29" s="135"/>
      <c r="V29" s="135"/>
      <c r="W29" s="135"/>
      <c r="X29" s="135"/>
      <c r="Y29" s="135"/>
      <c r="Z29" s="125"/>
      <c r="AA29" s="125"/>
      <c r="AB29" s="125"/>
      <c r="AC29" s="125"/>
      <c r="AD29" s="125"/>
      <c r="AE29" s="125"/>
      <c r="AF29" s="125"/>
      <c r="AG29" s="125" t="s">
        <v>142</v>
      </c>
      <c r="AH29" s="125">
        <v>0</v>
      </c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</row>
    <row r="30" spans="1:60" outlineLevel="1">
      <c r="A30" s="144">
        <v>11</v>
      </c>
      <c r="B30" s="145" t="s">
        <v>171</v>
      </c>
      <c r="C30" s="160" t="s">
        <v>172</v>
      </c>
      <c r="D30" s="146" t="s">
        <v>139</v>
      </c>
      <c r="E30" s="147">
        <v>3.9769999999999999</v>
      </c>
      <c r="F30" s="148"/>
      <c r="G30" s="149">
        <f>ROUND(E30*F30,2)</f>
        <v>0</v>
      </c>
      <c r="H30" s="148">
        <v>1264</v>
      </c>
      <c r="I30" s="149">
        <f>ROUND(E30*H30,2)</f>
        <v>5026.93</v>
      </c>
      <c r="J30" s="148">
        <v>0</v>
      </c>
      <c r="K30" s="149">
        <f>ROUND(E30*J30,2)</f>
        <v>0</v>
      </c>
      <c r="L30" s="149">
        <v>21</v>
      </c>
      <c r="M30" s="149">
        <f>G30*(1+L30/100)</f>
        <v>0</v>
      </c>
      <c r="N30" s="147">
        <v>1.6</v>
      </c>
      <c r="O30" s="147">
        <f>ROUND(E30*N30,2)</f>
        <v>6.36</v>
      </c>
      <c r="P30" s="147">
        <v>0</v>
      </c>
      <c r="Q30" s="147">
        <f>ROUND(E30*P30,2)</f>
        <v>0</v>
      </c>
      <c r="R30" s="149" t="s">
        <v>169</v>
      </c>
      <c r="S30" s="149" t="s">
        <v>140</v>
      </c>
      <c r="T30" s="150" t="s">
        <v>140</v>
      </c>
      <c r="U30" s="135">
        <v>0</v>
      </c>
      <c r="V30" s="135">
        <f>ROUND(E30*U30,2)</f>
        <v>0</v>
      </c>
      <c r="W30" s="135"/>
      <c r="X30" s="135" t="s">
        <v>131</v>
      </c>
      <c r="Y30" s="135" t="s">
        <v>117</v>
      </c>
      <c r="Z30" s="125"/>
      <c r="AA30" s="125"/>
      <c r="AB30" s="125"/>
      <c r="AC30" s="125"/>
      <c r="AD30" s="125"/>
      <c r="AE30" s="125"/>
      <c r="AF30" s="125"/>
      <c r="AG30" s="125" t="s">
        <v>132</v>
      </c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</row>
    <row r="31" spans="1:60" outlineLevel="2">
      <c r="A31" s="132"/>
      <c r="B31" s="133"/>
      <c r="C31" s="167" t="s">
        <v>173</v>
      </c>
      <c r="D31" s="165"/>
      <c r="E31" s="166">
        <v>3.98</v>
      </c>
      <c r="F31" s="135"/>
      <c r="G31" s="135"/>
      <c r="H31" s="135"/>
      <c r="I31" s="135"/>
      <c r="J31" s="135"/>
      <c r="K31" s="135"/>
      <c r="L31" s="135"/>
      <c r="M31" s="135"/>
      <c r="N31" s="134"/>
      <c r="O31" s="134"/>
      <c r="P31" s="134"/>
      <c r="Q31" s="134"/>
      <c r="R31" s="135"/>
      <c r="S31" s="135"/>
      <c r="T31" s="135"/>
      <c r="U31" s="135"/>
      <c r="V31" s="135"/>
      <c r="W31" s="135"/>
      <c r="X31" s="135"/>
      <c r="Y31" s="135"/>
      <c r="Z31" s="125"/>
      <c r="AA31" s="125"/>
      <c r="AB31" s="125"/>
      <c r="AC31" s="125"/>
      <c r="AD31" s="125"/>
      <c r="AE31" s="125"/>
      <c r="AF31" s="125"/>
      <c r="AG31" s="125" t="s">
        <v>142</v>
      </c>
      <c r="AH31" s="125">
        <v>0</v>
      </c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</row>
    <row r="32" spans="1:60">
      <c r="A32" s="137" t="s">
        <v>109</v>
      </c>
      <c r="B32" s="138" t="s">
        <v>55</v>
      </c>
      <c r="C32" s="159" t="s">
        <v>56</v>
      </c>
      <c r="D32" s="139"/>
      <c r="E32" s="140"/>
      <c r="F32" s="141"/>
      <c r="G32" s="141">
        <f>SUMIF(AG33:AG58,"&lt;&gt;NOR",G33:G58)</f>
        <v>0</v>
      </c>
      <c r="H32" s="141"/>
      <c r="I32" s="141">
        <f>SUM(I33:I58)</f>
        <v>15607.23</v>
      </c>
      <c r="J32" s="141"/>
      <c r="K32" s="141">
        <f>SUM(K33:K58)</f>
        <v>17058.669999999998</v>
      </c>
      <c r="L32" s="141"/>
      <c r="M32" s="141">
        <f>SUM(M33:M58)</f>
        <v>0</v>
      </c>
      <c r="N32" s="140"/>
      <c r="O32" s="140">
        <f>SUM(O33:O58)</f>
        <v>9.52</v>
      </c>
      <c r="P32" s="140"/>
      <c r="Q32" s="140">
        <f>SUM(Q33:Q58)</f>
        <v>0</v>
      </c>
      <c r="R32" s="141"/>
      <c r="S32" s="141"/>
      <c r="T32" s="142"/>
      <c r="U32" s="136"/>
      <c r="V32" s="136">
        <f>SUM(V33:V58)</f>
        <v>0</v>
      </c>
      <c r="W32" s="136"/>
      <c r="X32" s="136"/>
      <c r="Y32" s="136"/>
      <c r="AG32" t="s">
        <v>110</v>
      </c>
    </row>
    <row r="33" spans="1:60" ht="22.5" outlineLevel="1">
      <c r="A33" s="144">
        <v>12</v>
      </c>
      <c r="B33" s="145" t="s">
        <v>174</v>
      </c>
      <c r="C33" s="160" t="s">
        <v>175</v>
      </c>
      <c r="D33" s="146" t="s">
        <v>139</v>
      </c>
      <c r="E33" s="147">
        <v>3.9510000000000001</v>
      </c>
      <c r="F33" s="148"/>
      <c r="G33" s="149">
        <f>ROUND(E33*F33,2)</f>
        <v>0</v>
      </c>
      <c r="H33" s="148">
        <v>1007.75</v>
      </c>
      <c r="I33" s="149">
        <f>ROUND(E33*H33,2)</f>
        <v>3981.62</v>
      </c>
      <c r="J33" s="148">
        <v>383.25</v>
      </c>
      <c r="K33" s="149">
        <f>ROUND(E33*J33,2)</f>
        <v>1514.22</v>
      </c>
      <c r="L33" s="149">
        <v>21</v>
      </c>
      <c r="M33" s="149">
        <f>G33*(1+L33/100)</f>
        <v>0</v>
      </c>
      <c r="N33" s="147">
        <v>1.665</v>
      </c>
      <c r="O33" s="147">
        <f>ROUND(E33*N33,2)</f>
        <v>6.58</v>
      </c>
      <c r="P33" s="147">
        <v>0</v>
      </c>
      <c r="Q33" s="147">
        <f>ROUND(E33*P33,2)</f>
        <v>0</v>
      </c>
      <c r="R33" s="149"/>
      <c r="S33" s="149" t="s">
        <v>140</v>
      </c>
      <c r="T33" s="150" t="s">
        <v>140</v>
      </c>
      <c r="U33" s="135">
        <v>0</v>
      </c>
      <c r="V33" s="135">
        <f>ROUND(E33*U33,2)</f>
        <v>0</v>
      </c>
      <c r="W33" s="135"/>
      <c r="X33" s="135" t="s">
        <v>116</v>
      </c>
      <c r="Y33" s="135" t="s">
        <v>117</v>
      </c>
      <c r="Z33" s="125"/>
      <c r="AA33" s="125"/>
      <c r="AB33" s="125"/>
      <c r="AC33" s="125"/>
      <c r="AD33" s="125"/>
      <c r="AE33" s="125"/>
      <c r="AF33" s="125"/>
      <c r="AG33" s="125" t="s">
        <v>118</v>
      </c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</row>
    <row r="34" spans="1:60" outlineLevel="2">
      <c r="A34" s="132"/>
      <c r="B34" s="133"/>
      <c r="C34" s="167" t="s">
        <v>176</v>
      </c>
      <c r="D34" s="165"/>
      <c r="E34" s="166">
        <v>1.3</v>
      </c>
      <c r="F34" s="135"/>
      <c r="G34" s="135"/>
      <c r="H34" s="135"/>
      <c r="I34" s="135"/>
      <c r="J34" s="135"/>
      <c r="K34" s="135"/>
      <c r="L34" s="135"/>
      <c r="M34" s="135"/>
      <c r="N34" s="134"/>
      <c r="O34" s="134"/>
      <c r="P34" s="134"/>
      <c r="Q34" s="134"/>
      <c r="R34" s="135"/>
      <c r="S34" s="135"/>
      <c r="T34" s="135"/>
      <c r="U34" s="135"/>
      <c r="V34" s="135"/>
      <c r="W34" s="135"/>
      <c r="X34" s="135"/>
      <c r="Y34" s="135"/>
      <c r="Z34" s="125"/>
      <c r="AA34" s="125"/>
      <c r="AB34" s="125"/>
      <c r="AC34" s="125"/>
      <c r="AD34" s="125"/>
      <c r="AE34" s="125"/>
      <c r="AF34" s="125"/>
      <c r="AG34" s="125" t="s">
        <v>142</v>
      </c>
      <c r="AH34" s="125">
        <v>0</v>
      </c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</row>
    <row r="35" spans="1:60" outlineLevel="3">
      <c r="A35" s="132"/>
      <c r="B35" s="133"/>
      <c r="C35" s="167" t="s">
        <v>177</v>
      </c>
      <c r="D35" s="165"/>
      <c r="E35" s="166">
        <v>2.65</v>
      </c>
      <c r="F35" s="135"/>
      <c r="G35" s="135"/>
      <c r="H35" s="135"/>
      <c r="I35" s="135"/>
      <c r="J35" s="135"/>
      <c r="K35" s="135"/>
      <c r="L35" s="135"/>
      <c r="M35" s="135"/>
      <c r="N35" s="134"/>
      <c r="O35" s="134"/>
      <c r="P35" s="134"/>
      <c r="Q35" s="134"/>
      <c r="R35" s="135"/>
      <c r="S35" s="135"/>
      <c r="T35" s="135"/>
      <c r="U35" s="135"/>
      <c r="V35" s="135"/>
      <c r="W35" s="135"/>
      <c r="X35" s="135"/>
      <c r="Y35" s="135"/>
      <c r="Z35" s="125"/>
      <c r="AA35" s="125"/>
      <c r="AB35" s="125"/>
      <c r="AC35" s="125"/>
      <c r="AD35" s="125"/>
      <c r="AE35" s="125"/>
      <c r="AF35" s="125"/>
      <c r="AG35" s="125" t="s">
        <v>142</v>
      </c>
      <c r="AH35" s="125">
        <v>0</v>
      </c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</row>
    <row r="36" spans="1:60" outlineLevel="1">
      <c r="A36" s="144">
        <v>13</v>
      </c>
      <c r="B36" s="145" t="s">
        <v>178</v>
      </c>
      <c r="C36" s="160" t="s">
        <v>179</v>
      </c>
      <c r="D36" s="146" t="s">
        <v>157</v>
      </c>
      <c r="E36" s="147">
        <v>31.86</v>
      </c>
      <c r="F36" s="148"/>
      <c r="G36" s="149">
        <f>ROUND(E36*F36,2)</f>
        <v>0</v>
      </c>
      <c r="H36" s="148">
        <v>3.95</v>
      </c>
      <c r="I36" s="149">
        <f>ROUND(E36*H36,2)</f>
        <v>125.85</v>
      </c>
      <c r="J36" s="148">
        <v>34.75</v>
      </c>
      <c r="K36" s="149">
        <f>ROUND(E36*J36,2)</f>
        <v>1107.1400000000001</v>
      </c>
      <c r="L36" s="149">
        <v>21</v>
      </c>
      <c r="M36" s="149">
        <f>G36*(1+L36/100)</f>
        <v>0</v>
      </c>
      <c r="N36" s="147">
        <v>1.8000000000000001E-4</v>
      </c>
      <c r="O36" s="147">
        <f>ROUND(E36*N36,2)</f>
        <v>0.01</v>
      </c>
      <c r="P36" s="147">
        <v>0</v>
      </c>
      <c r="Q36" s="147">
        <f>ROUND(E36*P36,2)</f>
        <v>0</v>
      </c>
      <c r="R36" s="149"/>
      <c r="S36" s="149" t="s">
        <v>140</v>
      </c>
      <c r="T36" s="150" t="s">
        <v>140</v>
      </c>
      <c r="U36" s="135">
        <v>0</v>
      </c>
      <c r="V36" s="135">
        <f>ROUND(E36*U36,2)</f>
        <v>0</v>
      </c>
      <c r="W36" s="135"/>
      <c r="X36" s="135" t="s">
        <v>116</v>
      </c>
      <c r="Y36" s="135" t="s">
        <v>117</v>
      </c>
      <c r="Z36" s="125"/>
      <c r="AA36" s="125"/>
      <c r="AB36" s="125"/>
      <c r="AC36" s="125"/>
      <c r="AD36" s="125"/>
      <c r="AE36" s="125"/>
      <c r="AF36" s="125"/>
      <c r="AG36" s="125" t="s">
        <v>118</v>
      </c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</row>
    <row r="37" spans="1:60" outlineLevel="2">
      <c r="A37" s="132"/>
      <c r="B37" s="133"/>
      <c r="C37" s="167" t="s">
        <v>180</v>
      </c>
      <c r="D37" s="165"/>
      <c r="E37" s="166">
        <v>31.86</v>
      </c>
      <c r="F37" s="135"/>
      <c r="G37" s="135"/>
      <c r="H37" s="135"/>
      <c r="I37" s="135"/>
      <c r="J37" s="135"/>
      <c r="K37" s="135"/>
      <c r="L37" s="135"/>
      <c r="M37" s="135"/>
      <c r="N37" s="134"/>
      <c r="O37" s="134"/>
      <c r="P37" s="134"/>
      <c r="Q37" s="134"/>
      <c r="R37" s="135"/>
      <c r="S37" s="135"/>
      <c r="T37" s="135"/>
      <c r="U37" s="135"/>
      <c r="V37" s="135"/>
      <c r="W37" s="135"/>
      <c r="X37" s="135"/>
      <c r="Y37" s="135"/>
      <c r="Z37" s="125"/>
      <c r="AA37" s="125"/>
      <c r="AB37" s="125"/>
      <c r="AC37" s="125"/>
      <c r="AD37" s="125"/>
      <c r="AE37" s="125"/>
      <c r="AF37" s="125"/>
      <c r="AG37" s="125" t="s">
        <v>142</v>
      </c>
      <c r="AH37" s="125">
        <v>0</v>
      </c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</row>
    <row r="38" spans="1:60" ht="22.5" outlineLevel="1">
      <c r="A38" s="144">
        <v>14</v>
      </c>
      <c r="B38" s="145" t="s">
        <v>181</v>
      </c>
      <c r="C38" s="160" t="s">
        <v>182</v>
      </c>
      <c r="D38" s="146" t="s">
        <v>183</v>
      </c>
      <c r="E38" s="147">
        <v>18.600000000000001</v>
      </c>
      <c r="F38" s="148"/>
      <c r="G38" s="149">
        <f>ROUND(E38*F38,2)</f>
        <v>0</v>
      </c>
      <c r="H38" s="148">
        <v>0</v>
      </c>
      <c r="I38" s="149">
        <f>ROUND(E38*H38,2)</f>
        <v>0</v>
      </c>
      <c r="J38" s="148">
        <v>29.8</v>
      </c>
      <c r="K38" s="149">
        <f>ROUND(E38*J38,2)</f>
        <v>554.28</v>
      </c>
      <c r="L38" s="149">
        <v>21</v>
      </c>
      <c r="M38" s="149">
        <f>G38*(1+L38/100)</f>
        <v>0</v>
      </c>
      <c r="N38" s="147">
        <v>0</v>
      </c>
      <c r="O38" s="147">
        <f>ROUND(E38*N38,2)</f>
        <v>0</v>
      </c>
      <c r="P38" s="147">
        <v>0</v>
      </c>
      <c r="Q38" s="147">
        <f>ROUND(E38*P38,2)</f>
        <v>0</v>
      </c>
      <c r="R38" s="149"/>
      <c r="S38" s="149" t="s">
        <v>140</v>
      </c>
      <c r="T38" s="150" t="s">
        <v>140</v>
      </c>
      <c r="U38" s="135">
        <v>0</v>
      </c>
      <c r="V38" s="135">
        <f>ROUND(E38*U38,2)</f>
        <v>0</v>
      </c>
      <c r="W38" s="135"/>
      <c r="X38" s="135" t="s">
        <v>116</v>
      </c>
      <c r="Y38" s="135" t="s">
        <v>117</v>
      </c>
      <c r="Z38" s="125"/>
      <c r="AA38" s="125"/>
      <c r="AB38" s="125"/>
      <c r="AC38" s="125"/>
      <c r="AD38" s="125"/>
      <c r="AE38" s="125"/>
      <c r="AF38" s="125"/>
      <c r="AG38" s="125" t="s">
        <v>118</v>
      </c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</row>
    <row r="39" spans="1:60" outlineLevel="2">
      <c r="A39" s="132"/>
      <c r="B39" s="133"/>
      <c r="C39" s="167" t="s">
        <v>184</v>
      </c>
      <c r="D39" s="165"/>
      <c r="E39" s="166">
        <v>18.600000000000001</v>
      </c>
      <c r="F39" s="135"/>
      <c r="G39" s="135"/>
      <c r="H39" s="135"/>
      <c r="I39" s="135"/>
      <c r="J39" s="135"/>
      <c r="K39" s="135"/>
      <c r="L39" s="135"/>
      <c r="M39" s="135"/>
      <c r="N39" s="134"/>
      <c r="O39" s="134"/>
      <c r="P39" s="134"/>
      <c r="Q39" s="134"/>
      <c r="R39" s="135"/>
      <c r="S39" s="135"/>
      <c r="T39" s="135"/>
      <c r="U39" s="135"/>
      <c r="V39" s="135"/>
      <c r="W39" s="135"/>
      <c r="X39" s="135"/>
      <c r="Y39" s="135"/>
      <c r="Z39" s="125"/>
      <c r="AA39" s="125"/>
      <c r="AB39" s="125"/>
      <c r="AC39" s="125"/>
      <c r="AD39" s="125"/>
      <c r="AE39" s="125"/>
      <c r="AF39" s="125"/>
      <c r="AG39" s="125" t="s">
        <v>142</v>
      </c>
      <c r="AH39" s="125">
        <v>0</v>
      </c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</row>
    <row r="40" spans="1:60" ht="22.5" outlineLevel="1">
      <c r="A40" s="144">
        <v>15</v>
      </c>
      <c r="B40" s="145" t="s">
        <v>185</v>
      </c>
      <c r="C40" s="160" t="s">
        <v>186</v>
      </c>
      <c r="D40" s="146" t="s">
        <v>139</v>
      </c>
      <c r="E40" s="147">
        <v>1.08</v>
      </c>
      <c r="F40" s="148"/>
      <c r="G40" s="149">
        <f>ROUND(E40*F40,2)</f>
        <v>0</v>
      </c>
      <c r="H40" s="148">
        <v>3714.01</v>
      </c>
      <c r="I40" s="149">
        <f>ROUND(E40*H40,2)</f>
        <v>4011.13</v>
      </c>
      <c r="J40" s="148">
        <v>425.99</v>
      </c>
      <c r="K40" s="149">
        <f>ROUND(E40*J40,2)</f>
        <v>460.07</v>
      </c>
      <c r="L40" s="149">
        <v>21</v>
      </c>
      <c r="M40" s="149">
        <f>G40*(1+L40/100)</f>
        <v>0</v>
      </c>
      <c r="N40" s="147">
        <v>2.6262799999999999</v>
      </c>
      <c r="O40" s="147">
        <f>ROUND(E40*N40,2)</f>
        <v>2.84</v>
      </c>
      <c r="P40" s="147">
        <v>0</v>
      </c>
      <c r="Q40" s="147">
        <f>ROUND(E40*P40,2)</f>
        <v>0</v>
      </c>
      <c r="R40" s="149"/>
      <c r="S40" s="149" t="s">
        <v>140</v>
      </c>
      <c r="T40" s="150" t="s">
        <v>140</v>
      </c>
      <c r="U40" s="135">
        <v>0</v>
      </c>
      <c r="V40" s="135">
        <f>ROUND(E40*U40,2)</f>
        <v>0</v>
      </c>
      <c r="W40" s="135"/>
      <c r="X40" s="135" t="s">
        <v>116</v>
      </c>
      <c r="Y40" s="135" t="s">
        <v>117</v>
      </c>
      <c r="Z40" s="125"/>
      <c r="AA40" s="125"/>
      <c r="AB40" s="125"/>
      <c r="AC40" s="125"/>
      <c r="AD40" s="125"/>
      <c r="AE40" s="125"/>
      <c r="AF40" s="125"/>
      <c r="AG40" s="125" t="s">
        <v>118</v>
      </c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</row>
    <row r="41" spans="1:60" outlineLevel="2">
      <c r="A41" s="132"/>
      <c r="B41" s="133"/>
      <c r="C41" s="167" t="s">
        <v>187</v>
      </c>
      <c r="D41" s="165"/>
      <c r="E41" s="166">
        <v>1.08</v>
      </c>
      <c r="F41" s="135"/>
      <c r="G41" s="135"/>
      <c r="H41" s="135"/>
      <c r="I41" s="135"/>
      <c r="J41" s="135"/>
      <c r="K41" s="135"/>
      <c r="L41" s="135"/>
      <c r="M41" s="135"/>
      <c r="N41" s="134"/>
      <c r="O41" s="134"/>
      <c r="P41" s="134"/>
      <c r="Q41" s="134"/>
      <c r="R41" s="135"/>
      <c r="S41" s="135"/>
      <c r="T41" s="135"/>
      <c r="U41" s="135"/>
      <c r="V41" s="135"/>
      <c r="W41" s="135"/>
      <c r="X41" s="135"/>
      <c r="Y41" s="135"/>
      <c r="Z41" s="125"/>
      <c r="AA41" s="125"/>
      <c r="AB41" s="125"/>
      <c r="AC41" s="125"/>
      <c r="AD41" s="125"/>
      <c r="AE41" s="125"/>
      <c r="AF41" s="125"/>
      <c r="AG41" s="125" t="s">
        <v>142</v>
      </c>
      <c r="AH41" s="125">
        <v>0</v>
      </c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</row>
    <row r="42" spans="1:60" outlineLevel="1">
      <c r="A42" s="144">
        <v>16</v>
      </c>
      <c r="B42" s="145" t="s">
        <v>188</v>
      </c>
      <c r="C42" s="160" t="s">
        <v>189</v>
      </c>
      <c r="D42" s="146" t="s">
        <v>157</v>
      </c>
      <c r="E42" s="147">
        <v>9.4604999999999997</v>
      </c>
      <c r="F42" s="148"/>
      <c r="G42" s="149">
        <f>ROUND(E42*F42,2)</f>
        <v>0</v>
      </c>
      <c r="H42" s="148">
        <v>20.04</v>
      </c>
      <c r="I42" s="149">
        <f>ROUND(E42*H42,2)</f>
        <v>189.59</v>
      </c>
      <c r="J42" s="148">
        <v>677.96</v>
      </c>
      <c r="K42" s="149">
        <f>ROUND(E42*J42,2)</f>
        <v>6413.84</v>
      </c>
      <c r="L42" s="149">
        <v>21</v>
      </c>
      <c r="M42" s="149">
        <f>G42*(1+L42/100)</f>
        <v>0</v>
      </c>
      <c r="N42" s="147">
        <v>2.0000000000000001E-4</v>
      </c>
      <c r="O42" s="147">
        <f>ROUND(E42*N42,2)</f>
        <v>0</v>
      </c>
      <c r="P42" s="147">
        <v>0</v>
      </c>
      <c r="Q42" s="147">
        <f>ROUND(E42*P42,2)</f>
        <v>0</v>
      </c>
      <c r="R42" s="149"/>
      <c r="S42" s="149" t="s">
        <v>140</v>
      </c>
      <c r="T42" s="150" t="s">
        <v>140</v>
      </c>
      <c r="U42" s="135">
        <v>0</v>
      </c>
      <c r="V42" s="135">
        <f>ROUND(E42*U42,2)</f>
        <v>0</v>
      </c>
      <c r="W42" s="135"/>
      <c r="X42" s="135" t="s">
        <v>116</v>
      </c>
      <c r="Y42" s="135" t="s">
        <v>117</v>
      </c>
      <c r="Z42" s="125"/>
      <c r="AA42" s="125"/>
      <c r="AB42" s="125"/>
      <c r="AC42" s="125"/>
      <c r="AD42" s="125"/>
      <c r="AE42" s="125"/>
      <c r="AF42" s="125"/>
      <c r="AG42" s="125" t="s">
        <v>118</v>
      </c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</row>
    <row r="43" spans="1:60" outlineLevel="2">
      <c r="A43" s="132"/>
      <c r="B43" s="133"/>
      <c r="C43" s="167" t="s">
        <v>190</v>
      </c>
      <c r="D43" s="165"/>
      <c r="E43" s="166">
        <v>9.4600000000000009</v>
      </c>
      <c r="F43" s="135"/>
      <c r="G43" s="135"/>
      <c r="H43" s="135"/>
      <c r="I43" s="135"/>
      <c r="J43" s="135"/>
      <c r="K43" s="135"/>
      <c r="L43" s="135"/>
      <c r="M43" s="135"/>
      <c r="N43" s="134"/>
      <c r="O43" s="134"/>
      <c r="P43" s="134"/>
      <c r="Q43" s="134"/>
      <c r="R43" s="135"/>
      <c r="S43" s="135"/>
      <c r="T43" s="135"/>
      <c r="U43" s="135"/>
      <c r="V43" s="135"/>
      <c r="W43" s="135"/>
      <c r="X43" s="135"/>
      <c r="Y43" s="135"/>
      <c r="Z43" s="125"/>
      <c r="AA43" s="125"/>
      <c r="AB43" s="125"/>
      <c r="AC43" s="125"/>
      <c r="AD43" s="125"/>
      <c r="AE43" s="125"/>
      <c r="AF43" s="125"/>
      <c r="AG43" s="125" t="s">
        <v>142</v>
      </c>
      <c r="AH43" s="125">
        <v>0</v>
      </c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</row>
    <row r="44" spans="1:60" outlineLevel="1">
      <c r="A44" s="144">
        <v>17</v>
      </c>
      <c r="B44" s="145" t="s">
        <v>191</v>
      </c>
      <c r="C44" s="160" t="s">
        <v>192</v>
      </c>
      <c r="D44" s="146" t="s">
        <v>157</v>
      </c>
      <c r="E44" s="147">
        <v>9.4604999999999997</v>
      </c>
      <c r="F44" s="148"/>
      <c r="G44" s="149">
        <f>ROUND(E44*F44,2)</f>
        <v>0</v>
      </c>
      <c r="H44" s="148">
        <v>0</v>
      </c>
      <c r="I44" s="149">
        <f>ROUND(E44*H44,2)</f>
        <v>0</v>
      </c>
      <c r="J44" s="148">
        <v>140</v>
      </c>
      <c r="K44" s="149">
        <f>ROUND(E44*J44,2)</f>
        <v>1324.47</v>
      </c>
      <c r="L44" s="149">
        <v>21</v>
      </c>
      <c r="M44" s="149">
        <f>G44*(1+L44/100)</f>
        <v>0</v>
      </c>
      <c r="N44" s="147">
        <v>0</v>
      </c>
      <c r="O44" s="147">
        <f>ROUND(E44*N44,2)</f>
        <v>0</v>
      </c>
      <c r="P44" s="147">
        <v>0</v>
      </c>
      <c r="Q44" s="147">
        <f>ROUND(E44*P44,2)</f>
        <v>0</v>
      </c>
      <c r="R44" s="149"/>
      <c r="S44" s="149" t="s">
        <v>140</v>
      </c>
      <c r="T44" s="150" t="s">
        <v>140</v>
      </c>
      <c r="U44" s="135">
        <v>0</v>
      </c>
      <c r="V44" s="135">
        <f>ROUND(E44*U44,2)</f>
        <v>0</v>
      </c>
      <c r="W44" s="135"/>
      <c r="X44" s="135" t="s">
        <v>116</v>
      </c>
      <c r="Y44" s="135" t="s">
        <v>117</v>
      </c>
      <c r="Z44" s="125"/>
      <c r="AA44" s="125"/>
      <c r="AB44" s="125"/>
      <c r="AC44" s="125"/>
      <c r="AD44" s="125"/>
      <c r="AE44" s="125"/>
      <c r="AF44" s="125"/>
      <c r="AG44" s="125" t="s">
        <v>118</v>
      </c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</row>
    <row r="45" spans="1:60" outlineLevel="2">
      <c r="A45" s="132"/>
      <c r="B45" s="133"/>
      <c r="C45" s="167" t="s">
        <v>193</v>
      </c>
      <c r="D45" s="165"/>
      <c r="E45" s="166">
        <v>9.4600000000000009</v>
      </c>
      <c r="F45" s="135"/>
      <c r="G45" s="135"/>
      <c r="H45" s="135"/>
      <c r="I45" s="135"/>
      <c r="J45" s="135"/>
      <c r="K45" s="135"/>
      <c r="L45" s="135"/>
      <c r="M45" s="135"/>
      <c r="N45" s="134"/>
      <c r="O45" s="134"/>
      <c r="P45" s="134"/>
      <c r="Q45" s="134"/>
      <c r="R45" s="135"/>
      <c r="S45" s="135"/>
      <c r="T45" s="135"/>
      <c r="U45" s="135"/>
      <c r="V45" s="135"/>
      <c r="W45" s="135"/>
      <c r="X45" s="135"/>
      <c r="Y45" s="135"/>
      <c r="Z45" s="125"/>
      <c r="AA45" s="125"/>
      <c r="AB45" s="125"/>
      <c r="AC45" s="125"/>
      <c r="AD45" s="125"/>
      <c r="AE45" s="125"/>
      <c r="AF45" s="125"/>
      <c r="AG45" s="125" t="s">
        <v>142</v>
      </c>
      <c r="AH45" s="125">
        <v>0</v>
      </c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</row>
    <row r="46" spans="1:60" outlineLevel="1">
      <c r="A46" s="144">
        <v>18</v>
      </c>
      <c r="B46" s="145" t="s">
        <v>194</v>
      </c>
      <c r="C46" s="160" t="s">
        <v>195</v>
      </c>
      <c r="D46" s="146" t="s">
        <v>196</v>
      </c>
      <c r="E46" s="147">
        <v>6.4799999999999996E-2</v>
      </c>
      <c r="F46" s="148"/>
      <c r="G46" s="149">
        <f>ROUND(E46*F46,2)</f>
        <v>0</v>
      </c>
      <c r="H46" s="148">
        <v>59367.839999999997</v>
      </c>
      <c r="I46" s="149">
        <f>ROUND(E46*H46,2)</f>
        <v>3847.04</v>
      </c>
      <c r="J46" s="148">
        <v>13602.16</v>
      </c>
      <c r="K46" s="149">
        <f>ROUND(E46*J46,2)</f>
        <v>881.42</v>
      </c>
      <c r="L46" s="149">
        <v>21</v>
      </c>
      <c r="M46" s="149">
        <f>G46*(1+L46/100)</f>
        <v>0</v>
      </c>
      <c r="N46" s="147">
        <v>1.0211600000000001</v>
      </c>
      <c r="O46" s="147">
        <f>ROUND(E46*N46,2)</f>
        <v>7.0000000000000007E-2</v>
      </c>
      <c r="P46" s="147">
        <v>0</v>
      </c>
      <c r="Q46" s="147">
        <f>ROUND(E46*P46,2)</f>
        <v>0</v>
      </c>
      <c r="R46" s="149"/>
      <c r="S46" s="149" t="s">
        <v>140</v>
      </c>
      <c r="T46" s="150" t="s">
        <v>140</v>
      </c>
      <c r="U46" s="135">
        <v>0</v>
      </c>
      <c r="V46" s="135">
        <f>ROUND(E46*U46,2)</f>
        <v>0</v>
      </c>
      <c r="W46" s="135"/>
      <c r="X46" s="135" t="s">
        <v>116</v>
      </c>
      <c r="Y46" s="135" t="s">
        <v>117</v>
      </c>
      <c r="Z46" s="125"/>
      <c r="AA46" s="125"/>
      <c r="AB46" s="125"/>
      <c r="AC46" s="125"/>
      <c r="AD46" s="125"/>
      <c r="AE46" s="125"/>
      <c r="AF46" s="125"/>
      <c r="AG46" s="125" t="s">
        <v>118</v>
      </c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</row>
    <row r="47" spans="1:60" ht="33.75" outlineLevel="2">
      <c r="A47" s="132"/>
      <c r="B47" s="133"/>
      <c r="C47" s="266" t="s">
        <v>197</v>
      </c>
      <c r="D47" s="267"/>
      <c r="E47" s="267"/>
      <c r="F47" s="267"/>
      <c r="G47" s="267"/>
      <c r="H47" s="135"/>
      <c r="I47" s="135"/>
      <c r="J47" s="135"/>
      <c r="K47" s="135"/>
      <c r="L47" s="135"/>
      <c r="M47" s="135"/>
      <c r="N47" s="134"/>
      <c r="O47" s="134"/>
      <c r="P47" s="134"/>
      <c r="Q47" s="134"/>
      <c r="R47" s="135"/>
      <c r="S47" s="135"/>
      <c r="T47" s="135"/>
      <c r="U47" s="135"/>
      <c r="V47" s="135"/>
      <c r="W47" s="135"/>
      <c r="X47" s="135"/>
      <c r="Y47" s="135"/>
      <c r="Z47" s="125"/>
      <c r="AA47" s="125"/>
      <c r="AB47" s="125"/>
      <c r="AC47" s="125"/>
      <c r="AD47" s="125"/>
      <c r="AE47" s="125"/>
      <c r="AF47" s="125"/>
      <c r="AG47" s="125" t="s">
        <v>120</v>
      </c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51" t="str">
        <f>C47</f>
        <v>V položce jsou zakalkulovány náklady na dodání nastříhané a naohýbané výztuže, podložek, distančních vložek, drátu, skob apod., dále náklady na uložení výztuže a její vyvázání nebo přivaření bodovými svary.</v>
      </c>
      <c r="BB47" s="125"/>
      <c r="BC47" s="125"/>
      <c r="BD47" s="125"/>
      <c r="BE47" s="125"/>
      <c r="BF47" s="125"/>
      <c r="BG47" s="125"/>
      <c r="BH47" s="125"/>
    </row>
    <row r="48" spans="1:60" outlineLevel="2">
      <c r="A48" s="132"/>
      <c r="B48" s="133"/>
      <c r="C48" s="167" t="s">
        <v>198</v>
      </c>
      <c r="D48" s="165"/>
      <c r="E48" s="166">
        <v>0.06</v>
      </c>
      <c r="F48" s="135"/>
      <c r="G48" s="135"/>
      <c r="H48" s="135"/>
      <c r="I48" s="135"/>
      <c r="J48" s="135"/>
      <c r="K48" s="135"/>
      <c r="L48" s="135"/>
      <c r="M48" s="135"/>
      <c r="N48" s="134"/>
      <c r="O48" s="134"/>
      <c r="P48" s="134"/>
      <c r="Q48" s="134"/>
      <c r="R48" s="135"/>
      <c r="S48" s="135"/>
      <c r="T48" s="135"/>
      <c r="U48" s="135"/>
      <c r="V48" s="135"/>
      <c r="W48" s="135"/>
      <c r="X48" s="135"/>
      <c r="Y48" s="135"/>
      <c r="Z48" s="125"/>
      <c r="AA48" s="125"/>
      <c r="AB48" s="125"/>
      <c r="AC48" s="125"/>
      <c r="AD48" s="125"/>
      <c r="AE48" s="125"/>
      <c r="AF48" s="125"/>
      <c r="AG48" s="125" t="s">
        <v>142</v>
      </c>
      <c r="AH48" s="125">
        <v>0</v>
      </c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</row>
    <row r="49" spans="1:60" outlineLevel="1">
      <c r="A49" s="144">
        <v>19</v>
      </c>
      <c r="B49" s="145" t="s">
        <v>199</v>
      </c>
      <c r="C49" s="160" t="s">
        <v>200</v>
      </c>
      <c r="D49" s="146" t="s">
        <v>157</v>
      </c>
      <c r="E49" s="147">
        <v>5.1449999999999996</v>
      </c>
      <c r="F49" s="148"/>
      <c r="G49" s="149">
        <f>ROUND(E49*F49,2)</f>
        <v>0</v>
      </c>
      <c r="H49" s="148">
        <v>0</v>
      </c>
      <c r="I49" s="149">
        <f>ROUND(E49*H49,2)</f>
        <v>0</v>
      </c>
      <c r="J49" s="148">
        <v>470</v>
      </c>
      <c r="K49" s="149">
        <f>ROUND(E49*J49,2)</f>
        <v>2418.15</v>
      </c>
      <c r="L49" s="149">
        <v>21</v>
      </c>
      <c r="M49" s="149">
        <f>G49*(1+L49/100)</f>
        <v>0</v>
      </c>
      <c r="N49" s="147">
        <v>0</v>
      </c>
      <c r="O49" s="147">
        <f>ROUND(E49*N49,2)</f>
        <v>0</v>
      </c>
      <c r="P49" s="147">
        <v>0</v>
      </c>
      <c r="Q49" s="147">
        <f>ROUND(E49*P49,2)</f>
        <v>0</v>
      </c>
      <c r="R49" s="149"/>
      <c r="S49" s="149" t="s">
        <v>114</v>
      </c>
      <c r="T49" s="150" t="s">
        <v>115</v>
      </c>
      <c r="U49" s="135">
        <v>0</v>
      </c>
      <c r="V49" s="135">
        <f>ROUND(E49*U49,2)</f>
        <v>0</v>
      </c>
      <c r="W49" s="135"/>
      <c r="X49" s="135" t="s">
        <v>116</v>
      </c>
      <c r="Y49" s="135" t="s">
        <v>117</v>
      </c>
      <c r="Z49" s="125"/>
      <c r="AA49" s="125"/>
      <c r="AB49" s="125"/>
      <c r="AC49" s="125"/>
      <c r="AD49" s="125"/>
      <c r="AE49" s="125"/>
      <c r="AF49" s="125"/>
      <c r="AG49" s="125" t="s">
        <v>118</v>
      </c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</row>
    <row r="50" spans="1:60" outlineLevel="2">
      <c r="A50" s="132"/>
      <c r="B50" s="133"/>
      <c r="C50" s="167" t="s">
        <v>201</v>
      </c>
      <c r="D50" s="165"/>
      <c r="E50" s="166">
        <v>5.14</v>
      </c>
      <c r="F50" s="135"/>
      <c r="G50" s="135"/>
      <c r="H50" s="135"/>
      <c r="I50" s="135"/>
      <c r="J50" s="135"/>
      <c r="K50" s="135"/>
      <c r="L50" s="135"/>
      <c r="M50" s="135"/>
      <c r="N50" s="134"/>
      <c r="O50" s="134"/>
      <c r="P50" s="134"/>
      <c r="Q50" s="134"/>
      <c r="R50" s="135"/>
      <c r="S50" s="135"/>
      <c r="T50" s="135"/>
      <c r="U50" s="135"/>
      <c r="V50" s="135"/>
      <c r="W50" s="135"/>
      <c r="X50" s="135"/>
      <c r="Y50" s="135"/>
      <c r="Z50" s="125"/>
      <c r="AA50" s="125"/>
      <c r="AB50" s="125"/>
      <c r="AC50" s="125"/>
      <c r="AD50" s="125"/>
      <c r="AE50" s="125"/>
      <c r="AF50" s="125"/>
      <c r="AG50" s="125" t="s">
        <v>142</v>
      </c>
      <c r="AH50" s="125">
        <v>0</v>
      </c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</row>
    <row r="51" spans="1:60" outlineLevel="1">
      <c r="A51" s="144">
        <v>20</v>
      </c>
      <c r="B51" s="145" t="s">
        <v>202</v>
      </c>
      <c r="C51" s="160" t="s">
        <v>203</v>
      </c>
      <c r="D51" s="146" t="s">
        <v>157</v>
      </c>
      <c r="E51" s="147">
        <v>8.0850000000000009</v>
      </c>
      <c r="F51" s="148"/>
      <c r="G51" s="149">
        <f>ROUND(E51*F51,2)</f>
        <v>0</v>
      </c>
      <c r="H51" s="148">
        <v>0</v>
      </c>
      <c r="I51" s="149">
        <f>ROUND(E51*H51,2)</f>
        <v>0</v>
      </c>
      <c r="J51" s="148">
        <v>295</v>
      </c>
      <c r="K51" s="149">
        <f>ROUND(E51*J51,2)</f>
        <v>2385.08</v>
      </c>
      <c r="L51" s="149">
        <v>21</v>
      </c>
      <c r="M51" s="149">
        <f>G51*(1+L51/100)</f>
        <v>0</v>
      </c>
      <c r="N51" s="147">
        <v>0</v>
      </c>
      <c r="O51" s="147">
        <f>ROUND(E51*N51,2)</f>
        <v>0</v>
      </c>
      <c r="P51" s="147">
        <v>0</v>
      </c>
      <c r="Q51" s="147">
        <f>ROUND(E51*P51,2)</f>
        <v>0</v>
      </c>
      <c r="R51" s="149"/>
      <c r="S51" s="149" t="s">
        <v>114</v>
      </c>
      <c r="T51" s="150" t="s">
        <v>115</v>
      </c>
      <c r="U51" s="135">
        <v>0</v>
      </c>
      <c r="V51" s="135">
        <f>ROUND(E51*U51,2)</f>
        <v>0</v>
      </c>
      <c r="W51" s="135"/>
      <c r="X51" s="135" t="s">
        <v>116</v>
      </c>
      <c r="Y51" s="135" t="s">
        <v>117</v>
      </c>
      <c r="Z51" s="125"/>
      <c r="AA51" s="125"/>
      <c r="AB51" s="125"/>
      <c r="AC51" s="125"/>
      <c r="AD51" s="125"/>
      <c r="AE51" s="125"/>
      <c r="AF51" s="125"/>
      <c r="AG51" s="125" t="s">
        <v>118</v>
      </c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</row>
    <row r="52" spans="1:60" outlineLevel="2">
      <c r="A52" s="132"/>
      <c r="B52" s="133"/>
      <c r="C52" s="167" t="s">
        <v>204</v>
      </c>
      <c r="D52" s="165"/>
      <c r="E52" s="166">
        <v>3.67</v>
      </c>
      <c r="F52" s="135"/>
      <c r="G52" s="135"/>
      <c r="H52" s="135"/>
      <c r="I52" s="135"/>
      <c r="J52" s="135"/>
      <c r="K52" s="135"/>
      <c r="L52" s="135"/>
      <c r="M52" s="135"/>
      <c r="N52" s="134"/>
      <c r="O52" s="134"/>
      <c r="P52" s="134"/>
      <c r="Q52" s="134"/>
      <c r="R52" s="135"/>
      <c r="S52" s="135"/>
      <c r="T52" s="135"/>
      <c r="U52" s="135"/>
      <c r="V52" s="135"/>
      <c r="W52" s="135"/>
      <c r="X52" s="135"/>
      <c r="Y52" s="135"/>
      <c r="Z52" s="125"/>
      <c r="AA52" s="125"/>
      <c r="AB52" s="125"/>
      <c r="AC52" s="125"/>
      <c r="AD52" s="125"/>
      <c r="AE52" s="125"/>
      <c r="AF52" s="125"/>
      <c r="AG52" s="125" t="s">
        <v>142</v>
      </c>
      <c r="AH52" s="125">
        <v>0</v>
      </c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</row>
    <row r="53" spans="1:60" outlineLevel="3">
      <c r="A53" s="132"/>
      <c r="B53" s="133"/>
      <c r="C53" s="167" t="s">
        <v>205</v>
      </c>
      <c r="D53" s="165"/>
      <c r="E53" s="166">
        <v>4.41</v>
      </c>
      <c r="F53" s="135"/>
      <c r="G53" s="135"/>
      <c r="H53" s="135"/>
      <c r="I53" s="135"/>
      <c r="J53" s="135"/>
      <c r="K53" s="135"/>
      <c r="L53" s="135"/>
      <c r="M53" s="135"/>
      <c r="N53" s="134"/>
      <c r="O53" s="134"/>
      <c r="P53" s="134"/>
      <c r="Q53" s="134"/>
      <c r="R53" s="135"/>
      <c r="S53" s="135"/>
      <c r="T53" s="135"/>
      <c r="U53" s="135"/>
      <c r="V53" s="135"/>
      <c r="W53" s="135"/>
      <c r="X53" s="135"/>
      <c r="Y53" s="135"/>
      <c r="Z53" s="125"/>
      <c r="AA53" s="125"/>
      <c r="AB53" s="125"/>
      <c r="AC53" s="125"/>
      <c r="AD53" s="125"/>
      <c r="AE53" s="125"/>
      <c r="AF53" s="125"/>
      <c r="AG53" s="125" t="s">
        <v>142</v>
      </c>
      <c r="AH53" s="125">
        <v>0</v>
      </c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</row>
    <row r="54" spans="1:60" outlineLevel="1">
      <c r="A54" s="144">
        <v>21</v>
      </c>
      <c r="B54" s="145" t="s">
        <v>206</v>
      </c>
      <c r="C54" s="160" t="s">
        <v>207</v>
      </c>
      <c r="D54" s="146" t="s">
        <v>183</v>
      </c>
      <c r="E54" s="147">
        <v>19</v>
      </c>
      <c r="F54" s="148"/>
      <c r="G54" s="149">
        <f>ROUND(E54*F54,2)</f>
        <v>0</v>
      </c>
      <c r="H54" s="148">
        <v>64.400000000000006</v>
      </c>
      <c r="I54" s="149">
        <f>ROUND(E54*H54,2)</f>
        <v>1223.5999999999999</v>
      </c>
      <c r="J54" s="148">
        <v>0</v>
      </c>
      <c r="K54" s="149">
        <f>ROUND(E54*J54,2)</f>
        <v>0</v>
      </c>
      <c r="L54" s="149">
        <v>21</v>
      </c>
      <c r="M54" s="149">
        <f>G54*(1+L54/100)</f>
        <v>0</v>
      </c>
      <c r="N54" s="147">
        <v>4.8000000000000001E-4</v>
      </c>
      <c r="O54" s="147">
        <f>ROUND(E54*N54,2)</f>
        <v>0.01</v>
      </c>
      <c r="P54" s="147">
        <v>0</v>
      </c>
      <c r="Q54" s="147">
        <f>ROUND(E54*P54,2)</f>
        <v>0</v>
      </c>
      <c r="R54" s="149" t="s">
        <v>169</v>
      </c>
      <c r="S54" s="149" t="s">
        <v>140</v>
      </c>
      <c r="T54" s="150" t="s">
        <v>140</v>
      </c>
      <c r="U54" s="135">
        <v>0</v>
      </c>
      <c r="V54" s="135">
        <f>ROUND(E54*U54,2)</f>
        <v>0</v>
      </c>
      <c r="W54" s="135"/>
      <c r="X54" s="135" t="s">
        <v>131</v>
      </c>
      <c r="Y54" s="135" t="s">
        <v>117</v>
      </c>
      <c r="Z54" s="125"/>
      <c r="AA54" s="125"/>
      <c r="AB54" s="125"/>
      <c r="AC54" s="125"/>
      <c r="AD54" s="125"/>
      <c r="AE54" s="125"/>
      <c r="AF54" s="125"/>
      <c r="AG54" s="125" t="s">
        <v>132</v>
      </c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</row>
    <row r="55" spans="1:60" outlineLevel="2">
      <c r="A55" s="132"/>
      <c r="B55" s="133"/>
      <c r="C55" s="167" t="s">
        <v>208</v>
      </c>
      <c r="D55" s="165"/>
      <c r="E55" s="166">
        <v>19</v>
      </c>
      <c r="F55" s="135"/>
      <c r="G55" s="135"/>
      <c r="H55" s="135"/>
      <c r="I55" s="135"/>
      <c r="J55" s="135"/>
      <c r="K55" s="135"/>
      <c r="L55" s="135"/>
      <c r="M55" s="135"/>
      <c r="N55" s="134"/>
      <c r="O55" s="134"/>
      <c r="P55" s="134"/>
      <c r="Q55" s="134"/>
      <c r="R55" s="135"/>
      <c r="S55" s="135"/>
      <c r="T55" s="135"/>
      <c r="U55" s="135"/>
      <c r="V55" s="135"/>
      <c r="W55" s="135"/>
      <c r="X55" s="135"/>
      <c r="Y55" s="135"/>
      <c r="Z55" s="125"/>
      <c r="AA55" s="125"/>
      <c r="AB55" s="125"/>
      <c r="AC55" s="125"/>
      <c r="AD55" s="125"/>
      <c r="AE55" s="125"/>
      <c r="AF55" s="125"/>
      <c r="AG55" s="125" t="s">
        <v>142</v>
      </c>
      <c r="AH55" s="125">
        <v>0</v>
      </c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</row>
    <row r="56" spans="1:60" outlineLevel="1">
      <c r="A56" s="144">
        <v>22</v>
      </c>
      <c r="B56" s="145" t="s">
        <v>209</v>
      </c>
      <c r="C56" s="160" t="s">
        <v>210</v>
      </c>
      <c r="D56" s="146" t="s">
        <v>157</v>
      </c>
      <c r="E56" s="147">
        <v>36</v>
      </c>
      <c r="F56" s="148"/>
      <c r="G56" s="149">
        <f>ROUND(E56*F56,2)</f>
        <v>0</v>
      </c>
      <c r="H56" s="148">
        <v>61.9</v>
      </c>
      <c r="I56" s="149">
        <f>ROUND(E56*H56,2)</f>
        <v>2228.4</v>
      </c>
      <c r="J56" s="148">
        <v>0</v>
      </c>
      <c r="K56" s="149">
        <f>ROUND(E56*J56,2)</f>
        <v>0</v>
      </c>
      <c r="L56" s="149">
        <v>21</v>
      </c>
      <c r="M56" s="149">
        <f>G56*(1+L56/100)</f>
        <v>0</v>
      </c>
      <c r="N56" s="147">
        <v>2.9999999999999997E-4</v>
      </c>
      <c r="O56" s="147">
        <f>ROUND(E56*N56,2)</f>
        <v>0.01</v>
      </c>
      <c r="P56" s="147">
        <v>0</v>
      </c>
      <c r="Q56" s="147">
        <f>ROUND(E56*P56,2)</f>
        <v>0</v>
      </c>
      <c r="R56" s="149" t="s">
        <v>169</v>
      </c>
      <c r="S56" s="149" t="s">
        <v>140</v>
      </c>
      <c r="T56" s="150" t="s">
        <v>140</v>
      </c>
      <c r="U56" s="135">
        <v>0</v>
      </c>
      <c r="V56" s="135">
        <f>ROUND(E56*U56,2)</f>
        <v>0</v>
      </c>
      <c r="W56" s="135"/>
      <c r="X56" s="135" t="s">
        <v>131</v>
      </c>
      <c r="Y56" s="135" t="s">
        <v>117</v>
      </c>
      <c r="Z56" s="125"/>
      <c r="AA56" s="125"/>
      <c r="AB56" s="125"/>
      <c r="AC56" s="125"/>
      <c r="AD56" s="125"/>
      <c r="AE56" s="125"/>
      <c r="AF56" s="125"/>
      <c r="AG56" s="125" t="s">
        <v>132</v>
      </c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</row>
    <row r="57" spans="1:60" outlineLevel="2">
      <c r="A57" s="132"/>
      <c r="B57" s="133"/>
      <c r="C57" s="167" t="s">
        <v>211</v>
      </c>
      <c r="D57" s="165"/>
      <c r="E57" s="166">
        <v>35.049999999999997</v>
      </c>
      <c r="F57" s="135"/>
      <c r="G57" s="135"/>
      <c r="H57" s="135"/>
      <c r="I57" s="135"/>
      <c r="J57" s="135"/>
      <c r="K57" s="135"/>
      <c r="L57" s="135"/>
      <c r="M57" s="135"/>
      <c r="N57" s="134"/>
      <c r="O57" s="134"/>
      <c r="P57" s="134"/>
      <c r="Q57" s="134"/>
      <c r="R57" s="135"/>
      <c r="S57" s="135"/>
      <c r="T57" s="135"/>
      <c r="U57" s="135"/>
      <c r="V57" s="135"/>
      <c r="W57" s="135"/>
      <c r="X57" s="135"/>
      <c r="Y57" s="135"/>
      <c r="Z57" s="125"/>
      <c r="AA57" s="125"/>
      <c r="AB57" s="125"/>
      <c r="AC57" s="125"/>
      <c r="AD57" s="125"/>
      <c r="AE57" s="125"/>
      <c r="AF57" s="125"/>
      <c r="AG57" s="125" t="s">
        <v>142</v>
      </c>
      <c r="AH57" s="125">
        <v>0</v>
      </c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</row>
    <row r="58" spans="1:60" outlineLevel="3">
      <c r="A58" s="132"/>
      <c r="B58" s="133"/>
      <c r="C58" s="167" t="s">
        <v>212</v>
      </c>
      <c r="D58" s="165"/>
      <c r="E58" s="166">
        <v>0.95</v>
      </c>
      <c r="F58" s="135"/>
      <c r="G58" s="135"/>
      <c r="H58" s="135"/>
      <c r="I58" s="135"/>
      <c r="J58" s="135"/>
      <c r="K58" s="135"/>
      <c r="L58" s="135"/>
      <c r="M58" s="135"/>
      <c r="N58" s="134"/>
      <c r="O58" s="134"/>
      <c r="P58" s="134"/>
      <c r="Q58" s="134"/>
      <c r="R58" s="135"/>
      <c r="S58" s="135"/>
      <c r="T58" s="135"/>
      <c r="U58" s="135"/>
      <c r="V58" s="135"/>
      <c r="W58" s="135"/>
      <c r="X58" s="135"/>
      <c r="Y58" s="135"/>
      <c r="Z58" s="125"/>
      <c r="AA58" s="125"/>
      <c r="AB58" s="125"/>
      <c r="AC58" s="125"/>
      <c r="AD58" s="125"/>
      <c r="AE58" s="125"/>
      <c r="AF58" s="125"/>
      <c r="AG58" s="125" t="s">
        <v>142</v>
      </c>
      <c r="AH58" s="125">
        <v>0</v>
      </c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</row>
    <row r="59" spans="1:60">
      <c r="A59" s="137" t="s">
        <v>109</v>
      </c>
      <c r="B59" s="138" t="s">
        <v>57</v>
      </c>
      <c r="C59" s="159" t="s">
        <v>58</v>
      </c>
      <c r="D59" s="139"/>
      <c r="E59" s="140"/>
      <c r="F59" s="141"/>
      <c r="G59" s="141">
        <f>SUMIF(AG60:AG63,"&lt;&gt;NOR",G60:G63)</f>
        <v>0</v>
      </c>
      <c r="H59" s="141"/>
      <c r="I59" s="141">
        <f>SUM(I60:I63)</f>
        <v>5545.8</v>
      </c>
      <c r="J59" s="141"/>
      <c r="K59" s="141">
        <f>SUM(K60:K63)</f>
        <v>7339.2</v>
      </c>
      <c r="L59" s="141"/>
      <c r="M59" s="141">
        <f>SUM(M60:M63)</f>
        <v>0</v>
      </c>
      <c r="N59" s="140"/>
      <c r="O59" s="140">
        <f>SUM(O60:O63)</f>
        <v>0.01</v>
      </c>
      <c r="P59" s="140"/>
      <c r="Q59" s="140">
        <f>SUM(Q60:Q63)</f>
        <v>0</v>
      </c>
      <c r="R59" s="141"/>
      <c r="S59" s="141"/>
      <c r="T59" s="142"/>
      <c r="U59" s="136"/>
      <c r="V59" s="136">
        <f>SUM(V60:V63)</f>
        <v>0</v>
      </c>
      <c r="W59" s="136"/>
      <c r="X59" s="136"/>
      <c r="Y59" s="136"/>
      <c r="AG59" t="s">
        <v>110</v>
      </c>
    </row>
    <row r="60" spans="1:60" outlineLevel="1">
      <c r="A60" s="144">
        <v>23</v>
      </c>
      <c r="B60" s="145" t="s">
        <v>213</v>
      </c>
      <c r="C60" s="160" t="s">
        <v>214</v>
      </c>
      <c r="D60" s="146" t="s">
        <v>183</v>
      </c>
      <c r="E60" s="147">
        <v>15</v>
      </c>
      <c r="F60" s="148"/>
      <c r="G60" s="149">
        <f>ROUND(E60*F60,2)</f>
        <v>0</v>
      </c>
      <c r="H60" s="148">
        <v>369.72</v>
      </c>
      <c r="I60" s="149">
        <f>ROUND(E60*H60,2)</f>
        <v>5545.8</v>
      </c>
      <c r="J60" s="148">
        <v>489.28</v>
      </c>
      <c r="K60" s="149">
        <f>ROUND(E60*J60,2)</f>
        <v>7339.2</v>
      </c>
      <c r="L60" s="149">
        <v>21</v>
      </c>
      <c r="M60" s="149">
        <f>G60*(1+L60/100)</f>
        <v>0</v>
      </c>
      <c r="N60" s="147">
        <v>9.1E-4</v>
      </c>
      <c r="O60" s="147">
        <f>ROUND(E60*N60,2)</f>
        <v>0.01</v>
      </c>
      <c r="P60" s="147">
        <v>0</v>
      </c>
      <c r="Q60" s="147">
        <f>ROUND(E60*P60,2)</f>
        <v>0</v>
      </c>
      <c r="R60" s="149"/>
      <c r="S60" s="149" t="s">
        <v>215</v>
      </c>
      <c r="T60" s="150" t="s">
        <v>215</v>
      </c>
      <c r="U60" s="135">
        <v>0</v>
      </c>
      <c r="V60" s="135">
        <f>ROUND(E60*U60,2)</f>
        <v>0</v>
      </c>
      <c r="W60" s="135"/>
      <c r="X60" s="135" t="s">
        <v>116</v>
      </c>
      <c r="Y60" s="135" t="s">
        <v>117</v>
      </c>
      <c r="Z60" s="125"/>
      <c r="AA60" s="125"/>
      <c r="AB60" s="125"/>
      <c r="AC60" s="125"/>
      <c r="AD60" s="125"/>
      <c r="AE60" s="125"/>
      <c r="AF60" s="125"/>
      <c r="AG60" s="125" t="s">
        <v>118</v>
      </c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</row>
    <row r="61" spans="1:60" ht="33.75" outlineLevel="2">
      <c r="A61" s="132"/>
      <c r="B61" s="133"/>
      <c r="C61" s="266" t="s">
        <v>216</v>
      </c>
      <c r="D61" s="267"/>
      <c r="E61" s="267"/>
      <c r="F61" s="267"/>
      <c r="G61" s="267"/>
      <c r="H61" s="135"/>
      <c r="I61" s="135"/>
      <c r="J61" s="135"/>
      <c r="K61" s="135"/>
      <c r="L61" s="135"/>
      <c r="M61" s="135"/>
      <c r="N61" s="134"/>
      <c r="O61" s="134"/>
      <c r="P61" s="134"/>
      <c r="Q61" s="134"/>
      <c r="R61" s="135"/>
      <c r="S61" s="135"/>
      <c r="T61" s="135"/>
      <c r="U61" s="135"/>
      <c r="V61" s="135"/>
      <c r="W61" s="135"/>
      <c r="X61" s="135"/>
      <c r="Y61" s="135"/>
      <c r="Z61" s="125"/>
      <c r="AA61" s="125"/>
      <c r="AB61" s="125"/>
      <c r="AC61" s="125"/>
      <c r="AD61" s="125"/>
      <c r="AE61" s="125"/>
      <c r="AF61" s="125"/>
      <c r="AG61" s="125" t="s">
        <v>120</v>
      </c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51" t="str">
        <f>C61</f>
        <v>V položce je zakalkulováno vyvrtání a vyčištění otvoru požadovaného průměru D 18 mm a hloubky 1 m, vyplnění otvoru chemickou maltou HIT - HY 150 pomocí aplikační pistole z patrony o obsahu 330 ml a zasunutí betonářské výztuže D 10 mm.</v>
      </c>
      <c r="BB61" s="125"/>
      <c r="BC61" s="125"/>
      <c r="BD61" s="125"/>
      <c r="BE61" s="125"/>
      <c r="BF61" s="125"/>
      <c r="BG61" s="125"/>
      <c r="BH61" s="125"/>
    </row>
    <row r="62" spans="1:60" ht="22.5" outlineLevel="2">
      <c r="A62" s="132"/>
      <c r="B62" s="133"/>
      <c r="C62" s="167" t="s">
        <v>217</v>
      </c>
      <c r="D62" s="165"/>
      <c r="E62" s="166">
        <v>12</v>
      </c>
      <c r="F62" s="135"/>
      <c r="G62" s="135"/>
      <c r="H62" s="135"/>
      <c r="I62" s="135"/>
      <c r="J62" s="135"/>
      <c r="K62" s="135"/>
      <c r="L62" s="135"/>
      <c r="M62" s="135"/>
      <c r="N62" s="134"/>
      <c r="O62" s="134"/>
      <c r="P62" s="134"/>
      <c r="Q62" s="134"/>
      <c r="R62" s="135"/>
      <c r="S62" s="135"/>
      <c r="T62" s="135"/>
      <c r="U62" s="135"/>
      <c r="V62" s="135"/>
      <c r="W62" s="135"/>
      <c r="X62" s="135"/>
      <c r="Y62" s="135"/>
      <c r="Z62" s="125"/>
      <c r="AA62" s="125"/>
      <c r="AB62" s="125"/>
      <c r="AC62" s="125"/>
      <c r="AD62" s="125"/>
      <c r="AE62" s="125"/>
      <c r="AF62" s="125"/>
      <c r="AG62" s="125" t="s">
        <v>142</v>
      </c>
      <c r="AH62" s="125">
        <v>0</v>
      </c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</row>
    <row r="63" spans="1:60" outlineLevel="3">
      <c r="A63" s="132"/>
      <c r="B63" s="133"/>
      <c r="C63" s="167" t="s">
        <v>218</v>
      </c>
      <c r="D63" s="165"/>
      <c r="E63" s="166">
        <v>3</v>
      </c>
      <c r="F63" s="135"/>
      <c r="G63" s="135"/>
      <c r="H63" s="135"/>
      <c r="I63" s="135"/>
      <c r="J63" s="135"/>
      <c r="K63" s="135"/>
      <c r="L63" s="135"/>
      <c r="M63" s="135"/>
      <c r="N63" s="134"/>
      <c r="O63" s="134"/>
      <c r="P63" s="134"/>
      <c r="Q63" s="134"/>
      <c r="R63" s="135"/>
      <c r="S63" s="135"/>
      <c r="T63" s="135"/>
      <c r="U63" s="135"/>
      <c r="V63" s="135"/>
      <c r="W63" s="135"/>
      <c r="X63" s="135"/>
      <c r="Y63" s="135"/>
      <c r="Z63" s="125"/>
      <c r="AA63" s="125"/>
      <c r="AB63" s="125"/>
      <c r="AC63" s="125"/>
      <c r="AD63" s="125"/>
      <c r="AE63" s="125"/>
      <c r="AF63" s="125"/>
      <c r="AG63" s="125" t="s">
        <v>142</v>
      </c>
      <c r="AH63" s="125">
        <v>0</v>
      </c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</row>
    <row r="64" spans="1:60">
      <c r="A64" s="137" t="s">
        <v>109</v>
      </c>
      <c r="B64" s="138" t="s">
        <v>59</v>
      </c>
      <c r="C64" s="159" t="s">
        <v>60</v>
      </c>
      <c r="D64" s="139"/>
      <c r="E64" s="140"/>
      <c r="F64" s="141"/>
      <c r="G64" s="141">
        <f>SUMIF(AG65:AG66,"&lt;&gt;NOR",G65:G66)</f>
        <v>0</v>
      </c>
      <c r="H64" s="141"/>
      <c r="I64" s="141">
        <f>SUM(I65:I66)</f>
        <v>8229.73</v>
      </c>
      <c r="J64" s="141"/>
      <c r="K64" s="141">
        <f>SUM(K65:K66)</f>
        <v>2706.35</v>
      </c>
      <c r="L64" s="141"/>
      <c r="M64" s="141">
        <f>SUM(M65:M66)</f>
        <v>0</v>
      </c>
      <c r="N64" s="140"/>
      <c r="O64" s="140">
        <f>SUM(O65:O66)</f>
        <v>0.34</v>
      </c>
      <c r="P64" s="140"/>
      <c r="Q64" s="140">
        <f>SUM(Q65:Q66)</f>
        <v>0</v>
      </c>
      <c r="R64" s="141"/>
      <c r="S64" s="141"/>
      <c r="T64" s="142"/>
      <c r="U64" s="136"/>
      <c r="V64" s="136">
        <f>SUM(V65:V66)</f>
        <v>0</v>
      </c>
      <c r="W64" s="136"/>
      <c r="X64" s="136"/>
      <c r="Y64" s="136"/>
      <c r="AG64" t="s">
        <v>110</v>
      </c>
    </row>
    <row r="65" spans="1:60" ht="22.5" outlineLevel="1">
      <c r="A65" s="144">
        <v>24</v>
      </c>
      <c r="B65" s="145" t="s">
        <v>219</v>
      </c>
      <c r="C65" s="160" t="s">
        <v>220</v>
      </c>
      <c r="D65" s="146" t="s">
        <v>157</v>
      </c>
      <c r="E65" s="147">
        <v>10.98</v>
      </c>
      <c r="F65" s="148"/>
      <c r="G65" s="149">
        <f>ROUND(E65*F65,2)</f>
        <v>0</v>
      </c>
      <c r="H65" s="148">
        <v>749.52</v>
      </c>
      <c r="I65" s="149">
        <f>ROUND(E65*H65,2)</f>
        <v>8229.73</v>
      </c>
      <c r="J65" s="148">
        <v>246.48</v>
      </c>
      <c r="K65" s="149">
        <f>ROUND(E65*J65,2)</f>
        <v>2706.35</v>
      </c>
      <c r="L65" s="149">
        <v>21</v>
      </c>
      <c r="M65" s="149">
        <f>G65*(1+L65/100)</f>
        <v>0</v>
      </c>
      <c r="N65" s="147">
        <v>3.141E-2</v>
      </c>
      <c r="O65" s="147">
        <f>ROUND(E65*N65,2)</f>
        <v>0.34</v>
      </c>
      <c r="P65" s="147">
        <v>0</v>
      </c>
      <c r="Q65" s="147">
        <f>ROUND(E65*P65,2)</f>
        <v>0</v>
      </c>
      <c r="R65" s="149"/>
      <c r="S65" s="149" t="s">
        <v>140</v>
      </c>
      <c r="T65" s="150" t="s">
        <v>140</v>
      </c>
      <c r="U65" s="135">
        <v>0</v>
      </c>
      <c r="V65" s="135">
        <f>ROUND(E65*U65,2)</f>
        <v>0</v>
      </c>
      <c r="W65" s="135"/>
      <c r="X65" s="135" t="s">
        <v>116</v>
      </c>
      <c r="Y65" s="135" t="s">
        <v>117</v>
      </c>
      <c r="Z65" s="125"/>
      <c r="AA65" s="125"/>
      <c r="AB65" s="125"/>
      <c r="AC65" s="125"/>
      <c r="AD65" s="125"/>
      <c r="AE65" s="125"/>
      <c r="AF65" s="125"/>
      <c r="AG65" s="125" t="s">
        <v>118</v>
      </c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</row>
    <row r="66" spans="1:60" outlineLevel="2">
      <c r="A66" s="132"/>
      <c r="B66" s="133"/>
      <c r="C66" s="167" t="s">
        <v>221</v>
      </c>
      <c r="D66" s="165"/>
      <c r="E66" s="166">
        <v>10.98</v>
      </c>
      <c r="F66" s="135"/>
      <c r="G66" s="135"/>
      <c r="H66" s="135"/>
      <c r="I66" s="135"/>
      <c r="J66" s="135"/>
      <c r="K66" s="135"/>
      <c r="L66" s="135"/>
      <c r="M66" s="135"/>
      <c r="N66" s="134"/>
      <c r="O66" s="134"/>
      <c r="P66" s="134"/>
      <c r="Q66" s="134"/>
      <c r="R66" s="135"/>
      <c r="S66" s="135"/>
      <c r="T66" s="135"/>
      <c r="U66" s="135"/>
      <c r="V66" s="135"/>
      <c r="W66" s="135"/>
      <c r="X66" s="135"/>
      <c r="Y66" s="135"/>
      <c r="Z66" s="125"/>
      <c r="AA66" s="125"/>
      <c r="AB66" s="125"/>
      <c r="AC66" s="125"/>
      <c r="AD66" s="125"/>
      <c r="AE66" s="125"/>
      <c r="AF66" s="125"/>
      <c r="AG66" s="125" t="s">
        <v>142</v>
      </c>
      <c r="AH66" s="125">
        <v>0</v>
      </c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</row>
    <row r="67" spans="1:60">
      <c r="A67" s="137" t="s">
        <v>109</v>
      </c>
      <c r="B67" s="138" t="s">
        <v>61</v>
      </c>
      <c r="C67" s="159" t="s">
        <v>62</v>
      </c>
      <c r="D67" s="139"/>
      <c r="E67" s="140"/>
      <c r="F67" s="141"/>
      <c r="G67" s="141">
        <f>SUMIF(AG68:AG69,"&lt;&gt;NOR",G68:G69)</f>
        <v>0</v>
      </c>
      <c r="H67" s="141"/>
      <c r="I67" s="141">
        <f>SUM(I68:I69)</f>
        <v>1820.55</v>
      </c>
      <c r="J67" s="141"/>
      <c r="K67" s="141">
        <f>SUM(K68:K69)</f>
        <v>2978.97</v>
      </c>
      <c r="L67" s="141"/>
      <c r="M67" s="141">
        <f>SUM(M68:M69)</f>
        <v>0</v>
      </c>
      <c r="N67" s="140"/>
      <c r="O67" s="140">
        <f>SUM(O68:O69)</f>
        <v>0.04</v>
      </c>
      <c r="P67" s="140"/>
      <c r="Q67" s="140">
        <f>SUM(Q68:Q69)</f>
        <v>0</v>
      </c>
      <c r="R67" s="141"/>
      <c r="S67" s="141"/>
      <c r="T67" s="142"/>
      <c r="U67" s="136"/>
      <c r="V67" s="136">
        <f>SUM(V68:V69)</f>
        <v>0</v>
      </c>
      <c r="W67" s="136"/>
      <c r="X67" s="136"/>
      <c r="Y67" s="136"/>
      <c r="AG67" t="s">
        <v>110</v>
      </c>
    </row>
    <row r="68" spans="1:60" outlineLevel="1">
      <c r="A68" s="144">
        <v>25</v>
      </c>
      <c r="B68" s="145" t="s">
        <v>222</v>
      </c>
      <c r="C68" s="160" t="s">
        <v>223</v>
      </c>
      <c r="D68" s="146" t="s">
        <v>157</v>
      </c>
      <c r="E68" s="147">
        <v>36.36</v>
      </c>
      <c r="F68" s="148"/>
      <c r="G68" s="149">
        <f>ROUND(E68*F68,2)</f>
        <v>0</v>
      </c>
      <c r="H68" s="148">
        <v>50.07</v>
      </c>
      <c r="I68" s="149">
        <f>ROUND(E68*H68,2)</f>
        <v>1820.55</v>
      </c>
      <c r="J68" s="148">
        <v>81.93</v>
      </c>
      <c r="K68" s="149">
        <f>ROUND(E68*J68,2)</f>
        <v>2978.97</v>
      </c>
      <c r="L68" s="149">
        <v>21</v>
      </c>
      <c r="M68" s="149">
        <f>G68*(1+L68/100)</f>
        <v>0</v>
      </c>
      <c r="N68" s="147">
        <v>1.2099999999999999E-3</v>
      </c>
      <c r="O68" s="147">
        <f>ROUND(E68*N68,2)</f>
        <v>0.04</v>
      </c>
      <c r="P68" s="147">
        <v>0</v>
      </c>
      <c r="Q68" s="147">
        <f>ROUND(E68*P68,2)</f>
        <v>0</v>
      </c>
      <c r="R68" s="149"/>
      <c r="S68" s="149" t="s">
        <v>140</v>
      </c>
      <c r="T68" s="150" t="s">
        <v>140</v>
      </c>
      <c r="U68" s="135">
        <v>0</v>
      </c>
      <c r="V68" s="135">
        <f>ROUND(E68*U68,2)</f>
        <v>0</v>
      </c>
      <c r="W68" s="135"/>
      <c r="X68" s="135" t="s">
        <v>116</v>
      </c>
      <c r="Y68" s="135" t="s">
        <v>117</v>
      </c>
      <c r="Z68" s="125"/>
      <c r="AA68" s="125"/>
      <c r="AB68" s="125"/>
      <c r="AC68" s="125"/>
      <c r="AD68" s="125"/>
      <c r="AE68" s="125"/>
      <c r="AF68" s="125"/>
      <c r="AG68" s="125" t="s">
        <v>118</v>
      </c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</row>
    <row r="69" spans="1:60" outlineLevel="2">
      <c r="A69" s="132"/>
      <c r="B69" s="133"/>
      <c r="C69" s="167" t="s">
        <v>224</v>
      </c>
      <c r="D69" s="165"/>
      <c r="E69" s="166">
        <v>36.36</v>
      </c>
      <c r="F69" s="135"/>
      <c r="G69" s="135"/>
      <c r="H69" s="135"/>
      <c r="I69" s="135"/>
      <c r="J69" s="135"/>
      <c r="K69" s="135"/>
      <c r="L69" s="135"/>
      <c r="M69" s="135"/>
      <c r="N69" s="134"/>
      <c r="O69" s="134"/>
      <c r="P69" s="134"/>
      <c r="Q69" s="134"/>
      <c r="R69" s="135"/>
      <c r="S69" s="135"/>
      <c r="T69" s="135"/>
      <c r="U69" s="135"/>
      <c r="V69" s="135"/>
      <c r="W69" s="135"/>
      <c r="X69" s="135"/>
      <c r="Y69" s="135"/>
      <c r="Z69" s="125"/>
      <c r="AA69" s="125"/>
      <c r="AB69" s="125"/>
      <c r="AC69" s="125"/>
      <c r="AD69" s="125"/>
      <c r="AE69" s="125"/>
      <c r="AF69" s="125"/>
      <c r="AG69" s="125" t="s">
        <v>142</v>
      </c>
      <c r="AH69" s="125">
        <v>0</v>
      </c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</row>
    <row r="70" spans="1:60" ht="25.5">
      <c r="A70" s="137" t="s">
        <v>109</v>
      </c>
      <c r="B70" s="138" t="s">
        <v>63</v>
      </c>
      <c r="C70" s="159" t="s">
        <v>64</v>
      </c>
      <c r="D70" s="139"/>
      <c r="E70" s="140"/>
      <c r="F70" s="141"/>
      <c r="G70" s="141">
        <f>SUMIF(AG71:AG72,"&lt;&gt;NOR",G71:G72)</f>
        <v>0</v>
      </c>
      <c r="H70" s="141"/>
      <c r="I70" s="141">
        <f>SUM(I71:I72)</f>
        <v>17.46</v>
      </c>
      <c r="J70" s="141"/>
      <c r="K70" s="141">
        <f>SUM(K71:K72)</f>
        <v>1420.92</v>
      </c>
      <c r="L70" s="141"/>
      <c r="M70" s="141">
        <f>SUM(M71:M72)</f>
        <v>0</v>
      </c>
      <c r="N70" s="140"/>
      <c r="O70" s="140">
        <f>SUM(O71:O72)</f>
        <v>0</v>
      </c>
      <c r="P70" s="140"/>
      <c r="Q70" s="140">
        <f>SUM(Q71:Q72)</f>
        <v>0</v>
      </c>
      <c r="R70" s="141"/>
      <c r="S70" s="141"/>
      <c r="T70" s="142"/>
      <c r="U70" s="136"/>
      <c r="V70" s="136">
        <f>SUM(V71:V72)</f>
        <v>0</v>
      </c>
      <c r="W70" s="136"/>
      <c r="X70" s="136"/>
      <c r="Y70" s="136"/>
      <c r="AG70" t="s">
        <v>110</v>
      </c>
    </row>
    <row r="71" spans="1:60" outlineLevel="1">
      <c r="A71" s="144">
        <v>26</v>
      </c>
      <c r="B71" s="145" t="s">
        <v>225</v>
      </c>
      <c r="C71" s="160" t="s">
        <v>226</v>
      </c>
      <c r="D71" s="146" t="s">
        <v>157</v>
      </c>
      <c r="E71" s="147">
        <v>10.98</v>
      </c>
      <c r="F71" s="148"/>
      <c r="G71" s="149">
        <f>ROUND(E71*F71,2)</f>
        <v>0</v>
      </c>
      <c r="H71" s="148">
        <v>1.59</v>
      </c>
      <c r="I71" s="149">
        <f>ROUND(E71*H71,2)</f>
        <v>17.46</v>
      </c>
      <c r="J71" s="148">
        <v>129.41</v>
      </c>
      <c r="K71" s="149">
        <f>ROUND(E71*J71,2)</f>
        <v>1420.92</v>
      </c>
      <c r="L71" s="149">
        <v>21</v>
      </c>
      <c r="M71" s="149">
        <f>G71*(1+L71/100)</f>
        <v>0</v>
      </c>
      <c r="N71" s="147">
        <v>4.0000000000000003E-5</v>
      </c>
      <c r="O71" s="147">
        <f>ROUND(E71*N71,2)</f>
        <v>0</v>
      </c>
      <c r="P71" s="147">
        <v>0</v>
      </c>
      <c r="Q71" s="147">
        <f>ROUND(E71*P71,2)</f>
        <v>0</v>
      </c>
      <c r="R71" s="149"/>
      <c r="S71" s="149" t="s">
        <v>140</v>
      </c>
      <c r="T71" s="150" t="s">
        <v>140</v>
      </c>
      <c r="U71" s="135">
        <v>0</v>
      </c>
      <c r="V71" s="135">
        <f>ROUND(E71*U71,2)</f>
        <v>0</v>
      </c>
      <c r="W71" s="135"/>
      <c r="X71" s="135" t="s">
        <v>116</v>
      </c>
      <c r="Y71" s="135" t="s">
        <v>117</v>
      </c>
      <c r="Z71" s="125"/>
      <c r="AA71" s="125"/>
      <c r="AB71" s="125"/>
      <c r="AC71" s="125"/>
      <c r="AD71" s="125"/>
      <c r="AE71" s="125"/>
      <c r="AF71" s="125"/>
      <c r="AG71" s="125" t="s">
        <v>118</v>
      </c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</row>
    <row r="72" spans="1:60" outlineLevel="2">
      <c r="A72" s="132"/>
      <c r="B72" s="133"/>
      <c r="C72" s="167" t="s">
        <v>227</v>
      </c>
      <c r="D72" s="165"/>
      <c r="E72" s="166">
        <v>10.98</v>
      </c>
      <c r="F72" s="135"/>
      <c r="G72" s="135"/>
      <c r="H72" s="135"/>
      <c r="I72" s="135"/>
      <c r="J72" s="135"/>
      <c r="K72" s="135"/>
      <c r="L72" s="135"/>
      <c r="M72" s="135"/>
      <c r="N72" s="134"/>
      <c r="O72" s="134"/>
      <c r="P72" s="134"/>
      <c r="Q72" s="134"/>
      <c r="R72" s="135"/>
      <c r="S72" s="135"/>
      <c r="T72" s="135"/>
      <c r="U72" s="135"/>
      <c r="V72" s="135"/>
      <c r="W72" s="135"/>
      <c r="X72" s="135"/>
      <c r="Y72" s="135"/>
      <c r="Z72" s="125"/>
      <c r="AA72" s="125"/>
      <c r="AB72" s="125"/>
      <c r="AC72" s="125"/>
      <c r="AD72" s="125"/>
      <c r="AE72" s="125"/>
      <c r="AF72" s="125"/>
      <c r="AG72" s="125" t="s">
        <v>142</v>
      </c>
      <c r="AH72" s="125">
        <v>0</v>
      </c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</row>
    <row r="73" spans="1:60">
      <c r="A73" s="137" t="s">
        <v>109</v>
      </c>
      <c r="B73" s="138" t="s">
        <v>65</v>
      </c>
      <c r="C73" s="159" t="s">
        <v>66</v>
      </c>
      <c r="D73" s="139"/>
      <c r="E73" s="140"/>
      <c r="F73" s="141"/>
      <c r="G73" s="141">
        <f>SUMIF(AG74:AG84,"&lt;&gt;NOR",G74:G84)</f>
        <v>0</v>
      </c>
      <c r="H73" s="141"/>
      <c r="I73" s="141">
        <f>SUM(I74:I84)</f>
        <v>0</v>
      </c>
      <c r="J73" s="141"/>
      <c r="K73" s="141">
        <f>SUM(K74:K84)</f>
        <v>11679.989999999996</v>
      </c>
      <c r="L73" s="141"/>
      <c r="M73" s="141">
        <f>SUM(M74:M84)</f>
        <v>0</v>
      </c>
      <c r="N73" s="140"/>
      <c r="O73" s="140">
        <f>SUM(O74:O84)</f>
        <v>0</v>
      </c>
      <c r="P73" s="140"/>
      <c r="Q73" s="140">
        <f>SUM(Q74:Q84)</f>
        <v>0.42000000000000004</v>
      </c>
      <c r="R73" s="141"/>
      <c r="S73" s="141"/>
      <c r="T73" s="142"/>
      <c r="U73" s="136"/>
      <c r="V73" s="136">
        <f>SUM(V74:V84)</f>
        <v>0</v>
      </c>
      <c r="W73" s="136"/>
      <c r="X73" s="136"/>
      <c r="Y73" s="136"/>
      <c r="AG73" t="s">
        <v>110</v>
      </c>
    </row>
    <row r="74" spans="1:60" outlineLevel="1">
      <c r="A74" s="144">
        <v>27</v>
      </c>
      <c r="B74" s="145" t="s">
        <v>228</v>
      </c>
      <c r="C74" s="160" t="s">
        <v>229</v>
      </c>
      <c r="D74" s="146" t="s">
        <v>157</v>
      </c>
      <c r="E74" s="147">
        <v>10.98</v>
      </c>
      <c r="F74" s="148"/>
      <c r="G74" s="149">
        <f>ROUND(E74*F74,2)</f>
        <v>0</v>
      </c>
      <c r="H74" s="148">
        <v>0</v>
      </c>
      <c r="I74" s="149">
        <f>ROUND(E74*H74,2)</f>
        <v>0</v>
      </c>
      <c r="J74" s="148">
        <v>352</v>
      </c>
      <c r="K74" s="149">
        <f>ROUND(E74*J74,2)</f>
        <v>3864.96</v>
      </c>
      <c r="L74" s="149">
        <v>21</v>
      </c>
      <c r="M74" s="149">
        <f>G74*(1+L74/100)</f>
        <v>0</v>
      </c>
      <c r="N74" s="147">
        <v>0</v>
      </c>
      <c r="O74" s="147">
        <f>ROUND(E74*N74,2)</f>
        <v>0</v>
      </c>
      <c r="P74" s="147">
        <v>1.26E-2</v>
      </c>
      <c r="Q74" s="147">
        <f>ROUND(E74*P74,2)</f>
        <v>0.14000000000000001</v>
      </c>
      <c r="R74" s="149"/>
      <c r="S74" s="149" t="s">
        <v>140</v>
      </c>
      <c r="T74" s="150" t="s">
        <v>140</v>
      </c>
      <c r="U74" s="135">
        <v>0</v>
      </c>
      <c r="V74" s="135">
        <f>ROUND(E74*U74,2)</f>
        <v>0</v>
      </c>
      <c r="W74" s="135"/>
      <c r="X74" s="135" t="s">
        <v>116</v>
      </c>
      <c r="Y74" s="135" t="s">
        <v>117</v>
      </c>
      <c r="Z74" s="125"/>
      <c r="AA74" s="125"/>
      <c r="AB74" s="125"/>
      <c r="AC74" s="125"/>
      <c r="AD74" s="125"/>
      <c r="AE74" s="125"/>
      <c r="AF74" s="125"/>
      <c r="AG74" s="125" t="s">
        <v>118</v>
      </c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</row>
    <row r="75" spans="1:60" outlineLevel="2">
      <c r="A75" s="132"/>
      <c r="B75" s="133"/>
      <c r="C75" s="266" t="s">
        <v>230</v>
      </c>
      <c r="D75" s="267"/>
      <c r="E75" s="267"/>
      <c r="F75" s="267"/>
      <c r="G75" s="267"/>
      <c r="H75" s="135"/>
      <c r="I75" s="135"/>
      <c r="J75" s="135"/>
      <c r="K75" s="135"/>
      <c r="L75" s="135"/>
      <c r="M75" s="135"/>
      <c r="N75" s="134"/>
      <c r="O75" s="134"/>
      <c r="P75" s="134"/>
      <c r="Q75" s="134"/>
      <c r="R75" s="135"/>
      <c r="S75" s="135"/>
      <c r="T75" s="135"/>
      <c r="U75" s="135"/>
      <c r="V75" s="135"/>
      <c r="W75" s="135"/>
      <c r="X75" s="135"/>
      <c r="Y75" s="135"/>
      <c r="Z75" s="125"/>
      <c r="AA75" s="125"/>
      <c r="AB75" s="125"/>
      <c r="AC75" s="125"/>
      <c r="AD75" s="125"/>
      <c r="AE75" s="125"/>
      <c r="AF75" s="125"/>
      <c r="AG75" s="125" t="s">
        <v>120</v>
      </c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</row>
    <row r="76" spans="1:60" outlineLevel="2">
      <c r="A76" s="132"/>
      <c r="B76" s="133"/>
      <c r="C76" s="167" t="s">
        <v>231</v>
      </c>
      <c r="D76" s="165"/>
      <c r="E76" s="166">
        <v>10.98</v>
      </c>
      <c r="F76" s="135"/>
      <c r="G76" s="135"/>
      <c r="H76" s="135"/>
      <c r="I76" s="135"/>
      <c r="J76" s="135"/>
      <c r="K76" s="135"/>
      <c r="L76" s="135"/>
      <c r="M76" s="135"/>
      <c r="N76" s="134"/>
      <c r="O76" s="134"/>
      <c r="P76" s="134"/>
      <c r="Q76" s="134"/>
      <c r="R76" s="135"/>
      <c r="S76" s="135"/>
      <c r="T76" s="135"/>
      <c r="U76" s="135"/>
      <c r="V76" s="135"/>
      <c r="W76" s="135"/>
      <c r="X76" s="135"/>
      <c r="Y76" s="135"/>
      <c r="Z76" s="125"/>
      <c r="AA76" s="125"/>
      <c r="AB76" s="125"/>
      <c r="AC76" s="125"/>
      <c r="AD76" s="125"/>
      <c r="AE76" s="125"/>
      <c r="AF76" s="125"/>
      <c r="AG76" s="125" t="s">
        <v>142</v>
      </c>
      <c r="AH76" s="125">
        <v>0</v>
      </c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</row>
    <row r="77" spans="1:60" outlineLevel="1">
      <c r="A77" s="144">
        <v>28</v>
      </c>
      <c r="B77" s="145" t="s">
        <v>232</v>
      </c>
      <c r="C77" s="160" t="s">
        <v>233</v>
      </c>
      <c r="D77" s="146" t="s">
        <v>157</v>
      </c>
      <c r="E77" s="147">
        <v>109.8</v>
      </c>
      <c r="F77" s="148"/>
      <c r="G77" s="149">
        <f>ROUND(E77*F77,2)</f>
        <v>0</v>
      </c>
      <c r="H77" s="148">
        <v>0</v>
      </c>
      <c r="I77" s="149">
        <f>ROUND(E77*H77,2)</f>
        <v>0</v>
      </c>
      <c r="J77" s="148">
        <v>60.9</v>
      </c>
      <c r="K77" s="149">
        <f>ROUND(E77*J77,2)</f>
        <v>6686.82</v>
      </c>
      <c r="L77" s="149">
        <v>21</v>
      </c>
      <c r="M77" s="149">
        <f>G77*(1+L77/100)</f>
        <v>0</v>
      </c>
      <c r="N77" s="147">
        <v>0</v>
      </c>
      <c r="O77" s="147">
        <f>ROUND(E77*N77,2)</f>
        <v>0</v>
      </c>
      <c r="P77" s="147">
        <v>2.5200000000000001E-3</v>
      </c>
      <c r="Q77" s="147">
        <f>ROUND(E77*P77,2)</f>
        <v>0.28000000000000003</v>
      </c>
      <c r="R77" s="149"/>
      <c r="S77" s="149" t="s">
        <v>140</v>
      </c>
      <c r="T77" s="150" t="s">
        <v>140</v>
      </c>
      <c r="U77" s="135">
        <v>0</v>
      </c>
      <c r="V77" s="135">
        <f>ROUND(E77*U77,2)</f>
        <v>0</v>
      </c>
      <c r="W77" s="135"/>
      <c r="X77" s="135" t="s">
        <v>116</v>
      </c>
      <c r="Y77" s="135" t="s">
        <v>117</v>
      </c>
      <c r="Z77" s="125"/>
      <c r="AA77" s="125"/>
      <c r="AB77" s="125"/>
      <c r="AC77" s="125"/>
      <c r="AD77" s="125"/>
      <c r="AE77" s="125"/>
      <c r="AF77" s="125"/>
      <c r="AG77" s="125" t="s">
        <v>118</v>
      </c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</row>
    <row r="78" spans="1:60" outlineLevel="2">
      <c r="A78" s="132"/>
      <c r="B78" s="133"/>
      <c r="C78" s="167" t="s">
        <v>234</v>
      </c>
      <c r="D78" s="165"/>
      <c r="E78" s="166">
        <v>109.8</v>
      </c>
      <c r="F78" s="135"/>
      <c r="G78" s="135"/>
      <c r="H78" s="135"/>
      <c r="I78" s="135"/>
      <c r="J78" s="135"/>
      <c r="K78" s="135"/>
      <c r="L78" s="135"/>
      <c r="M78" s="135"/>
      <c r="N78" s="134"/>
      <c r="O78" s="134"/>
      <c r="P78" s="134"/>
      <c r="Q78" s="134"/>
      <c r="R78" s="135"/>
      <c r="S78" s="135"/>
      <c r="T78" s="135"/>
      <c r="U78" s="135"/>
      <c r="V78" s="135"/>
      <c r="W78" s="135"/>
      <c r="X78" s="135"/>
      <c r="Y78" s="135"/>
      <c r="Z78" s="125"/>
      <c r="AA78" s="125"/>
      <c r="AB78" s="125"/>
      <c r="AC78" s="125"/>
      <c r="AD78" s="125"/>
      <c r="AE78" s="125"/>
      <c r="AF78" s="125"/>
      <c r="AG78" s="125" t="s">
        <v>142</v>
      </c>
      <c r="AH78" s="125">
        <v>0</v>
      </c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</row>
    <row r="79" spans="1:60" outlineLevel="1">
      <c r="A79" s="152">
        <v>29</v>
      </c>
      <c r="B79" s="153" t="s">
        <v>235</v>
      </c>
      <c r="C79" s="161" t="s">
        <v>236</v>
      </c>
      <c r="D79" s="154" t="s">
        <v>196</v>
      </c>
      <c r="E79" s="155">
        <v>0.41504000000000002</v>
      </c>
      <c r="F79" s="156"/>
      <c r="G79" s="157">
        <f t="shared" ref="G79:G84" si="0">ROUND(E79*F79,2)</f>
        <v>0</v>
      </c>
      <c r="H79" s="156">
        <v>0</v>
      </c>
      <c r="I79" s="157">
        <f t="shared" ref="I79:I84" si="1">ROUND(E79*H79,2)</f>
        <v>0</v>
      </c>
      <c r="J79" s="156">
        <v>256.5</v>
      </c>
      <c r="K79" s="157">
        <f t="shared" ref="K79:K84" si="2">ROUND(E79*J79,2)</f>
        <v>106.46</v>
      </c>
      <c r="L79" s="157">
        <v>21</v>
      </c>
      <c r="M79" s="157">
        <f t="shared" ref="M79:M84" si="3">G79*(1+L79/100)</f>
        <v>0</v>
      </c>
      <c r="N79" s="155">
        <v>0</v>
      </c>
      <c r="O79" s="155">
        <f t="shared" ref="O79:O84" si="4">ROUND(E79*N79,2)</f>
        <v>0</v>
      </c>
      <c r="P79" s="155">
        <v>0</v>
      </c>
      <c r="Q79" s="155">
        <f t="shared" ref="Q79:Q84" si="5">ROUND(E79*P79,2)</f>
        <v>0</v>
      </c>
      <c r="R79" s="157"/>
      <c r="S79" s="157" t="s">
        <v>140</v>
      </c>
      <c r="T79" s="158" t="s">
        <v>140</v>
      </c>
      <c r="U79" s="135">
        <v>0</v>
      </c>
      <c r="V79" s="135">
        <f t="shared" ref="V79:V84" si="6">ROUND(E79*U79,2)</f>
        <v>0</v>
      </c>
      <c r="W79" s="135"/>
      <c r="X79" s="135" t="s">
        <v>116</v>
      </c>
      <c r="Y79" s="135" t="s">
        <v>117</v>
      </c>
      <c r="Z79" s="125"/>
      <c r="AA79" s="125"/>
      <c r="AB79" s="125"/>
      <c r="AC79" s="125"/>
      <c r="AD79" s="125"/>
      <c r="AE79" s="125"/>
      <c r="AF79" s="125"/>
      <c r="AG79" s="125" t="s">
        <v>237</v>
      </c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</row>
    <row r="80" spans="1:60" outlineLevel="1">
      <c r="A80" s="152">
        <v>30</v>
      </c>
      <c r="B80" s="153" t="s">
        <v>238</v>
      </c>
      <c r="C80" s="161" t="s">
        <v>239</v>
      </c>
      <c r="D80" s="154" t="s">
        <v>196</v>
      </c>
      <c r="E80" s="155">
        <v>7.88584</v>
      </c>
      <c r="F80" s="156"/>
      <c r="G80" s="157">
        <f t="shared" si="0"/>
        <v>0</v>
      </c>
      <c r="H80" s="156">
        <v>0</v>
      </c>
      <c r="I80" s="157">
        <f t="shared" si="1"/>
        <v>0</v>
      </c>
      <c r="J80" s="156">
        <v>24.6</v>
      </c>
      <c r="K80" s="157">
        <f t="shared" si="2"/>
        <v>193.99</v>
      </c>
      <c r="L80" s="157">
        <v>21</v>
      </c>
      <c r="M80" s="157">
        <f t="shared" si="3"/>
        <v>0</v>
      </c>
      <c r="N80" s="155">
        <v>0</v>
      </c>
      <c r="O80" s="155">
        <f t="shared" si="4"/>
        <v>0</v>
      </c>
      <c r="P80" s="155">
        <v>0</v>
      </c>
      <c r="Q80" s="155">
        <f t="shared" si="5"/>
        <v>0</v>
      </c>
      <c r="R80" s="157"/>
      <c r="S80" s="157" t="s">
        <v>140</v>
      </c>
      <c r="T80" s="158" t="s">
        <v>140</v>
      </c>
      <c r="U80" s="135">
        <v>0</v>
      </c>
      <c r="V80" s="135">
        <f t="shared" si="6"/>
        <v>0</v>
      </c>
      <c r="W80" s="135"/>
      <c r="X80" s="135" t="s">
        <v>116</v>
      </c>
      <c r="Y80" s="135" t="s">
        <v>117</v>
      </c>
      <c r="Z80" s="125"/>
      <c r="AA80" s="125"/>
      <c r="AB80" s="125"/>
      <c r="AC80" s="125"/>
      <c r="AD80" s="125"/>
      <c r="AE80" s="125"/>
      <c r="AF80" s="125"/>
      <c r="AG80" s="125" t="s">
        <v>237</v>
      </c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</row>
    <row r="81" spans="1:60" outlineLevel="1">
      <c r="A81" s="152">
        <v>31</v>
      </c>
      <c r="B81" s="153" t="s">
        <v>240</v>
      </c>
      <c r="C81" s="161" t="s">
        <v>241</v>
      </c>
      <c r="D81" s="154" t="s">
        <v>196</v>
      </c>
      <c r="E81" s="155">
        <v>0.41504000000000002</v>
      </c>
      <c r="F81" s="156"/>
      <c r="G81" s="157">
        <f t="shared" si="0"/>
        <v>0</v>
      </c>
      <c r="H81" s="156">
        <v>0</v>
      </c>
      <c r="I81" s="157">
        <f t="shared" si="1"/>
        <v>0</v>
      </c>
      <c r="J81" s="156">
        <v>357.5</v>
      </c>
      <c r="K81" s="157">
        <f t="shared" si="2"/>
        <v>148.38</v>
      </c>
      <c r="L81" s="157">
        <v>21</v>
      </c>
      <c r="M81" s="157">
        <f t="shared" si="3"/>
        <v>0</v>
      </c>
      <c r="N81" s="155">
        <v>0</v>
      </c>
      <c r="O81" s="155">
        <f t="shared" si="4"/>
        <v>0</v>
      </c>
      <c r="P81" s="155">
        <v>0</v>
      </c>
      <c r="Q81" s="155">
        <f t="shared" si="5"/>
        <v>0</v>
      </c>
      <c r="R81" s="157"/>
      <c r="S81" s="157" t="s">
        <v>140</v>
      </c>
      <c r="T81" s="158" t="s">
        <v>140</v>
      </c>
      <c r="U81" s="135">
        <v>0</v>
      </c>
      <c r="V81" s="135">
        <f t="shared" si="6"/>
        <v>0</v>
      </c>
      <c r="W81" s="135"/>
      <c r="X81" s="135" t="s">
        <v>116</v>
      </c>
      <c r="Y81" s="135" t="s">
        <v>117</v>
      </c>
      <c r="Z81" s="125"/>
      <c r="AA81" s="125"/>
      <c r="AB81" s="125"/>
      <c r="AC81" s="125"/>
      <c r="AD81" s="125"/>
      <c r="AE81" s="125"/>
      <c r="AF81" s="125"/>
      <c r="AG81" s="125" t="s">
        <v>237</v>
      </c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</row>
    <row r="82" spans="1:60" outlineLevel="1">
      <c r="A82" s="152">
        <v>32</v>
      </c>
      <c r="B82" s="153" t="s">
        <v>242</v>
      </c>
      <c r="C82" s="161" t="s">
        <v>243</v>
      </c>
      <c r="D82" s="154" t="s">
        <v>196</v>
      </c>
      <c r="E82" s="155">
        <v>0.41504000000000002</v>
      </c>
      <c r="F82" s="156"/>
      <c r="G82" s="157">
        <f t="shared" si="0"/>
        <v>0</v>
      </c>
      <c r="H82" s="156">
        <v>0</v>
      </c>
      <c r="I82" s="157">
        <f t="shared" si="1"/>
        <v>0</v>
      </c>
      <c r="J82" s="156">
        <v>149.5</v>
      </c>
      <c r="K82" s="157">
        <f t="shared" si="2"/>
        <v>62.05</v>
      </c>
      <c r="L82" s="157">
        <v>21</v>
      </c>
      <c r="M82" s="157">
        <f t="shared" si="3"/>
        <v>0</v>
      </c>
      <c r="N82" s="155">
        <v>0</v>
      </c>
      <c r="O82" s="155">
        <f t="shared" si="4"/>
        <v>0</v>
      </c>
      <c r="P82" s="155">
        <v>0</v>
      </c>
      <c r="Q82" s="155">
        <f t="shared" si="5"/>
        <v>0</v>
      </c>
      <c r="R82" s="157"/>
      <c r="S82" s="157" t="s">
        <v>140</v>
      </c>
      <c r="T82" s="158" t="s">
        <v>140</v>
      </c>
      <c r="U82" s="135">
        <v>0</v>
      </c>
      <c r="V82" s="135">
        <f t="shared" si="6"/>
        <v>0</v>
      </c>
      <c r="W82" s="135"/>
      <c r="X82" s="135" t="s">
        <v>116</v>
      </c>
      <c r="Y82" s="135" t="s">
        <v>117</v>
      </c>
      <c r="Z82" s="125"/>
      <c r="AA82" s="125"/>
      <c r="AB82" s="125"/>
      <c r="AC82" s="125"/>
      <c r="AD82" s="125"/>
      <c r="AE82" s="125"/>
      <c r="AF82" s="125"/>
      <c r="AG82" s="125" t="s">
        <v>237</v>
      </c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</row>
    <row r="83" spans="1:60" outlineLevel="1">
      <c r="A83" s="152">
        <v>33</v>
      </c>
      <c r="B83" s="153" t="s">
        <v>244</v>
      </c>
      <c r="C83" s="161" t="s">
        <v>245</v>
      </c>
      <c r="D83" s="154" t="s">
        <v>196</v>
      </c>
      <c r="E83" s="155">
        <v>0.41504000000000002</v>
      </c>
      <c r="F83" s="156"/>
      <c r="G83" s="157">
        <f t="shared" si="0"/>
        <v>0</v>
      </c>
      <c r="H83" s="156">
        <v>0</v>
      </c>
      <c r="I83" s="157">
        <f t="shared" si="1"/>
        <v>0</v>
      </c>
      <c r="J83" s="156">
        <v>12.4</v>
      </c>
      <c r="K83" s="157">
        <f t="shared" si="2"/>
        <v>5.15</v>
      </c>
      <c r="L83" s="157">
        <v>21</v>
      </c>
      <c r="M83" s="157">
        <f t="shared" si="3"/>
        <v>0</v>
      </c>
      <c r="N83" s="155">
        <v>0</v>
      </c>
      <c r="O83" s="155">
        <f t="shared" si="4"/>
        <v>0</v>
      </c>
      <c r="P83" s="155">
        <v>0</v>
      </c>
      <c r="Q83" s="155">
        <f t="shared" si="5"/>
        <v>0</v>
      </c>
      <c r="R83" s="157"/>
      <c r="S83" s="157" t="s">
        <v>140</v>
      </c>
      <c r="T83" s="158" t="s">
        <v>140</v>
      </c>
      <c r="U83" s="135">
        <v>0</v>
      </c>
      <c r="V83" s="135">
        <f t="shared" si="6"/>
        <v>0</v>
      </c>
      <c r="W83" s="135"/>
      <c r="X83" s="135" t="s">
        <v>116</v>
      </c>
      <c r="Y83" s="135" t="s">
        <v>117</v>
      </c>
      <c r="Z83" s="125"/>
      <c r="AA83" s="125"/>
      <c r="AB83" s="125"/>
      <c r="AC83" s="125"/>
      <c r="AD83" s="125"/>
      <c r="AE83" s="125"/>
      <c r="AF83" s="125"/>
      <c r="AG83" s="125" t="s">
        <v>237</v>
      </c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</row>
    <row r="84" spans="1:60" ht="22.5" outlineLevel="1">
      <c r="A84" s="152">
        <v>34</v>
      </c>
      <c r="B84" s="153" t="s">
        <v>246</v>
      </c>
      <c r="C84" s="161" t="s">
        <v>247</v>
      </c>
      <c r="D84" s="154" t="s">
        <v>196</v>
      </c>
      <c r="E84" s="155">
        <v>0.41504000000000002</v>
      </c>
      <c r="F84" s="156"/>
      <c r="G84" s="157">
        <f t="shared" si="0"/>
        <v>0</v>
      </c>
      <c r="H84" s="156">
        <v>0</v>
      </c>
      <c r="I84" s="157">
        <f t="shared" si="1"/>
        <v>0</v>
      </c>
      <c r="J84" s="156">
        <v>1475</v>
      </c>
      <c r="K84" s="157">
        <f t="shared" si="2"/>
        <v>612.17999999999995</v>
      </c>
      <c r="L84" s="157">
        <v>21</v>
      </c>
      <c r="M84" s="157">
        <f t="shared" si="3"/>
        <v>0</v>
      </c>
      <c r="N84" s="155">
        <v>0</v>
      </c>
      <c r="O84" s="155">
        <f t="shared" si="4"/>
        <v>0</v>
      </c>
      <c r="P84" s="155">
        <v>0</v>
      </c>
      <c r="Q84" s="155">
        <f t="shared" si="5"/>
        <v>0</v>
      </c>
      <c r="R84" s="157"/>
      <c r="S84" s="157" t="s">
        <v>140</v>
      </c>
      <c r="T84" s="158" t="s">
        <v>140</v>
      </c>
      <c r="U84" s="135">
        <v>0</v>
      </c>
      <c r="V84" s="135">
        <f t="shared" si="6"/>
        <v>0</v>
      </c>
      <c r="W84" s="135"/>
      <c r="X84" s="135" t="s">
        <v>116</v>
      </c>
      <c r="Y84" s="135" t="s">
        <v>117</v>
      </c>
      <c r="Z84" s="125"/>
      <c r="AA84" s="125"/>
      <c r="AB84" s="125"/>
      <c r="AC84" s="125"/>
      <c r="AD84" s="125"/>
      <c r="AE84" s="125"/>
      <c r="AF84" s="125"/>
      <c r="AG84" s="125" t="s">
        <v>237</v>
      </c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</row>
    <row r="85" spans="1:60">
      <c r="A85" s="137" t="s">
        <v>109</v>
      </c>
      <c r="B85" s="138" t="s">
        <v>67</v>
      </c>
      <c r="C85" s="159" t="s">
        <v>68</v>
      </c>
      <c r="D85" s="139"/>
      <c r="E85" s="140"/>
      <c r="F85" s="141"/>
      <c r="G85" s="141">
        <f>SUMIF(AG86:AG86,"&lt;&gt;NOR",G86:G86)</f>
        <v>0</v>
      </c>
      <c r="H85" s="141"/>
      <c r="I85" s="141">
        <f>SUM(I86:I86)</f>
        <v>0</v>
      </c>
      <c r="J85" s="141"/>
      <c r="K85" s="141">
        <f>SUM(K86:K86)</f>
        <v>15397.74</v>
      </c>
      <c r="L85" s="141"/>
      <c r="M85" s="141">
        <f>SUM(M86:M86)</f>
        <v>0</v>
      </c>
      <c r="N85" s="140"/>
      <c r="O85" s="140">
        <f>SUM(O86:O86)</f>
        <v>0</v>
      </c>
      <c r="P85" s="140"/>
      <c r="Q85" s="140">
        <f>SUM(Q86:Q86)</f>
        <v>0</v>
      </c>
      <c r="R85" s="141"/>
      <c r="S85" s="141"/>
      <c r="T85" s="142"/>
      <c r="U85" s="136"/>
      <c r="V85" s="136">
        <f>SUM(V86:V86)</f>
        <v>0</v>
      </c>
      <c r="W85" s="136"/>
      <c r="X85" s="136"/>
      <c r="Y85" s="136"/>
      <c r="AG85" t="s">
        <v>110</v>
      </c>
    </row>
    <row r="86" spans="1:60" ht="22.5" outlineLevel="1">
      <c r="A86" s="152">
        <v>35</v>
      </c>
      <c r="B86" s="153" t="s">
        <v>248</v>
      </c>
      <c r="C86" s="161" t="s">
        <v>249</v>
      </c>
      <c r="D86" s="154" t="s">
        <v>196</v>
      </c>
      <c r="E86" s="155">
        <v>16.276679999999999</v>
      </c>
      <c r="F86" s="156"/>
      <c r="G86" s="157">
        <f>ROUND(E86*F86,2)</f>
        <v>0</v>
      </c>
      <c r="H86" s="156">
        <v>0</v>
      </c>
      <c r="I86" s="157">
        <f>ROUND(E86*H86,2)</f>
        <v>0</v>
      </c>
      <c r="J86" s="156">
        <v>946</v>
      </c>
      <c r="K86" s="157">
        <f>ROUND(E86*J86,2)</f>
        <v>15397.74</v>
      </c>
      <c r="L86" s="157">
        <v>21</v>
      </c>
      <c r="M86" s="157">
        <f>G86*(1+L86/100)</f>
        <v>0</v>
      </c>
      <c r="N86" s="155">
        <v>0</v>
      </c>
      <c r="O86" s="155">
        <f>ROUND(E86*N86,2)</f>
        <v>0</v>
      </c>
      <c r="P86" s="155">
        <v>0</v>
      </c>
      <c r="Q86" s="155">
        <f>ROUND(E86*P86,2)</f>
        <v>0</v>
      </c>
      <c r="R86" s="157"/>
      <c r="S86" s="157" t="s">
        <v>140</v>
      </c>
      <c r="T86" s="158" t="s">
        <v>140</v>
      </c>
      <c r="U86" s="135">
        <v>0</v>
      </c>
      <c r="V86" s="135">
        <f>ROUND(E86*U86,2)</f>
        <v>0</v>
      </c>
      <c r="W86" s="135"/>
      <c r="X86" s="135" t="s">
        <v>116</v>
      </c>
      <c r="Y86" s="135" t="s">
        <v>117</v>
      </c>
      <c r="Z86" s="125"/>
      <c r="AA86" s="125"/>
      <c r="AB86" s="125"/>
      <c r="AC86" s="125"/>
      <c r="AD86" s="125"/>
      <c r="AE86" s="125"/>
      <c r="AF86" s="125"/>
      <c r="AG86" s="125" t="s">
        <v>118</v>
      </c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</row>
    <row r="87" spans="1:60">
      <c r="A87" s="137" t="s">
        <v>109</v>
      </c>
      <c r="B87" s="138" t="s">
        <v>71</v>
      </c>
      <c r="C87" s="159" t="s">
        <v>72</v>
      </c>
      <c r="D87" s="139"/>
      <c r="E87" s="140"/>
      <c r="F87" s="141"/>
      <c r="G87" s="141">
        <f>SUMIF(AG88:AG144,"&lt;&gt;NOR",G88:G144)</f>
        <v>0</v>
      </c>
      <c r="H87" s="141"/>
      <c r="I87" s="141">
        <f>SUM(I88:I144)</f>
        <v>47761.35</v>
      </c>
      <c r="J87" s="141"/>
      <c r="K87" s="141">
        <f>SUM(K88:K144)</f>
        <v>89646.400000000009</v>
      </c>
      <c r="L87" s="141"/>
      <c r="M87" s="141">
        <f>SUM(M88:M144)</f>
        <v>0</v>
      </c>
      <c r="N87" s="140"/>
      <c r="O87" s="140">
        <f>SUM(O88:O144)</f>
        <v>1.83</v>
      </c>
      <c r="P87" s="140"/>
      <c r="Q87" s="140">
        <f>SUM(Q88:Q144)</f>
        <v>0</v>
      </c>
      <c r="R87" s="141"/>
      <c r="S87" s="141"/>
      <c r="T87" s="142"/>
      <c r="U87" s="136"/>
      <c r="V87" s="136">
        <f>SUM(V88:V144)</f>
        <v>0</v>
      </c>
      <c r="W87" s="136"/>
      <c r="X87" s="136"/>
      <c r="Y87" s="136"/>
      <c r="AG87" t="s">
        <v>110</v>
      </c>
    </row>
    <row r="88" spans="1:60" outlineLevel="1">
      <c r="A88" s="144">
        <v>36</v>
      </c>
      <c r="B88" s="145" t="s">
        <v>250</v>
      </c>
      <c r="C88" s="160" t="s">
        <v>251</v>
      </c>
      <c r="D88" s="146" t="s">
        <v>157</v>
      </c>
      <c r="E88" s="147">
        <v>68.22</v>
      </c>
      <c r="F88" s="148"/>
      <c r="G88" s="149">
        <f>ROUND(E88*F88,2)</f>
        <v>0</v>
      </c>
      <c r="H88" s="148">
        <v>0</v>
      </c>
      <c r="I88" s="149">
        <f>ROUND(E88*H88,2)</f>
        <v>0</v>
      </c>
      <c r="J88" s="148">
        <v>47.4</v>
      </c>
      <c r="K88" s="149">
        <f>ROUND(E88*J88,2)</f>
        <v>3233.63</v>
      </c>
      <c r="L88" s="149">
        <v>21</v>
      </c>
      <c r="M88" s="149">
        <f>G88*(1+L88/100)</f>
        <v>0</v>
      </c>
      <c r="N88" s="147">
        <v>0</v>
      </c>
      <c r="O88" s="147">
        <f>ROUND(E88*N88,2)</f>
        <v>0</v>
      </c>
      <c r="P88" s="147">
        <v>0</v>
      </c>
      <c r="Q88" s="147">
        <f>ROUND(E88*P88,2)</f>
        <v>0</v>
      </c>
      <c r="R88" s="149"/>
      <c r="S88" s="149" t="s">
        <v>140</v>
      </c>
      <c r="T88" s="150" t="s">
        <v>140</v>
      </c>
      <c r="U88" s="135">
        <v>0</v>
      </c>
      <c r="V88" s="135">
        <f>ROUND(E88*U88,2)</f>
        <v>0</v>
      </c>
      <c r="W88" s="135"/>
      <c r="X88" s="135" t="s">
        <v>116</v>
      </c>
      <c r="Y88" s="135" t="s">
        <v>117</v>
      </c>
      <c r="Z88" s="125"/>
      <c r="AA88" s="125"/>
      <c r="AB88" s="125"/>
      <c r="AC88" s="125"/>
      <c r="AD88" s="125"/>
      <c r="AE88" s="125"/>
      <c r="AF88" s="125"/>
      <c r="AG88" s="125" t="s">
        <v>252</v>
      </c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</row>
    <row r="89" spans="1:60" outlineLevel="2">
      <c r="A89" s="132"/>
      <c r="B89" s="133"/>
      <c r="C89" s="167" t="s">
        <v>253</v>
      </c>
      <c r="D89" s="165"/>
      <c r="E89" s="166"/>
      <c r="F89" s="135"/>
      <c r="G89" s="135"/>
      <c r="H89" s="135"/>
      <c r="I89" s="135"/>
      <c r="J89" s="135"/>
      <c r="K89" s="135"/>
      <c r="L89" s="135"/>
      <c r="M89" s="135"/>
      <c r="N89" s="134"/>
      <c r="O89" s="134"/>
      <c r="P89" s="134"/>
      <c r="Q89" s="134"/>
      <c r="R89" s="135"/>
      <c r="S89" s="135"/>
      <c r="T89" s="135"/>
      <c r="U89" s="135"/>
      <c r="V89" s="135"/>
      <c r="W89" s="135"/>
      <c r="X89" s="135"/>
      <c r="Y89" s="135"/>
      <c r="Z89" s="125"/>
      <c r="AA89" s="125"/>
      <c r="AB89" s="125"/>
      <c r="AC89" s="125"/>
      <c r="AD89" s="125"/>
      <c r="AE89" s="125"/>
      <c r="AF89" s="125"/>
      <c r="AG89" s="125" t="s">
        <v>142</v>
      </c>
      <c r="AH89" s="125">
        <v>0</v>
      </c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</row>
    <row r="90" spans="1:60" outlineLevel="3">
      <c r="A90" s="132"/>
      <c r="B90" s="133"/>
      <c r="C90" s="167" t="s">
        <v>254</v>
      </c>
      <c r="D90" s="165"/>
      <c r="E90" s="166">
        <v>5.54</v>
      </c>
      <c r="F90" s="135"/>
      <c r="G90" s="135"/>
      <c r="H90" s="135"/>
      <c r="I90" s="135"/>
      <c r="J90" s="135"/>
      <c r="K90" s="135"/>
      <c r="L90" s="135"/>
      <c r="M90" s="135"/>
      <c r="N90" s="134"/>
      <c r="O90" s="134"/>
      <c r="P90" s="134"/>
      <c r="Q90" s="134"/>
      <c r="R90" s="135"/>
      <c r="S90" s="135"/>
      <c r="T90" s="135"/>
      <c r="U90" s="135"/>
      <c r="V90" s="135"/>
      <c r="W90" s="135"/>
      <c r="X90" s="135"/>
      <c r="Y90" s="135"/>
      <c r="Z90" s="125"/>
      <c r="AA90" s="125"/>
      <c r="AB90" s="125"/>
      <c r="AC90" s="125"/>
      <c r="AD90" s="125"/>
      <c r="AE90" s="125"/>
      <c r="AF90" s="125"/>
      <c r="AG90" s="125" t="s">
        <v>142</v>
      </c>
      <c r="AH90" s="125">
        <v>0</v>
      </c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</row>
    <row r="91" spans="1:60" outlineLevel="3">
      <c r="A91" s="132"/>
      <c r="B91" s="133"/>
      <c r="C91" s="167" t="s">
        <v>255</v>
      </c>
      <c r="D91" s="165"/>
      <c r="E91" s="166">
        <v>6.12</v>
      </c>
      <c r="F91" s="135"/>
      <c r="G91" s="135"/>
      <c r="H91" s="135"/>
      <c r="I91" s="135"/>
      <c r="J91" s="135"/>
      <c r="K91" s="135"/>
      <c r="L91" s="135"/>
      <c r="M91" s="135"/>
      <c r="N91" s="134"/>
      <c r="O91" s="134"/>
      <c r="P91" s="134"/>
      <c r="Q91" s="134"/>
      <c r="R91" s="135"/>
      <c r="S91" s="135"/>
      <c r="T91" s="135"/>
      <c r="U91" s="135"/>
      <c r="V91" s="135"/>
      <c r="W91" s="135"/>
      <c r="X91" s="135"/>
      <c r="Y91" s="135"/>
      <c r="Z91" s="125"/>
      <c r="AA91" s="125"/>
      <c r="AB91" s="125"/>
      <c r="AC91" s="125"/>
      <c r="AD91" s="125"/>
      <c r="AE91" s="125"/>
      <c r="AF91" s="125"/>
      <c r="AG91" s="125" t="s">
        <v>142</v>
      </c>
      <c r="AH91" s="125">
        <v>0</v>
      </c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</row>
    <row r="92" spans="1:60" outlineLevel="3">
      <c r="A92" s="132"/>
      <c r="B92" s="133"/>
      <c r="C92" s="167" t="s">
        <v>256</v>
      </c>
      <c r="D92" s="165"/>
      <c r="E92" s="166">
        <v>6.73</v>
      </c>
      <c r="F92" s="135"/>
      <c r="G92" s="135"/>
      <c r="H92" s="135"/>
      <c r="I92" s="135"/>
      <c r="J92" s="135"/>
      <c r="K92" s="135"/>
      <c r="L92" s="135"/>
      <c r="M92" s="135"/>
      <c r="N92" s="134"/>
      <c r="O92" s="134"/>
      <c r="P92" s="134"/>
      <c r="Q92" s="134"/>
      <c r="R92" s="135"/>
      <c r="S92" s="135"/>
      <c r="T92" s="135"/>
      <c r="U92" s="135"/>
      <c r="V92" s="135"/>
      <c r="W92" s="135"/>
      <c r="X92" s="135"/>
      <c r="Y92" s="135"/>
      <c r="Z92" s="125"/>
      <c r="AA92" s="125"/>
      <c r="AB92" s="125"/>
      <c r="AC92" s="125"/>
      <c r="AD92" s="125"/>
      <c r="AE92" s="125"/>
      <c r="AF92" s="125"/>
      <c r="AG92" s="125" t="s">
        <v>142</v>
      </c>
      <c r="AH92" s="125">
        <v>0</v>
      </c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</row>
    <row r="93" spans="1:60" outlineLevel="3">
      <c r="A93" s="132"/>
      <c r="B93" s="133"/>
      <c r="C93" s="167" t="s">
        <v>257</v>
      </c>
      <c r="D93" s="165"/>
      <c r="E93" s="166">
        <v>9.24</v>
      </c>
      <c r="F93" s="135"/>
      <c r="G93" s="135"/>
      <c r="H93" s="135"/>
      <c r="I93" s="135"/>
      <c r="J93" s="135"/>
      <c r="K93" s="135"/>
      <c r="L93" s="135"/>
      <c r="M93" s="135"/>
      <c r="N93" s="134"/>
      <c r="O93" s="134"/>
      <c r="P93" s="134"/>
      <c r="Q93" s="134"/>
      <c r="R93" s="135"/>
      <c r="S93" s="135"/>
      <c r="T93" s="135"/>
      <c r="U93" s="135"/>
      <c r="V93" s="135"/>
      <c r="W93" s="135"/>
      <c r="X93" s="135"/>
      <c r="Y93" s="135"/>
      <c r="Z93" s="125"/>
      <c r="AA93" s="125"/>
      <c r="AB93" s="125"/>
      <c r="AC93" s="125"/>
      <c r="AD93" s="125"/>
      <c r="AE93" s="125"/>
      <c r="AF93" s="125"/>
      <c r="AG93" s="125" t="s">
        <v>142</v>
      </c>
      <c r="AH93" s="125">
        <v>0</v>
      </c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</row>
    <row r="94" spans="1:60" outlineLevel="3">
      <c r="A94" s="132"/>
      <c r="B94" s="133"/>
      <c r="C94" s="167" t="s">
        <v>258</v>
      </c>
      <c r="D94" s="165"/>
      <c r="E94" s="166">
        <v>7.56</v>
      </c>
      <c r="F94" s="135"/>
      <c r="G94" s="135"/>
      <c r="H94" s="135"/>
      <c r="I94" s="135"/>
      <c r="J94" s="135"/>
      <c r="K94" s="135"/>
      <c r="L94" s="135"/>
      <c r="M94" s="135"/>
      <c r="N94" s="134"/>
      <c r="O94" s="134"/>
      <c r="P94" s="134"/>
      <c r="Q94" s="134"/>
      <c r="R94" s="135"/>
      <c r="S94" s="135"/>
      <c r="T94" s="135"/>
      <c r="U94" s="135"/>
      <c r="V94" s="135"/>
      <c r="W94" s="135"/>
      <c r="X94" s="135"/>
      <c r="Y94" s="135"/>
      <c r="Z94" s="125"/>
      <c r="AA94" s="125"/>
      <c r="AB94" s="125"/>
      <c r="AC94" s="125"/>
      <c r="AD94" s="125"/>
      <c r="AE94" s="125"/>
      <c r="AF94" s="125"/>
      <c r="AG94" s="125" t="s">
        <v>142</v>
      </c>
      <c r="AH94" s="125">
        <v>0</v>
      </c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</row>
    <row r="95" spans="1:60" outlineLevel="3">
      <c r="A95" s="132"/>
      <c r="B95" s="133"/>
      <c r="C95" s="167" t="s">
        <v>259</v>
      </c>
      <c r="D95" s="165"/>
      <c r="E95" s="166">
        <v>6.24</v>
      </c>
      <c r="F95" s="135"/>
      <c r="G95" s="135"/>
      <c r="H95" s="135"/>
      <c r="I95" s="135"/>
      <c r="J95" s="135"/>
      <c r="K95" s="135"/>
      <c r="L95" s="135"/>
      <c r="M95" s="135"/>
      <c r="N95" s="134"/>
      <c r="O95" s="134"/>
      <c r="P95" s="134"/>
      <c r="Q95" s="134"/>
      <c r="R95" s="135"/>
      <c r="S95" s="135"/>
      <c r="T95" s="135"/>
      <c r="U95" s="135"/>
      <c r="V95" s="135"/>
      <c r="W95" s="135"/>
      <c r="X95" s="135"/>
      <c r="Y95" s="135"/>
      <c r="Z95" s="125"/>
      <c r="AA95" s="125"/>
      <c r="AB95" s="125"/>
      <c r="AC95" s="125"/>
      <c r="AD95" s="125"/>
      <c r="AE95" s="125"/>
      <c r="AF95" s="125"/>
      <c r="AG95" s="125" t="s">
        <v>142</v>
      </c>
      <c r="AH95" s="125">
        <v>0</v>
      </c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125"/>
      <c r="BH95" s="125"/>
    </row>
    <row r="96" spans="1:60" outlineLevel="3">
      <c r="A96" s="132"/>
      <c r="B96" s="133"/>
      <c r="C96" s="167" t="s">
        <v>260</v>
      </c>
      <c r="D96" s="165"/>
      <c r="E96" s="166">
        <v>4.5599999999999996</v>
      </c>
      <c r="F96" s="135"/>
      <c r="G96" s="135"/>
      <c r="H96" s="135"/>
      <c r="I96" s="135"/>
      <c r="J96" s="135"/>
      <c r="K96" s="135"/>
      <c r="L96" s="135"/>
      <c r="M96" s="135"/>
      <c r="N96" s="134"/>
      <c r="O96" s="134"/>
      <c r="P96" s="134"/>
      <c r="Q96" s="134"/>
      <c r="R96" s="135"/>
      <c r="S96" s="135"/>
      <c r="T96" s="135"/>
      <c r="U96" s="135"/>
      <c r="V96" s="135"/>
      <c r="W96" s="135"/>
      <c r="X96" s="135"/>
      <c r="Y96" s="135"/>
      <c r="Z96" s="125"/>
      <c r="AA96" s="125"/>
      <c r="AB96" s="125"/>
      <c r="AC96" s="125"/>
      <c r="AD96" s="125"/>
      <c r="AE96" s="125"/>
      <c r="AF96" s="125"/>
      <c r="AG96" s="125" t="s">
        <v>142</v>
      </c>
      <c r="AH96" s="125">
        <v>0</v>
      </c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125"/>
      <c r="BH96" s="125"/>
    </row>
    <row r="97" spans="1:60" outlineLevel="3">
      <c r="A97" s="132"/>
      <c r="B97" s="133"/>
      <c r="C97" s="167" t="s">
        <v>261</v>
      </c>
      <c r="D97" s="165"/>
      <c r="E97" s="166">
        <v>12.24</v>
      </c>
      <c r="F97" s="135"/>
      <c r="G97" s="135"/>
      <c r="H97" s="135"/>
      <c r="I97" s="135"/>
      <c r="J97" s="135"/>
      <c r="K97" s="135"/>
      <c r="L97" s="135"/>
      <c r="M97" s="135"/>
      <c r="N97" s="134"/>
      <c r="O97" s="134"/>
      <c r="P97" s="134"/>
      <c r="Q97" s="134"/>
      <c r="R97" s="135"/>
      <c r="S97" s="135"/>
      <c r="T97" s="135"/>
      <c r="U97" s="135"/>
      <c r="V97" s="135"/>
      <c r="W97" s="135"/>
      <c r="X97" s="135"/>
      <c r="Y97" s="135"/>
      <c r="Z97" s="125"/>
      <c r="AA97" s="125"/>
      <c r="AB97" s="125"/>
      <c r="AC97" s="125"/>
      <c r="AD97" s="125"/>
      <c r="AE97" s="125"/>
      <c r="AF97" s="125"/>
      <c r="AG97" s="125" t="s">
        <v>142</v>
      </c>
      <c r="AH97" s="125">
        <v>0</v>
      </c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</row>
    <row r="98" spans="1:60" outlineLevel="3">
      <c r="A98" s="132"/>
      <c r="B98" s="133"/>
      <c r="C98" s="167" t="s">
        <v>262</v>
      </c>
      <c r="D98" s="165"/>
      <c r="E98" s="166">
        <v>9.98</v>
      </c>
      <c r="F98" s="135"/>
      <c r="G98" s="135"/>
      <c r="H98" s="135"/>
      <c r="I98" s="135"/>
      <c r="J98" s="135"/>
      <c r="K98" s="135"/>
      <c r="L98" s="135"/>
      <c r="M98" s="135"/>
      <c r="N98" s="134"/>
      <c r="O98" s="134"/>
      <c r="P98" s="134"/>
      <c r="Q98" s="134"/>
      <c r="R98" s="135"/>
      <c r="S98" s="135"/>
      <c r="T98" s="135"/>
      <c r="U98" s="135"/>
      <c r="V98" s="135"/>
      <c r="W98" s="135"/>
      <c r="X98" s="135"/>
      <c r="Y98" s="135"/>
      <c r="Z98" s="125"/>
      <c r="AA98" s="125"/>
      <c r="AB98" s="125"/>
      <c r="AC98" s="125"/>
      <c r="AD98" s="125"/>
      <c r="AE98" s="125"/>
      <c r="AF98" s="125"/>
      <c r="AG98" s="125" t="s">
        <v>142</v>
      </c>
      <c r="AH98" s="125">
        <v>0</v>
      </c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5"/>
      <c r="AZ98" s="125"/>
      <c r="BA98" s="125"/>
      <c r="BB98" s="125"/>
      <c r="BC98" s="125"/>
      <c r="BD98" s="125"/>
      <c r="BE98" s="125"/>
      <c r="BF98" s="125"/>
      <c r="BG98" s="125"/>
      <c r="BH98" s="125"/>
    </row>
    <row r="99" spans="1:60" outlineLevel="1">
      <c r="A99" s="144">
        <v>37</v>
      </c>
      <c r="B99" s="145" t="s">
        <v>263</v>
      </c>
      <c r="C99" s="160" t="s">
        <v>264</v>
      </c>
      <c r="D99" s="146" t="s">
        <v>265</v>
      </c>
      <c r="E99" s="147">
        <v>1</v>
      </c>
      <c r="F99" s="148"/>
      <c r="G99" s="149">
        <f>ROUND(E99*F99,2)</f>
        <v>0</v>
      </c>
      <c r="H99" s="148">
        <v>2980.16</v>
      </c>
      <c r="I99" s="149">
        <f>ROUND(E99*H99,2)</f>
        <v>2980.16</v>
      </c>
      <c r="J99" s="148">
        <v>15499.84</v>
      </c>
      <c r="K99" s="149">
        <f>ROUND(E99*J99,2)</f>
        <v>15499.84</v>
      </c>
      <c r="L99" s="149">
        <v>21</v>
      </c>
      <c r="M99" s="149">
        <f>G99*(1+L99/100)</f>
        <v>0</v>
      </c>
      <c r="N99" s="147">
        <v>0.14369000000000001</v>
      </c>
      <c r="O99" s="147">
        <f>ROUND(E99*N99,2)</f>
        <v>0.14000000000000001</v>
      </c>
      <c r="P99" s="147">
        <v>0</v>
      </c>
      <c r="Q99" s="147">
        <f>ROUND(E99*P99,2)</f>
        <v>0</v>
      </c>
      <c r="R99" s="149"/>
      <c r="S99" s="149" t="s">
        <v>140</v>
      </c>
      <c r="T99" s="150" t="s">
        <v>140</v>
      </c>
      <c r="U99" s="135">
        <v>0</v>
      </c>
      <c r="V99" s="135">
        <f>ROUND(E99*U99,2)</f>
        <v>0</v>
      </c>
      <c r="W99" s="135"/>
      <c r="X99" s="135" t="s">
        <v>116</v>
      </c>
      <c r="Y99" s="135" t="s">
        <v>117</v>
      </c>
      <c r="Z99" s="125"/>
      <c r="AA99" s="125"/>
      <c r="AB99" s="125"/>
      <c r="AC99" s="125"/>
      <c r="AD99" s="125"/>
      <c r="AE99" s="125"/>
      <c r="AF99" s="125"/>
      <c r="AG99" s="125" t="s">
        <v>252</v>
      </c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</row>
    <row r="100" spans="1:60" outlineLevel="2">
      <c r="A100" s="132"/>
      <c r="B100" s="133"/>
      <c r="C100" s="266" t="s">
        <v>266</v>
      </c>
      <c r="D100" s="267"/>
      <c r="E100" s="267"/>
      <c r="F100" s="267"/>
      <c r="G100" s="267"/>
      <c r="H100" s="135"/>
      <c r="I100" s="135"/>
      <c r="J100" s="135"/>
      <c r="K100" s="135"/>
      <c r="L100" s="135"/>
      <c r="M100" s="135"/>
      <c r="N100" s="134"/>
      <c r="O100" s="134"/>
      <c r="P100" s="134"/>
      <c r="Q100" s="134"/>
      <c r="R100" s="135"/>
      <c r="S100" s="135"/>
      <c r="T100" s="135"/>
      <c r="U100" s="135"/>
      <c r="V100" s="135"/>
      <c r="W100" s="135"/>
      <c r="X100" s="135"/>
      <c r="Y100" s="135"/>
      <c r="Z100" s="125"/>
      <c r="AA100" s="125"/>
      <c r="AB100" s="125"/>
      <c r="AC100" s="125"/>
      <c r="AD100" s="125"/>
      <c r="AE100" s="125"/>
      <c r="AF100" s="125"/>
      <c r="AG100" s="125" t="s">
        <v>120</v>
      </c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</row>
    <row r="101" spans="1:60" outlineLevel="3">
      <c r="A101" s="132"/>
      <c r="B101" s="133"/>
      <c r="C101" s="277" t="s">
        <v>267</v>
      </c>
      <c r="D101" s="278"/>
      <c r="E101" s="278"/>
      <c r="F101" s="278"/>
      <c r="G101" s="278"/>
      <c r="H101" s="135"/>
      <c r="I101" s="135"/>
      <c r="J101" s="135"/>
      <c r="K101" s="135"/>
      <c r="L101" s="135"/>
      <c r="M101" s="135"/>
      <c r="N101" s="134"/>
      <c r="O101" s="134"/>
      <c r="P101" s="134"/>
      <c r="Q101" s="134"/>
      <c r="R101" s="135"/>
      <c r="S101" s="135"/>
      <c r="T101" s="135"/>
      <c r="U101" s="135"/>
      <c r="V101" s="135"/>
      <c r="W101" s="135"/>
      <c r="X101" s="135"/>
      <c r="Y101" s="135"/>
      <c r="Z101" s="125"/>
      <c r="AA101" s="125"/>
      <c r="AB101" s="125"/>
      <c r="AC101" s="125"/>
      <c r="AD101" s="125"/>
      <c r="AE101" s="125"/>
      <c r="AF101" s="125"/>
      <c r="AG101" s="125" t="s">
        <v>120</v>
      </c>
      <c r="AH101" s="125"/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5"/>
      <c r="AZ101" s="125"/>
      <c r="BA101" s="125"/>
      <c r="BB101" s="125"/>
      <c r="BC101" s="125"/>
      <c r="BD101" s="125"/>
      <c r="BE101" s="125"/>
      <c r="BF101" s="125"/>
      <c r="BG101" s="125"/>
      <c r="BH101" s="125"/>
    </row>
    <row r="102" spans="1:60" outlineLevel="2">
      <c r="A102" s="132"/>
      <c r="B102" s="133"/>
      <c r="C102" s="167" t="s">
        <v>268</v>
      </c>
      <c r="D102" s="165"/>
      <c r="E102" s="166">
        <v>1</v>
      </c>
      <c r="F102" s="135"/>
      <c r="G102" s="135"/>
      <c r="H102" s="135"/>
      <c r="I102" s="135"/>
      <c r="J102" s="135"/>
      <c r="K102" s="135"/>
      <c r="L102" s="135"/>
      <c r="M102" s="135"/>
      <c r="N102" s="134"/>
      <c r="O102" s="134"/>
      <c r="P102" s="134"/>
      <c r="Q102" s="134"/>
      <c r="R102" s="135"/>
      <c r="S102" s="135"/>
      <c r="T102" s="135"/>
      <c r="U102" s="135"/>
      <c r="V102" s="135"/>
      <c r="W102" s="135"/>
      <c r="X102" s="135"/>
      <c r="Y102" s="135"/>
      <c r="Z102" s="125"/>
      <c r="AA102" s="125"/>
      <c r="AB102" s="125"/>
      <c r="AC102" s="125"/>
      <c r="AD102" s="125"/>
      <c r="AE102" s="125"/>
      <c r="AF102" s="125"/>
      <c r="AG102" s="125" t="s">
        <v>142</v>
      </c>
      <c r="AH102" s="125">
        <v>0</v>
      </c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</row>
    <row r="103" spans="1:60" ht="22.5" outlineLevel="1">
      <c r="A103" s="144">
        <v>38</v>
      </c>
      <c r="B103" s="145" t="s">
        <v>269</v>
      </c>
      <c r="C103" s="160" t="s">
        <v>270</v>
      </c>
      <c r="D103" s="146" t="s">
        <v>157</v>
      </c>
      <c r="E103" s="147">
        <v>17.25</v>
      </c>
      <c r="F103" s="148"/>
      <c r="G103" s="149">
        <f>ROUND(E103*F103,2)</f>
        <v>0</v>
      </c>
      <c r="H103" s="148">
        <v>0</v>
      </c>
      <c r="I103" s="149">
        <f>ROUND(E103*H103,2)</f>
        <v>0</v>
      </c>
      <c r="J103" s="148">
        <v>204</v>
      </c>
      <c r="K103" s="149">
        <f>ROUND(E103*J103,2)</f>
        <v>3519</v>
      </c>
      <c r="L103" s="149">
        <v>21</v>
      </c>
      <c r="M103" s="149">
        <f>G103*(1+L103/100)</f>
        <v>0</v>
      </c>
      <c r="N103" s="147">
        <v>0</v>
      </c>
      <c r="O103" s="147">
        <f>ROUND(E103*N103,2)</f>
        <v>0</v>
      </c>
      <c r="P103" s="147">
        <v>0</v>
      </c>
      <c r="Q103" s="147">
        <f>ROUND(E103*P103,2)</f>
        <v>0</v>
      </c>
      <c r="R103" s="149"/>
      <c r="S103" s="149" t="s">
        <v>140</v>
      </c>
      <c r="T103" s="150" t="s">
        <v>140</v>
      </c>
      <c r="U103" s="135">
        <v>0</v>
      </c>
      <c r="V103" s="135">
        <f>ROUND(E103*U103,2)</f>
        <v>0</v>
      </c>
      <c r="W103" s="135"/>
      <c r="X103" s="135" t="s">
        <v>116</v>
      </c>
      <c r="Y103" s="135" t="s">
        <v>117</v>
      </c>
      <c r="Z103" s="125"/>
      <c r="AA103" s="125"/>
      <c r="AB103" s="125"/>
      <c r="AC103" s="125"/>
      <c r="AD103" s="125"/>
      <c r="AE103" s="125"/>
      <c r="AF103" s="125"/>
      <c r="AG103" s="125" t="s">
        <v>252</v>
      </c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</row>
    <row r="104" spans="1:60" outlineLevel="2">
      <c r="A104" s="132"/>
      <c r="B104" s="133"/>
      <c r="C104" s="167" t="s">
        <v>271</v>
      </c>
      <c r="D104" s="165"/>
      <c r="E104" s="166">
        <v>17.25</v>
      </c>
      <c r="F104" s="135"/>
      <c r="G104" s="135"/>
      <c r="H104" s="135"/>
      <c r="I104" s="135"/>
      <c r="J104" s="135"/>
      <c r="K104" s="135"/>
      <c r="L104" s="135"/>
      <c r="M104" s="135"/>
      <c r="N104" s="134"/>
      <c r="O104" s="134"/>
      <c r="P104" s="134"/>
      <c r="Q104" s="134"/>
      <c r="R104" s="135"/>
      <c r="S104" s="135"/>
      <c r="T104" s="135"/>
      <c r="U104" s="135"/>
      <c r="V104" s="135"/>
      <c r="W104" s="135"/>
      <c r="X104" s="135"/>
      <c r="Y104" s="135"/>
      <c r="Z104" s="125"/>
      <c r="AA104" s="125"/>
      <c r="AB104" s="125"/>
      <c r="AC104" s="125"/>
      <c r="AD104" s="125"/>
      <c r="AE104" s="125"/>
      <c r="AF104" s="125"/>
      <c r="AG104" s="125" t="s">
        <v>142</v>
      </c>
      <c r="AH104" s="125">
        <v>0</v>
      </c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</row>
    <row r="105" spans="1:60" outlineLevel="1">
      <c r="A105" s="144">
        <v>39</v>
      </c>
      <c r="B105" s="145" t="s">
        <v>272</v>
      </c>
      <c r="C105" s="160" t="s">
        <v>273</v>
      </c>
      <c r="D105" s="146" t="s">
        <v>183</v>
      </c>
      <c r="E105" s="147">
        <v>133.80000000000001</v>
      </c>
      <c r="F105" s="148"/>
      <c r="G105" s="149">
        <f>ROUND(E105*F105,2)</f>
        <v>0</v>
      </c>
      <c r="H105" s="148">
        <v>15.25</v>
      </c>
      <c r="I105" s="149">
        <f>ROUND(E105*H105,2)</f>
        <v>2040.45</v>
      </c>
      <c r="J105" s="148">
        <v>302.25</v>
      </c>
      <c r="K105" s="149">
        <f>ROUND(E105*J105,2)</f>
        <v>40441.050000000003</v>
      </c>
      <c r="L105" s="149">
        <v>21</v>
      </c>
      <c r="M105" s="149">
        <f>G105*(1+L105/100)</f>
        <v>0</v>
      </c>
      <c r="N105" s="147">
        <v>2.5500000000000002E-3</v>
      </c>
      <c r="O105" s="147">
        <f>ROUND(E105*N105,2)</f>
        <v>0.34</v>
      </c>
      <c r="P105" s="147">
        <v>0</v>
      </c>
      <c r="Q105" s="147">
        <f>ROUND(E105*P105,2)</f>
        <v>0</v>
      </c>
      <c r="R105" s="149"/>
      <c r="S105" s="149" t="s">
        <v>140</v>
      </c>
      <c r="T105" s="150" t="s">
        <v>140</v>
      </c>
      <c r="U105" s="135">
        <v>0</v>
      </c>
      <c r="V105" s="135">
        <f>ROUND(E105*U105,2)</f>
        <v>0</v>
      </c>
      <c r="W105" s="135"/>
      <c r="X105" s="135" t="s">
        <v>116</v>
      </c>
      <c r="Y105" s="135" t="s">
        <v>117</v>
      </c>
      <c r="Z105" s="125"/>
      <c r="AA105" s="125"/>
      <c r="AB105" s="125"/>
      <c r="AC105" s="125"/>
      <c r="AD105" s="125"/>
      <c r="AE105" s="125"/>
      <c r="AF105" s="125"/>
      <c r="AG105" s="125" t="s">
        <v>252</v>
      </c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60" outlineLevel="2">
      <c r="A106" s="132"/>
      <c r="B106" s="133"/>
      <c r="C106" s="167" t="s">
        <v>253</v>
      </c>
      <c r="D106" s="165"/>
      <c r="E106" s="166"/>
      <c r="F106" s="135"/>
      <c r="G106" s="135"/>
      <c r="H106" s="135"/>
      <c r="I106" s="135"/>
      <c r="J106" s="135"/>
      <c r="K106" s="135"/>
      <c r="L106" s="135"/>
      <c r="M106" s="135"/>
      <c r="N106" s="134"/>
      <c r="O106" s="134"/>
      <c r="P106" s="134"/>
      <c r="Q106" s="134"/>
      <c r="R106" s="135"/>
      <c r="S106" s="135"/>
      <c r="T106" s="135"/>
      <c r="U106" s="135"/>
      <c r="V106" s="135"/>
      <c r="W106" s="135"/>
      <c r="X106" s="135"/>
      <c r="Y106" s="135"/>
      <c r="Z106" s="125"/>
      <c r="AA106" s="125"/>
      <c r="AB106" s="125"/>
      <c r="AC106" s="125"/>
      <c r="AD106" s="125"/>
      <c r="AE106" s="125"/>
      <c r="AF106" s="125"/>
      <c r="AG106" s="125" t="s">
        <v>142</v>
      </c>
      <c r="AH106" s="125">
        <v>0</v>
      </c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5"/>
      <c r="BA106" s="125"/>
      <c r="BB106" s="125"/>
      <c r="BC106" s="125"/>
      <c r="BD106" s="125"/>
      <c r="BE106" s="125"/>
      <c r="BF106" s="125"/>
      <c r="BG106" s="125"/>
      <c r="BH106" s="125"/>
    </row>
    <row r="107" spans="1:60" outlineLevel="3">
      <c r="A107" s="132"/>
      <c r="B107" s="133"/>
      <c r="C107" s="167" t="s">
        <v>274</v>
      </c>
      <c r="D107" s="165"/>
      <c r="E107" s="166">
        <v>12.6</v>
      </c>
      <c r="F107" s="135"/>
      <c r="G107" s="135"/>
      <c r="H107" s="135"/>
      <c r="I107" s="135"/>
      <c r="J107" s="135"/>
      <c r="K107" s="135"/>
      <c r="L107" s="135"/>
      <c r="M107" s="135"/>
      <c r="N107" s="134"/>
      <c r="O107" s="134"/>
      <c r="P107" s="134"/>
      <c r="Q107" s="134"/>
      <c r="R107" s="135"/>
      <c r="S107" s="135"/>
      <c r="T107" s="135"/>
      <c r="U107" s="135"/>
      <c r="V107" s="135"/>
      <c r="W107" s="135"/>
      <c r="X107" s="135"/>
      <c r="Y107" s="135"/>
      <c r="Z107" s="125"/>
      <c r="AA107" s="125"/>
      <c r="AB107" s="125"/>
      <c r="AC107" s="125"/>
      <c r="AD107" s="125"/>
      <c r="AE107" s="125"/>
      <c r="AF107" s="125"/>
      <c r="AG107" s="125" t="s">
        <v>142</v>
      </c>
      <c r="AH107" s="125">
        <v>0</v>
      </c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5"/>
      <c r="AZ107" s="125"/>
      <c r="BA107" s="125"/>
      <c r="BB107" s="125"/>
      <c r="BC107" s="125"/>
      <c r="BD107" s="125"/>
      <c r="BE107" s="125"/>
      <c r="BF107" s="125"/>
      <c r="BG107" s="125"/>
      <c r="BH107" s="125"/>
    </row>
    <row r="108" spans="1:60" outlineLevel="3">
      <c r="A108" s="132"/>
      <c r="B108" s="133"/>
      <c r="C108" s="167" t="s">
        <v>275</v>
      </c>
      <c r="D108" s="165"/>
      <c r="E108" s="166">
        <v>15.3</v>
      </c>
      <c r="F108" s="135"/>
      <c r="G108" s="135"/>
      <c r="H108" s="135"/>
      <c r="I108" s="135"/>
      <c r="J108" s="135"/>
      <c r="K108" s="135"/>
      <c r="L108" s="135"/>
      <c r="M108" s="135"/>
      <c r="N108" s="134"/>
      <c r="O108" s="134"/>
      <c r="P108" s="134"/>
      <c r="Q108" s="134"/>
      <c r="R108" s="135"/>
      <c r="S108" s="135"/>
      <c r="T108" s="135"/>
      <c r="U108" s="135"/>
      <c r="V108" s="135"/>
      <c r="W108" s="135"/>
      <c r="X108" s="135"/>
      <c r="Y108" s="135"/>
      <c r="Z108" s="125"/>
      <c r="AA108" s="125"/>
      <c r="AB108" s="125"/>
      <c r="AC108" s="125"/>
      <c r="AD108" s="125"/>
      <c r="AE108" s="125"/>
      <c r="AF108" s="125"/>
      <c r="AG108" s="125" t="s">
        <v>142</v>
      </c>
      <c r="AH108" s="125">
        <v>0</v>
      </c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</row>
    <row r="109" spans="1:60" outlineLevel="3">
      <c r="A109" s="132"/>
      <c r="B109" s="133"/>
      <c r="C109" s="167" t="s">
        <v>276</v>
      </c>
      <c r="D109" s="165"/>
      <c r="E109" s="166">
        <v>15.3</v>
      </c>
      <c r="F109" s="135"/>
      <c r="G109" s="135"/>
      <c r="H109" s="135"/>
      <c r="I109" s="135"/>
      <c r="J109" s="135"/>
      <c r="K109" s="135"/>
      <c r="L109" s="135"/>
      <c r="M109" s="135"/>
      <c r="N109" s="134"/>
      <c r="O109" s="134"/>
      <c r="P109" s="134"/>
      <c r="Q109" s="134"/>
      <c r="R109" s="135"/>
      <c r="S109" s="135"/>
      <c r="T109" s="135"/>
      <c r="U109" s="135"/>
      <c r="V109" s="135"/>
      <c r="W109" s="135"/>
      <c r="X109" s="135"/>
      <c r="Y109" s="135"/>
      <c r="Z109" s="125"/>
      <c r="AA109" s="125"/>
      <c r="AB109" s="125"/>
      <c r="AC109" s="125"/>
      <c r="AD109" s="125"/>
      <c r="AE109" s="125"/>
      <c r="AF109" s="125"/>
      <c r="AG109" s="125" t="s">
        <v>142</v>
      </c>
      <c r="AH109" s="125">
        <v>0</v>
      </c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  <c r="BA109" s="125"/>
      <c r="BB109" s="125"/>
      <c r="BC109" s="125"/>
      <c r="BD109" s="125"/>
      <c r="BE109" s="125"/>
      <c r="BF109" s="125"/>
      <c r="BG109" s="125"/>
      <c r="BH109" s="125"/>
    </row>
    <row r="110" spans="1:60" outlineLevel="3">
      <c r="A110" s="132"/>
      <c r="B110" s="133"/>
      <c r="C110" s="167" t="s">
        <v>277</v>
      </c>
      <c r="D110" s="165"/>
      <c r="E110" s="166">
        <v>11.4</v>
      </c>
      <c r="F110" s="135"/>
      <c r="G110" s="135"/>
      <c r="H110" s="135"/>
      <c r="I110" s="135"/>
      <c r="J110" s="135"/>
      <c r="K110" s="135"/>
      <c r="L110" s="135"/>
      <c r="M110" s="135"/>
      <c r="N110" s="134"/>
      <c r="O110" s="134"/>
      <c r="P110" s="134"/>
      <c r="Q110" s="134"/>
      <c r="R110" s="135"/>
      <c r="S110" s="135"/>
      <c r="T110" s="135"/>
      <c r="U110" s="135"/>
      <c r="V110" s="135"/>
      <c r="W110" s="135"/>
      <c r="X110" s="135"/>
      <c r="Y110" s="135"/>
      <c r="Z110" s="125"/>
      <c r="AA110" s="125"/>
      <c r="AB110" s="125"/>
      <c r="AC110" s="125"/>
      <c r="AD110" s="125"/>
      <c r="AE110" s="125"/>
      <c r="AF110" s="125"/>
      <c r="AG110" s="125" t="s">
        <v>142</v>
      </c>
      <c r="AH110" s="125">
        <v>0</v>
      </c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</row>
    <row r="111" spans="1:60" outlineLevel="3">
      <c r="A111" s="132"/>
      <c r="B111" s="133"/>
      <c r="C111" s="167" t="s">
        <v>278</v>
      </c>
      <c r="D111" s="165"/>
      <c r="E111" s="166">
        <v>40.799999999999997</v>
      </c>
      <c r="F111" s="135"/>
      <c r="G111" s="135"/>
      <c r="H111" s="135"/>
      <c r="I111" s="135"/>
      <c r="J111" s="135"/>
      <c r="K111" s="135"/>
      <c r="L111" s="135"/>
      <c r="M111" s="135"/>
      <c r="N111" s="134"/>
      <c r="O111" s="134"/>
      <c r="P111" s="134"/>
      <c r="Q111" s="134"/>
      <c r="R111" s="135"/>
      <c r="S111" s="135"/>
      <c r="T111" s="135"/>
      <c r="U111" s="135"/>
      <c r="V111" s="135"/>
      <c r="W111" s="135"/>
      <c r="X111" s="135"/>
      <c r="Y111" s="135"/>
      <c r="Z111" s="125"/>
      <c r="AA111" s="125"/>
      <c r="AB111" s="125"/>
      <c r="AC111" s="125"/>
      <c r="AD111" s="125"/>
      <c r="AE111" s="125"/>
      <c r="AF111" s="125"/>
      <c r="AG111" s="125" t="s">
        <v>142</v>
      </c>
      <c r="AH111" s="125">
        <v>0</v>
      </c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</row>
    <row r="112" spans="1:60" outlineLevel="3">
      <c r="A112" s="132"/>
      <c r="B112" s="133"/>
      <c r="C112" s="167" t="s">
        <v>279</v>
      </c>
      <c r="D112" s="165"/>
      <c r="E112" s="166">
        <v>38.4</v>
      </c>
      <c r="F112" s="135"/>
      <c r="G112" s="135"/>
      <c r="H112" s="135"/>
      <c r="I112" s="135"/>
      <c r="J112" s="135"/>
      <c r="K112" s="135"/>
      <c r="L112" s="135"/>
      <c r="M112" s="135"/>
      <c r="N112" s="134"/>
      <c r="O112" s="134"/>
      <c r="P112" s="134"/>
      <c r="Q112" s="134"/>
      <c r="R112" s="135"/>
      <c r="S112" s="135"/>
      <c r="T112" s="135"/>
      <c r="U112" s="135"/>
      <c r="V112" s="135"/>
      <c r="W112" s="135"/>
      <c r="X112" s="135"/>
      <c r="Y112" s="135"/>
      <c r="Z112" s="125"/>
      <c r="AA112" s="125"/>
      <c r="AB112" s="125"/>
      <c r="AC112" s="125"/>
      <c r="AD112" s="125"/>
      <c r="AE112" s="125"/>
      <c r="AF112" s="125"/>
      <c r="AG112" s="125" t="s">
        <v>142</v>
      </c>
      <c r="AH112" s="125">
        <v>0</v>
      </c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5"/>
      <c r="AZ112" s="125"/>
      <c r="BA112" s="125"/>
      <c r="BB112" s="125"/>
      <c r="BC112" s="125"/>
      <c r="BD112" s="125"/>
      <c r="BE112" s="125"/>
      <c r="BF112" s="125"/>
      <c r="BG112" s="125"/>
      <c r="BH112" s="125"/>
    </row>
    <row r="113" spans="1:60" outlineLevel="1">
      <c r="A113" s="144">
        <v>40</v>
      </c>
      <c r="B113" s="145" t="s">
        <v>280</v>
      </c>
      <c r="C113" s="160" t="s">
        <v>281</v>
      </c>
      <c r="D113" s="146" t="s">
        <v>183</v>
      </c>
      <c r="E113" s="147">
        <v>41.1</v>
      </c>
      <c r="F113" s="148"/>
      <c r="G113" s="149">
        <f>ROUND(E113*F113,2)</f>
        <v>0</v>
      </c>
      <c r="H113" s="148">
        <v>15.25</v>
      </c>
      <c r="I113" s="149">
        <f>ROUND(E113*H113,2)</f>
        <v>626.78</v>
      </c>
      <c r="J113" s="148">
        <v>366.25</v>
      </c>
      <c r="K113" s="149">
        <f>ROUND(E113*J113,2)</f>
        <v>15052.88</v>
      </c>
      <c r="L113" s="149">
        <v>21</v>
      </c>
      <c r="M113" s="149">
        <f>G113*(1+L113/100)</f>
        <v>0</v>
      </c>
      <c r="N113" s="147">
        <v>2.5500000000000002E-3</v>
      </c>
      <c r="O113" s="147">
        <f>ROUND(E113*N113,2)</f>
        <v>0.1</v>
      </c>
      <c r="P113" s="147">
        <v>0</v>
      </c>
      <c r="Q113" s="147">
        <f>ROUND(E113*P113,2)</f>
        <v>0</v>
      </c>
      <c r="R113" s="149"/>
      <c r="S113" s="149" t="s">
        <v>140</v>
      </c>
      <c r="T113" s="150" t="s">
        <v>140</v>
      </c>
      <c r="U113" s="135">
        <v>0</v>
      </c>
      <c r="V113" s="135">
        <f>ROUND(E113*U113,2)</f>
        <v>0</v>
      </c>
      <c r="W113" s="135"/>
      <c r="X113" s="135" t="s">
        <v>116</v>
      </c>
      <c r="Y113" s="135" t="s">
        <v>117</v>
      </c>
      <c r="Z113" s="125"/>
      <c r="AA113" s="125"/>
      <c r="AB113" s="125"/>
      <c r="AC113" s="125"/>
      <c r="AD113" s="125"/>
      <c r="AE113" s="125"/>
      <c r="AF113" s="125"/>
      <c r="AG113" s="125" t="s">
        <v>252</v>
      </c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  <c r="BA113" s="125"/>
      <c r="BB113" s="125"/>
      <c r="BC113" s="125"/>
      <c r="BD113" s="125"/>
      <c r="BE113" s="125"/>
      <c r="BF113" s="125"/>
      <c r="BG113" s="125"/>
      <c r="BH113" s="125"/>
    </row>
    <row r="114" spans="1:60" outlineLevel="2">
      <c r="A114" s="132"/>
      <c r="B114" s="133"/>
      <c r="C114" s="167" t="s">
        <v>253</v>
      </c>
      <c r="D114" s="165"/>
      <c r="E114" s="166"/>
      <c r="F114" s="135"/>
      <c r="G114" s="135"/>
      <c r="H114" s="135"/>
      <c r="I114" s="135"/>
      <c r="J114" s="135"/>
      <c r="K114" s="135"/>
      <c r="L114" s="135"/>
      <c r="M114" s="135"/>
      <c r="N114" s="134"/>
      <c r="O114" s="134"/>
      <c r="P114" s="134"/>
      <c r="Q114" s="134"/>
      <c r="R114" s="135"/>
      <c r="S114" s="135"/>
      <c r="T114" s="135"/>
      <c r="U114" s="135"/>
      <c r="V114" s="135"/>
      <c r="W114" s="135"/>
      <c r="X114" s="135"/>
      <c r="Y114" s="135"/>
      <c r="Z114" s="125"/>
      <c r="AA114" s="125"/>
      <c r="AB114" s="125"/>
      <c r="AC114" s="125"/>
      <c r="AD114" s="125"/>
      <c r="AE114" s="125"/>
      <c r="AF114" s="125"/>
      <c r="AG114" s="125" t="s">
        <v>142</v>
      </c>
      <c r="AH114" s="125">
        <v>0</v>
      </c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</row>
    <row r="115" spans="1:60" outlineLevel="3">
      <c r="A115" s="132"/>
      <c r="B115" s="133"/>
      <c r="C115" s="167" t="s">
        <v>282</v>
      </c>
      <c r="D115" s="165"/>
      <c r="E115" s="166">
        <v>16.5</v>
      </c>
      <c r="F115" s="135"/>
      <c r="G115" s="135"/>
      <c r="H115" s="135"/>
      <c r="I115" s="135"/>
      <c r="J115" s="135"/>
      <c r="K115" s="135"/>
      <c r="L115" s="135"/>
      <c r="M115" s="135"/>
      <c r="N115" s="134"/>
      <c r="O115" s="134"/>
      <c r="P115" s="134"/>
      <c r="Q115" s="134"/>
      <c r="R115" s="135"/>
      <c r="S115" s="135"/>
      <c r="T115" s="135"/>
      <c r="U115" s="135"/>
      <c r="V115" s="135"/>
      <c r="W115" s="135"/>
      <c r="X115" s="135"/>
      <c r="Y115" s="135"/>
      <c r="Z115" s="125"/>
      <c r="AA115" s="125"/>
      <c r="AB115" s="125"/>
      <c r="AC115" s="125"/>
      <c r="AD115" s="125"/>
      <c r="AE115" s="125"/>
      <c r="AF115" s="125"/>
      <c r="AG115" s="125" t="s">
        <v>142</v>
      </c>
      <c r="AH115" s="125">
        <v>0</v>
      </c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125"/>
      <c r="BH115" s="125"/>
    </row>
    <row r="116" spans="1:60" outlineLevel="3">
      <c r="A116" s="132"/>
      <c r="B116" s="133"/>
      <c r="C116" s="167" t="s">
        <v>283</v>
      </c>
      <c r="D116" s="165"/>
      <c r="E116" s="166">
        <v>12.6</v>
      </c>
      <c r="F116" s="135"/>
      <c r="G116" s="135"/>
      <c r="H116" s="135"/>
      <c r="I116" s="135"/>
      <c r="J116" s="135"/>
      <c r="K116" s="135"/>
      <c r="L116" s="135"/>
      <c r="M116" s="135"/>
      <c r="N116" s="134"/>
      <c r="O116" s="134"/>
      <c r="P116" s="134"/>
      <c r="Q116" s="134"/>
      <c r="R116" s="135"/>
      <c r="S116" s="135"/>
      <c r="T116" s="135"/>
      <c r="U116" s="135"/>
      <c r="V116" s="135"/>
      <c r="W116" s="135"/>
      <c r="X116" s="135"/>
      <c r="Y116" s="135"/>
      <c r="Z116" s="125"/>
      <c r="AA116" s="125"/>
      <c r="AB116" s="125"/>
      <c r="AC116" s="125"/>
      <c r="AD116" s="125"/>
      <c r="AE116" s="125"/>
      <c r="AF116" s="125"/>
      <c r="AG116" s="125" t="s">
        <v>142</v>
      </c>
      <c r="AH116" s="125">
        <v>0</v>
      </c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125"/>
      <c r="BH116" s="125"/>
    </row>
    <row r="117" spans="1:60" outlineLevel="3">
      <c r="A117" s="132"/>
      <c r="B117" s="133"/>
      <c r="C117" s="167" t="s">
        <v>284</v>
      </c>
      <c r="D117" s="165"/>
      <c r="E117" s="166">
        <v>12</v>
      </c>
      <c r="F117" s="135"/>
      <c r="G117" s="135"/>
      <c r="H117" s="135"/>
      <c r="I117" s="135"/>
      <c r="J117" s="135"/>
      <c r="K117" s="135"/>
      <c r="L117" s="135"/>
      <c r="M117" s="135"/>
      <c r="N117" s="134"/>
      <c r="O117" s="134"/>
      <c r="P117" s="134"/>
      <c r="Q117" s="134"/>
      <c r="R117" s="135"/>
      <c r="S117" s="135"/>
      <c r="T117" s="135"/>
      <c r="U117" s="135"/>
      <c r="V117" s="135"/>
      <c r="W117" s="135"/>
      <c r="X117" s="135"/>
      <c r="Y117" s="135"/>
      <c r="Z117" s="125"/>
      <c r="AA117" s="125"/>
      <c r="AB117" s="125"/>
      <c r="AC117" s="125"/>
      <c r="AD117" s="125"/>
      <c r="AE117" s="125"/>
      <c r="AF117" s="125"/>
      <c r="AG117" s="125" t="s">
        <v>142</v>
      </c>
      <c r="AH117" s="125">
        <v>0</v>
      </c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</row>
    <row r="118" spans="1:60" outlineLevel="1">
      <c r="A118" s="144">
        <v>41</v>
      </c>
      <c r="B118" s="145" t="s">
        <v>285</v>
      </c>
      <c r="C118" s="160" t="s">
        <v>286</v>
      </c>
      <c r="D118" s="146" t="s">
        <v>139</v>
      </c>
      <c r="E118" s="147">
        <v>2.2745000000000002</v>
      </c>
      <c r="F118" s="148"/>
      <c r="G118" s="149">
        <f>ROUND(E118*F118,2)</f>
        <v>0</v>
      </c>
      <c r="H118" s="148">
        <v>1039</v>
      </c>
      <c r="I118" s="149">
        <f>ROUND(E118*H118,2)</f>
        <v>2363.21</v>
      </c>
      <c r="J118" s="148">
        <v>0</v>
      </c>
      <c r="K118" s="149">
        <f>ROUND(E118*J118,2)</f>
        <v>0</v>
      </c>
      <c r="L118" s="149">
        <v>21</v>
      </c>
      <c r="M118" s="149">
        <f>G118*(1+L118/100)</f>
        <v>0</v>
      </c>
      <c r="N118" s="147">
        <v>2.9100000000000001E-2</v>
      </c>
      <c r="O118" s="147">
        <f>ROUND(E118*N118,2)</f>
        <v>7.0000000000000007E-2</v>
      </c>
      <c r="P118" s="147">
        <v>0</v>
      </c>
      <c r="Q118" s="147">
        <f>ROUND(E118*P118,2)</f>
        <v>0</v>
      </c>
      <c r="R118" s="149"/>
      <c r="S118" s="149" t="s">
        <v>140</v>
      </c>
      <c r="T118" s="150" t="s">
        <v>140</v>
      </c>
      <c r="U118" s="135">
        <v>0</v>
      </c>
      <c r="V118" s="135">
        <f>ROUND(E118*U118,2)</f>
        <v>0</v>
      </c>
      <c r="W118" s="135"/>
      <c r="X118" s="135" t="s">
        <v>116</v>
      </c>
      <c r="Y118" s="135" t="s">
        <v>117</v>
      </c>
      <c r="Z118" s="125"/>
      <c r="AA118" s="125"/>
      <c r="AB118" s="125"/>
      <c r="AC118" s="125"/>
      <c r="AD118" s="125"/>
      <c r="AE118" s="125"/>
      <c r="AF118" s="125"/>
      <c r="AG118" s="125" t="s">
        <v>252</v>
      </c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</row>
    <row r="119" spans="1:60" outlineLevel="2">
      <c r="A119" s="132"/>
      <c r="B119" s="133"/>
      <c r="C119" s="167" t="s">
        <v>253</v>
      </c>
      <c r="D119" s="165"/>
      <c r="E119" s="166"/>
      <c r="F119" s="135"/>
      <c r="G119" s="135"/>
      <c r="H119" s="135"/>
      <c r="I119" s="135"/>
      <c r="J119" s="135"/>
      <c r="K119" s="135"/>
      <c r="L119" s="135"/>
      <c r="M119" s="135"/>
      <c r="N119" s="134"/>
      <c r="O119" s="134"/>
      <c r="P119" s="134"/>
      <c r="Q119" s="134"/>
      <c r="R119" s="135"/>
      <c r="S119" s="135"/>
      <c r="T119" s="135"/>
      <c r="U119" s="135"/>
      <c r="V119" s="135"/>
      <c r="W119" s="135"/>
      <c r="X119" s="135"/>
      <c r="Y119" s="135"/>
      <c r="Z119" s="125"/>
      <c r="AA119" s="125"/>
      <c r="AB119" s="125"/>
      <c r="AC119" s="125"/>
      <c r="AD119" s="125"/>
      <c r="AE119" s="125"/>
      <c r="AF119" s="125"/>
      <c r="AG119" s="125" t="s">
        <v>142</v>
      </c>
      <c r="AH119" s="125">
        <v>0</v>
      </c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</row>
    <row r="120" spans="1:60" outlineLevel="3">
      <c r="A120" s="132"/>
      <c r="B120" s="133"/>
      <c r="C120" s="167" t="s">
        <v>287</v>
      </c>
      <c r="D120" s="165"/>
      <c r="E120" s="166">
        <v>0.15</v>
      </c>
      <c r="F120" s="135"/>
      <c r="G120" s="135"/>
      <c r="H120" s="135"/>
      <c r="I120" s="135"/>
      <c r="J120" s="135"/>
      <c r="K120" s="135"/>
      <c r="L120" s="135"/>
      <c r="M120" s="135"/>
      <c r="N120" s="134"/>
      <c r="O120" s="134"/>
      <c r="P120" s="134"/>
      <c r="Q120" s="134"/>
      <c r="R120" s="135"/>
      <c r="S120" s="135"/>
      <c r="T120" s="135"/>
      <c r="U120" s="135"/>
      <c r="V120" s="135"/>
      <c r="W120" s="135"/>
      <c r="X120" s="135"/>
      <c r="Y120" s="135"/>
      <c r="Z120" s="125"/>
      <c r="AA120" s="125"/>
      <c r="AB120" s="125"/>
      <c r="AC120" s="125"/>
      <c r="AD120" s="125"/>
      <c r="AE120" s="125"/>
      <c r="AF120" s="125"/>
      <c r="AG120" s="125" t="s">
        <v>142</v>
      </c>
      <c r="AH120" s="125">
        <v>0</v>
      </c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5"/>
      <c r="AS120" s="125"/>
      <c r="AT120" s="125"/>
      <c r="AU120" s="125"/>
      <c r="AV120" s="125"/>
      <c r="AW120" s="125"/>
      <c r="AX120" s="125"/>
      <c r="AY120" s="125"/>
      <c r="AZ120" s="125"/>
      <c r="BA120" s="125"/>
      <c r="BB120" s="125"/>
      <c r="BC120" s="125"/>
      <c r="BD120" s="125"/>
      <c r="BE120" s="125"/>
      <c r="BF120" s="125"/>
      <c r="BG120" s="125"/>
      <c r="BH120" s="125"/>
    </row>
    <row r="121" spans="1:60" outlineLevel="3">
      <c r="A121" s="132"/>
      <c r="B121" s="133"/>
      <c r="C121" s="167" t="s">
        <v>288</v>
      </c>
      <c r="D121" s="165"/>
      <c r="E121" s="166">
        <v>0.15</v>
      </c>
      <c r="F121" s="135"/>
      <c r="G121" s="135"/>
      <c r="H121" s="135"/>
      <c r="I121" s="135"/>
      <c r="J121" s="135"/>
      <c r="K121" s="135"/>
      <c r="L121" s="135"/>
      <c r="M121" s="135"/>
      <c r="N121" s="134"/>
      <c r="O121" s="134"/>
      <c r="P121" s="134"/>
      <c r="Q121" s="134"/>
      <c r="R121" s="135"/>
      <c r="S121" s="135"/>
      <c r="T121" s="135"/>
      <c r="U121" s="135"/>
      <c r="V121" s="135"/>
      <c r="W121" s="135"/>
      <c r="X121" s="135"/>
      <c r="Y121" s="135"/>
      <c r="Z121" s="125"/>
      <c r="AA121" s="125"/>
      <c r="AB121" s="125"/>
      <c r="AC121" s="125"/>
      <c r="AD121" s="125"/>
      <c r="AE121" s="125"/>
      <c r="AF121" s="125"/>
      <c r="AG121" s="125" t="s">
        <v>142</v>
      </c>
      <c r="AH121" s="125">
        <v>0</v>
      </c>
      <c r="AI121" s="125"/>
      <c r="AJ121" s="125"/>
      <c r="AK121" s="125"/>
      <c r="AL121" s="125"/>
      <c r="AM121" s="125"/>
      <c r="AN121" s="125"/>
      <c r="AO121" s="125"/>
      <c r="AP121" s="125"/>
      <c r="AQ121" s="125"/>
      <c r="AR121" s="125"/>
      <c r="AS121" s="125"/>
      <c r="AT121" s="125"/>
      <c r="AU121" s="125"/>
      <c r="AV121" s="125"/>
      <c r="AW121" s="125"/>
      <c r="AX121" s="125"/>
      <c r="AY121" s="125"/>
      <c r="AZ121" s="125"/>
      <c r="BA121" s="125"/>
      <c r="BB121" s="125"/>
      <c r="BC121" s="125"/>
      <c r="BD121" s="125"/>
      <c r="BE121" s="125"/>
      <c r="BF121" s="125"/>
      <c r="BG121" s="125"/>
      <c r="BH121" s="125"/>
    </row>
    <row r="122" spans="1:60" outlineLevel="3">
      <c r="A122" s="132"/>
      <c r="B122" s="133"/>
      <c r="C122" s="167" t="s">
        <v>289</v>
      </c>
      <c r="D122" s="165"/>
      <c r="E122" s="166">
        <v>0.18</v>
      </c>
      <c r="F122" s="135"/>
      <c r="G122" s="135"/>
      <c r="H122" s="135"/>
      <c r="I122" s="135"/>
      <c r="J122" s="135"/>
      <c r="K122" s="135"/>
      <c r="L122" s="135"/>
      <c r="M122" s="135"/>
      <c r="N122" s="134"/>
      <c r="O122" s="134"/>
      <c r="P122" s="134"/>
      <c r="Q122" s="134"/>
      <c r="R122" s="135"/>
      <c r="S122" s="135"/>
      <c r="T122" s="135"/>
      <c r="U122" s="135"/>
      <c r="V122" s="135"/>
      <c r="W122" s="135"/>
      <c r="X122" s="135"/>
      <c r="Y122" s="135"/>
      <c r="Z122" s="125"/>
      <c r="AA122" s="125"/>
      <c r="AB122" s="125"/>
      <c r="AC122" s="125"/>
      <c r="AD122" s="125"/>
      <c r="AE122" s="125"/>
      <c r="AF122" s="125"/>
      <c r="AG122" s="125" t="s">
        <v>142</v>
      </c>
      <c r="AH122" s="125">
        <v>0</v>
      </c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5"/>
      <c r="AZ122" s="125"/>
      <c r="BA122" s="125"/>
      <c r="BB122" s="125"/>
      <c r="BC122" s="125"/>
      <c r="BD122" s="125"/>
      <c r="BE122" s="125"/>
      <c r="BF122" s="125"/>
      <c r="BG122" s="125"/>
      <c r="BH122" s="125"/>
    </row>
    <row r="123" spans="1:60" outlineLevel="3">
      <c r="A123" s="132"/>
      <c r="B123" s="133"/>
      <c r="C123" s="167" t="s">
        <v>290</v>
      </c>
      <c r="D123" s="165"/>
      <c r="E123" s="166">
        <v>0.32</v>
      </c>
      <c r="F123" s="135"/>
      <c r="G123" s="135"/>
      <c r="H123" s="135"/>
      <c r="I123" s="135"/>
      <c r="J123" s="135"/>
      <c r="K123" s="135"/>
      <c r="L123" s="135"/>
      <c r="M123" s="135"/>
      <c r="N123" s="134"/>
      <c r="O123" s="134"/>
      <c r="P123" s="134"/>
      <c r="Q123" s="134"/>
      <c r="R123" s="135"/>
      <c r="S123" s="135"/>
      <c r="T123" s="135"/>
      <c r="U123" s="135"/>
      <c r="V123" s="135"/>
      <c r="W123" s="135"/>
      <c r="X123" s="135"/>
      <c r="Y123" s="135"/>
      <c r="Z123" s="125"/>
      <c r="AA123" s="125"/>
      <c r="AB123" s="125"/>
      <c r="AC123" s="125"/>
      <c r="AD123" s="125"/>
      <c r="AE123" s="125"/>
      <c r="AF123" s="125"/>
      <c r="AG123" s="125" t="s">
        <v>142</v>
      </c>
      <c r="AH123" s="125">
        <v>0</v>
      </c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</row>
    <row r="124" spans="1:60" outlineLevel="3">
      <c r="A124" s="132"/>
      <c r="B124" s="133"/>
      <c r="C124" s="167" t="s">
        <v>291</v>
      </c>
      <c r="D124" s="165"/>
      <c r="E124" s="166">
        <v>0.28000000000000003</v>
      </c>
      <c r="F124" s="135"/>
      <c r="G124" s="135"/>
      <c r="H124" s="135"/>
      <c r="I124" s="135"/>
      <c r="J124" s="135"/>
      <c r="K124" s="135"/>
      <c r="L124" s="135"/>
      <c r="M124" s="135"/>
      <c r="N124" s="134"/>
      <c r="O124" s="134"/>
      <c r="P124" s="134"/>
      <c r="Q124" s="134"/>
      <c r="R124" s="135"/>
      <c r="S124" s="135"/>
      <c r="T124" s="135"/>
      <c r="U124" s="135"/>
      <c r="V124" s="135"/>
      <c r="W124" s="135"/>
      <c r="X124" s="135"/>
      <c r="Y124" s="135"/>
      <c r="Z124" s="125"/>
      <c r="AA124" s="125"/>
      <c r="AB124" s="125"/>
      <c r="AC124" s="125"/>
      <c r="AD124" s="125"/>
      <c r="AE124" s="125"/>
      <c r="AF124" s="125"/>
      <c r="AG124" s="125" t="s">
        <v>142</v>
      </c>
      <c r="AH124" s="125">
        <v>0</v>
      </c>
      <c r="AI124" s="125"/>
      <c r="AJ124" s="125"/>
      <c r="AK124" s="125"/>
      <c r="AL124" s="125"/>
      <c r="AM124" s="125"/>
      <c r="AN124" s="125"/>
      <c r="AO124" s="125"/>
      <c r="AP124" s="125"/>
      <c r="AQ124" s="125"/>
      <c r="AR124" s="125"/>
      <c r="AS124" s="125"/>
      <c r="AT124" s="125"/>
      <c r="AU124" s="125"/>
      <c r="AV124" s="125"/>
      <c r="AW124" s="125"/>
      <c r="AX124" s="125"/>
      <c r="AY124" s="125"/>
      <c r="AZ124" s="125"/>
      <c r="BA124" s="125"/>
      <c r="BB124" s="125"/>
      <c r="BC124" s="125"/>
      <c r="BD124" s="125"/>
      <c r="BE124" s="125"/>
      <c r="BF124" s="125"/>
      <c r="BG124" s="125"/>
      <c r="BH124" s="125"/>
    </row>
    <row r="125" spans="1:60" outlineLevel="3">
      <c r="A125" s="132"/>
      <c r="B125" s="133"/>
      <c r="C125" s="167" t="s">
        <v>292</v>
      </c>
      <c r="D125" s="165"/>
      <c r="E125" s="166">
        <v>0.19</v>
      </c>
      <c r="F125" s="135"/>
      <c r="G125" s="135"/>
      <c r="H125" s="135"/>
      <c r="I125" s="135"/>
      <c r="J125" s="135"/>
      <c r="K125" s="135"/>
      <c r="L125" s="135"/>
      <c r="M125" s="135"/>
      <c r="N125" s="134"/>
      <c r="O125" s="134"/>
      <c r="P125" s="134"/>
      <c r="Q125" s="134"/>
      <c r="R125" s="135"/>
      <c r="S125" s="135"/>
      <c r="T125" s="135"/>
      <c r="U125" s="135"/>
      <c r="V125" s="135"/>
      <c r="W125" s="135"/>
      <c r="X125" s="135"/>
      <c r="Y125" s="135"/>
      <c r="Z125" s="125"/>
      <c r="AA125" s="125"/>
      <c r="AB125" s="125"/>
      <c r="AC125" s="125"/>
      <c r="AD125" s="125"/>
      <c r="AE125" s="125"/>
      <c r="AF125" s="125"/>
      <c r="AG125" s="125" t="s">
        <v>142</v>
      </c>
      <c r="AH125" s="125">
        <v>0</v>
      </c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25"/>
      <c r="BD125" s="125"/>
      <c r="BE125" s="125"/>
      <c r="BF125" s="125"/>
      <c r="BG125" s="125"/>
      <c r="BH125" s="125"/>
    </row>
    <row r="126" spans="1:60" outlineLevel="3">
      <c r="A126" s="132"/>
      <c r="B126" s="133"/>
      <c r="C126" s="167" t="s">
        <v>293</v>
      </c>
      <c r="D126" s="165"/>
      <c r="E126" s="166">
        <v>0.11</v>
      </c>
      <c r="F126" s="135"/>
      <c r="G126" s="135"/>
      <c r="H126" s="135"/>
      <c r="I126" s="135"/>
      <c r="J126" s="135"/>
      <c r="K126" s="135"/>
      <c r="L126" s="135"/>
      <c r="M126" s="135"/>
      <c r="N126" s="134"/>
      <c r="O126" s="134"/>
      <c r="P126" s="134"/>
      <c r="Q126" s="134"/>
      <c r="R126" s="135"/>
      <c r="S126" s="135"/>
      <c r="T126" s="135"/>
      <c r="U126" s="135"/>
      <c r="V126" s="135"/>
      <c r="W126" s="135"/>
      <c r="X126" s="135"/>
      <c r="Y126" s="135"/>
      <c r="Z126" s="125"/>
      <c r="AA126" s="125"/>
      <c r="AB126" s="125"/>
      <c r="AC126" s="125"/>
      <c r="AD126" s="125"/>
      <c r="AE126" s="125"/>
      <c r="AF126" s="125"/>
      <c r="AG126" s="125" t="s">
        <v>142</v>
      </c>
      <c r="AH126" s="125">
        <v>0</v>
      </c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5"/>
      <c r="AZ126" s="125"/>
      <c r="BA126" s="125"/>
      <c r="BB126" s="125"/>
      <c r="BC126" s="125"/>
      <c r="BD126" s="125"/>
      <c r="BE126" s="125"/>
      <c r="BF126" s="125"/>
      <c r="BG126" s="125"/>
      <c r="BH126" s="125"/>
    </row>
    <row r="127" spans="1:60" outlineLevel="3">
      <c r="A127" s="132"/>
      <c r="B127" s="133"/>
      <c r="C127" s="167" t="s">
        <v>294</v>
      </c>
      <c r="D127" s="165"/>
      <c r="E127" s="166">
        <v>0.2</v>
      </c>
      <c r="F127" s="135"/>
      <c r="G127" s="135"/>
      <c r="H127" s="135"/>
      <c r="I127" s="135"/>
      <c r="J127" s="135"/>
      <c r="K127" s="135"/>
      <c r="L127" s="135"/>
      <c r="M127" s="135"/>
      <c r="N127" s="134"/>
      <c r="O127" s="134"/>
      <c r="P127" s="134"/>
      <c r="Q127" s="134"/>
      <c r="R127" s="135"/>
      <c r="S127" s="135"/>
      <c r="T127" s="135"/>
      <c r="U127" s="135"/>
      <c r="V127" s="135"/>
      <c r="W127" s="135"/>
      <c r="X127" s="135"/>
      <c r="Y127" s="135"/>
      <c r="Z127" s="125"/>
      <c r="AA127" s="125"/>
      <c r="AB127" s="125"/>
      <c r="AC127" s="125"/>
      <c r="AD127" s="125"/>
      <c r="AE127" s="125"/>
      <c r="AF127" s="125"/>
      <c r="AG127" s="125" t="s">
        <v>142</v>
      </c>
      <c r="AH127" s="125">
        <v>0</v>
      </c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</row>
    <row r="128" spans="1:60" outlineLevel="3">
      <c r="A128" s="132"/>
      <c r="B128" s="133"/>
      <c r="C128" s="167" t="s">
        <v>295</v>
      </c>
      <c r="D128" s="165"/>
      <c r="E128" s="166">
        <v>0.15</v>
      </c>
      <c r="F128" s="135"/>
      <c r="G128" s="135"/>
      <c r="H128" s="135"/>
      <c r="I128" s="135"/>
      <c r="J128" s="135"/>
      <c r="K128" s="135"/>
      <c r="L128" s="135"/>
      <c r="M128" s="135"/>
      <c r="N128" s="134"/>
      <c r="O128" s="134"/>
      <c r="P128" s="134"/>
      <c r="Q128" s="134"/>
      <c r="R128" s="135"/>
      <c r="S128" s="135"/>
      <c r="T128" s="135"/>
      <c r="U128" s="135"/>
      <c r="V128" s="135"/>
      <c r="W128" s="135"/>
      <c r="X128" s="135"/>
      <c r="Y128" s="135"/>
      <c r="Z128" s="125"/>
      <c r="AA128" s="125"/>
      <c r="AB128" s="125"/>
      <c r="AC128" s="125"/>
      <c r="AD128" s="125"/>
      <c r="AE128" s="125"/>
      <c r="AF128" s="125"/>
      <c r="AG128" s="125" t="s">
        <v>142</v>
      </c>
      <c r="AH128" s="125">
        <v>0</v>
      </c>
      <c r="AI128" s="125"/>
      <c r="AJ128" s="125"/>
      <c r="AK128" s="125"/>
      <c r="AL128" s="125"/>
      <c r="AM128" s="125"/>
      <c r="AN128" s="125"/>
      <c r="AO128" s="125"/>
      <c r="AP128" s="125"/>
      <c r="AQ128" s="125"/>
      <c r="AR128" s="125"/>
      <c r="AS128" s="125"/>
      <c r="AT128" s="125"/>
      <c r="AU128" s="125"/>
      <c r="AV128" s="125"/>
      <c r="AW128" s="125"/>
      <c r="AX128" s="125"/>
      <c r="AY128" s="125"/>
      <c r="AZ128" s="125"/>
      <c r="BA128" s="125"/>
      <c r="BB128" s="125"/>
      <c r="BC128" s="125"/>
      <c r="BD128" s="125"/>
      <c r="BE128" s="125"/>
      <c r="BF128" s="125"/>
      <c r="BG128" s="125"/>
      <c r="BH128" s="125"/>
    </row>
    <row r="129" spans="1:60" outlineLevel="3">
      <c r="A129" s="132"/>
      <c r="B129" s="133"/>
      <c r="C129" s="167" t="s">
        <v>296</v>
      </c>
      <c r="D129" s="165"/>
      <c r="E129" s="166">
        <v>0.52</v>
      </c>
      <c r="F129" s="135"/>
      <c r="G129" s="135"/>
      <c r="H129" s="135"/>
      <c r="I129" s="135"/>
      <c r="J129" s="135"/>
      <c r="K129" s="135"/>
      <c r="L129" s="135"/>
      <c r="M129" s="135"/>
      <c r="N129" s="134"/>
      <c r="O129" s="134"/>
      <c r="P129" s="134"/>
      <c r="Q129" s="134"/>
      <c r="R129" s="135"/>
      <c r="S129" s="135"/>
      <c r="T129" s="135"/>
      <c r="U129" s="135"/>
      <c r="V129" s="135"/>
      <c r="W129" s="135"/>
      <c r="X129" s="135"/>
      <c r="Y129" s="135"/>
      <c r="Z129" s="125"/>
      <c r="AA129" s="125"/>
      <c r="AB129" s="125"/>
      <c r="AC129" s="125"/>
      <c r="AD129" s="125"/>
      <c r="AE129" s="125"/>
      <c r="AF129" s="125"/>
      <c r="AG129" s="125" t="s">
        <v>142</v>
      </c>
      <c r="AH129" s="125">
        <v>0</v>
      </c>
      <c r="AI129" s="125"/>
      <c r="AJ129" s="125"/>
      <c r="AK129" s="125"/>
      <c r="AL129" s="125"/>
      <c r="AM129" s="125"/>
      <c r="AN129" s="125"/>
      <c r="AO129" s="125"/>
      <c r="AP129" s="125"/>
      <c r="AQ129" s="125"/>
      <c r="AR129" s="125"/>
      <c r="AS129" s="125"/>
      <c r="AT129" s="125"/>
      <c r="AU129" s="125"/>
      <c r="AV129" s="125"/>
      <c r="AW129" s="125"/>
      <c r="AX129" s="125"/>
      <c r="AY129" s="125"/>
      <c r="AZ129" s="125"/>
      <c r="BA129" s="125"/>
      <c r="BB129" s="125"/>
      <c r="BC129" s="125"/>
      <c r="BD129" s="125"/>
      <c r="BE129" s="125"/>
      <c r="BF129" s="125"/>
      <c r="BG129" s="125"/>
      <c r="BH129" s="125"/>
    </row>
    <row r="130" spans="1:60" ht="22.5" outlineLevel="1">
      <c r="A130" s="144">
        <v>42</v>
      </c>
      <c r="B130" s="145" t="s">
        <v>297</v>
      </c>
      <c r="C130" s="160" t="s">
        <v>298</v>
      </c>
      <c r="D130" s="146" t="s">
        <v>157</v>
      </c>
      <c r="E130" s="147">
        <v>20</v>
      </c>
      <c r="F130" s="148"/>
      <c r="G130" s="149">
        <f>ROUND(E130*F130,2)</f>
        <v>0</v>
      </c>
      <c r="H130" s="148">
        <v>0</v>
      </c>
      <c r="I130" s="149">
        <f>ROUND(E130*H130,2)</f>
        <v>0</v>
      </c>
      <c r="J130" s="148">
        <v>595</v>
      </c>
      <c r="K130" s="149">
        <f>ROUND(E130*J130,2)</f>
        <v>11900</v>
      </c>
      <c r="L130" s="149">
        <v>21</v>
      </c>
      <c r="M130" s="149">
        <f>G130*(1+L130/100)</f>
        <v>0</v>
      </c>
      <c r="N130" s="147">
        <v>1.2200000000000001E-2</v>
      </c>
      <c r="O130" s="147">
        <f>ROUND(E130*N130,2)</f>
        <v>0.24</v>
      </c>
      <c r="P130" s="147">
        <v>0</v>
      </c>
      <c r="Q130" s="147">
        <f>ROUND(E130*P130,2)</f>
        <v>0</v>
      </c>
      <c r="R130" s="149"/>
      <c r="S130" s="149" t="s">
        <v>114</v>
      </c>
      <c r="T130" s="150" t="s">
        <v>115</v>
      </c>
      <c r="U130" s="135">
        <v>0</v>
      </c>
      <c r="V130" s="135">
        <f>ROUND(E130*U130,2)</f>
        <v>0</v>
      </c>
      <c r="W130" s="135"/>
      <c r="X130" s="135" t="s">
        <v>116</v>
      </c>
      <c r="Y130" s="135" t="s">
        <v>117</v>
      </c>
      <c r="Z130" s="125"/>
      <c r="AA130" s="125"/>
      <c r="AB130" s="125"/>
      <c r="AC130" s="125"/>
      <c r="AD130" s="125"/>
      <c r="AE130" s="125"/>
      <c r="AF130" s="125"/>
      <c r="AG130" s="125" t="s">
        <v>118</v>
      </c>
      <c r="AH130" s="125"/>
      <c r="AI130" s="125"/>
      <c r="AJ130" s="125"/>
      <c r="AK130" s="125"/>
      <c r="AL130" s="125"/>
      <c r="AM130" s="125"/>
      <c r="AN130" s="125"/>
      <c r="AO130" s="125"/>
      <c r="AP130" s="125"/>
      <c r="AQ130" s="125"/>
      <c r="AR130" s="125"/>
      <c r="AS130" s="125"/>
      <c r="AT130" s="125"/>
      <c r="AU130" s="125"/>
      <c r="AV130" s="125"/>
      <c r="AW130" s="125"/>
      <c r="AX130" s="125"/>
      <c r="AY130" s="125"/>
      <c r="AZ130" s="125"/>
      <c r="BA130" s="125"/>
      <c r="BB130" s="125"/>
      <c r="BC130" s="125"/>
      <c r="BD130" s="125"/>
      <c r="BE130" s="125"/>
      <c r="BF130" s="125"/>
      <c r="BG130" s="125"/>
      <c r="BH130" s="125"/>
    </row>
    <row r="131" spans="1:60" outlineLevel="2">
      <c r="A131" s="132"/>
      <c r="B131" s="133"/>
      <c r="C131" s="167" t="s">
        <v>299</v>
      </c>
      <c r="D131" s="165"/>
      <c r="E131" s="166">
        <v>19.84</v>
      </c>
      <c r="F131" s="135"/>
      <c r="G131" s="135"/>
      <c r="H131" s="135"/>
      <c r="I131" s="135"/>
      <c r="J131" s="135"/>
      <c r="K131" s="135"/>
      <c r="L131" s="135"/>
      <c r="M131" s="135"/>
      <c r="N131" s="134"/>
      <c r="O131" s="134"/>
      <c r="P131" s="134"/>
      <c r="Q131" s="134"/>
      <c r="R131" s="135"/>
      <c r="S131" s="135"/>
      <c r="T131" s="135"/>
      <c r="U131" s="135"/>
      <c r="V131" s="135"/>
      <c r="W131" s="135"/>
      <c r="X131" s="135"/>
      <c r="Y131" s="135"/>
      <c r="Z131" s="125"/>
      <c r="AA131" s="125"/>
      <c r="AB131" s="125"/>
      <c r="AC131" s="125"/>
      <c r="AD131" s="125"/>
      <c r="AE131" s="125"/>
      <c r="AF131" s="125"/>
      <c r="AG131" s="125" t="s">
        <v>142</v>
      </c>
      <c r="AH131" s="125">
        <v>0</v>
      </c>
      <c r="AI131" s="125"/>
      <c r="AJ131" s="125"/>
      <c r="AK131" s="125"/>
      <c r="AL131" s="125"/>
      <c r="AM131" s="125"/>
      <c r="AN131" s="125"/>
      <c r="AO131" s="125"/>
      <c r="AP131" s="125"/>
      <c r="AQ131" s="125"/>
      <c r="AR131" s="125"/>
      <c r="AS131" s="125"/>
      <c r="AT131" s="125"/>
      <c r="AU131" s="125"/>
      <c r="AV131" s="125"/>
      <c r="AW131" s="125"/>
      <c r="AX131" s="125"/>
      <c r="AY131" s="125"/>
      <c r="AZ131" s="125"/>
      <c r="BA131" s="125"/>
      <c r="BB131" s="125"/>
      <c r="BC131" s="125"/>
      <c r="BD131" s="125"/>
      <c r="BE131" s="125"/>
      <c r="BF131" s="125"/>
      <c r="BG131" s="125"/>
      <c r="BH131" s="125"/>
    </row>
    <row r="132" spans="1:60" outlineLevel="3">
      <c r="A132" s="132"/>
      <c r="B132" s="133"/>
      <c r="C132" s="167" t="s">
        <v>300</v>
      </c>
      <c r="D132" s="165"/>
      <c r="E132" s="166">
        <v>0.16</v>
      </c>
      <c r="F132" s="135"/>
      <c r="G132" s="135"/>
      <c r="H132" s="135"/>
      <c r="I132" s="135"/>
      <c r="J132" s="135"/>
      <c r="K132" s="135"/>
      <c r="L132" s="135"/>
      <c r="M132" s="135"/>
      <c r="N132" s="134"/>
      <c r="O132" s="134"/>
      <c r="P132" s="134"/>
      <c r="Q132" s="134"/>
      <c r="R132" s="135"/>
      <c r="S132" s="135"/>
      <c r="T132" s="135"/>
      <c r="U132" s="135"/>
      <c r="V132" s="135"/>
      <c r="W132" s="135"/>
      <c r="X132" s="135"/>
      <c r="Y132" s="135"/>
      <c r="Z132" s="125"/>
      <c r="AA132" s="125"/>
      <c r="AB132" s="125"/>
      <c r="AC132" s="125"/>
      <c r="AD132" s="125"/>
      <c r="AE132" s="125"/>
      <c r="AF132" s="125"/>
      <c r="AG132" s="125" t="s">
        <v>142</v>
      </c>
      <c r="AH132" s="125">
        <v>0</v>
      </c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5"/>
      <c r="BC132" s="125"/>
      <c r="BD132" s="125"/>
      <c r="BE132" s="125"/>
      <c r="BF132" s="125"/>
      <c r="BG132" s="125"/>
      <c r="BH132" s="125"/>
    </row>
    <row r="133" spans="1:60" outlineLevel="1">
      <c r="A133" s="144">
        <v>43</v>
      </c>
      <c r="B133" s="145" t="s">
        <v>301</v>
      </c>
      <c r="C133" s="160" t="s">
        <v>302</v>
      </c>
      <c r="D133" s="146" t="s">
        <v>139</v>
      </c>
      <c r="E133" s="147">
        <v>2.0385</v>
      </c>
      <c r="F133" s="148"/>
      <c r="G133" s="149">
        <f>ROUND(E133*F133,2)</f>
        <v>0</v>
      </c>
      <c r="H133" s="148">
        <v>19500</v>
      </c>
      <c r="I133" s="149">
        <f>ROUND(E133*H133,2)</f>
        <v>39750.75</v>
      </c>
      <c r="J133" s="148">
        <v>0</v>
      </c>
      <c r="K133" s="149">
        <f>ROUND(E133*J133,2)</f>
        <v>0</v>
      </c>
      <c r="L133" s="149">
        <v>21</v>
      </c>
      <c r="M133" s="149">
        <f>G133*(1+L133/100)</f>
        <v>0</v>
      </c>
      <c r="N133" s="147">
        <v>0.46</v>
      </c>
      <c r="O133" s="147">
        <f>ROUND(E133*N133,2)</f>
        <v>0.94</v>
      </c>
      <c r="P133" s="147">
        <v>0</v>
      </c>
      <c r="Q133" s="147">
        <f>ROUND(E133*P133,2)</f>
        <v>0</v>
      </c>
      <c r="R133" s="149" t="s">
        <v>169</v>
      </c>
      <c r="S133" s="149" t="s">
        <v>140</v>
      </c>
      <c r="T133" s="150" t="s">
        <v>115</v>
      </c>
      <c r="U133" s="135">
        <v>0</v>
      </c>
      <c r="V133" s="135">
        <f>ROUND(E133*U133,2)</f>
        <v>0</v>
      </c>
      <c r="W133" s="135"/>
      <c r="X133" s="135" t="s">
        <v>131</v>
      </c>
      <c r="Y133" s="135" t="s">
        <v>117</v>
      </c>
      <c r="Z133" s="125"/>
      <c r="AA133" s="125"/>
      <c r="AB133" s="125"/>
      <c r="AC133" s="125"/>
      <c r="AD133" s="125"/>
      <c r="AE133" s="125"/>
      <c r="AF133" s="125"/>
      <c r="AG133" s="125" t="s">
        <v>303</v>
      </c>
      <c r="AH133" s="125"/>
      <c r="AI133" s="125"/>
      <c r="AJ133" s="125"/>
      <c r="AK133" s="125"/>
      <c r="AL133" s="125"/>
      <c r="AM133" s="125"/>
      <c r="AN133" s="125"/>
      <c r="AO133" s="125"/>
      <c r="AP133" s="125"/>
      <c r="AQ133" s="125"/>
      <c r="AR133" s="125"/>
      <c r="AS133" s="125"/>
      <c r="AT133" s="125"/>
      <c r="AU133" s="125"/>
      <c r="AV133" s="125"/>
      <c r="AW133" s="125"/>
      <c r="AX133" s="125"/>
      <c r="AY133" s="125"/>
      <c r="AZ133" s="125"/>
      <c r="BA133" s="125"/>
      <c r="BB133" s="125"/>
      <c r="BC133" s="125"/>
      <c r="BD133" s="125"/>
      <c r="BE133" s="125"/>
      <c r="BF133" s="125"/>
      <c r="BG133" s="125"/>
      <c r="BH133" s="125"/>
    </row>
    <row r="134" spans="1:60" outlineLevel="2">
      <c r="A134" s="132"/>
      <c r="B134" s="133"/>
      <c r="C134" s="167" t="s">
        <v>253</v>
      </c>
      <c r="D134" s="165"/>
      <c r="E134" s="166"/>
      <c r="F134" s="135"/>
      <c r="G134" s="135"/>
      <c r="H134" s="135"/>
      <c r="I134" s="135"/>
      <c r="J134" s="135"/>
      <c r="K134" s="135"/>
      <c r="L134" s="135"/>
      <c r="M134" s="135"/>
      <c r="N134" s="134"/>
      <c r="O134" s="134"/>
      <c r="P134" s="134"/>
      <c r="Q134" s="134"/>
      <c r="R134" s="135"/>
      <c r="S134" s="135"/>
      <c r="T134" s="135"/>
      <c r="U134" s="135"/>
      <c r="V134" s="135"/>
      <c r="W134" s="135"/>
      <c r="X134" s="135"/>
      <c r="Y134" s="135"/>
      <c r="Z134" s="125"/>
      <c r="AA134" s="125"/>
      <c r="AB134" s="125"/>
      <c r="AC134" s="125"/>
      <c r="AD134" s="125"/>
      <c r="AE134" s="125"/>
      <c r="AF134" s="125"/>
      <c r="AG134" s="125" t="s">
        <v>142</v>
      </c>
      <c r="AH134" s="125">
        <v>0</v>
      </c>
      <c r="AI134" s="125"/>
      <c r="AJ134" s="125"/>
      <c r="AK134" s="125"/>
      <c r="AL134" s="125"/>
      <c r="AM134" s="125"/>
      <c r="AN134" s="125"/>
      <c r="AO134" s="125"/>
      <c r="AP134" s="125"/>
      <c r="AQ134" s="125"/>
      <c r="AR134" s="125"/>
      <c r="AS134" s="125"/>
      <c r="AT134" s="125"/>
      <c r="AU134" s="125"/>
      <c r="AV134" s="125"/>
      <c r="AW134" s="125"/>
      <c r="AX134" s="125"/>
      <c r="AY134" s="125"/>
      <c r="AZ134" s="125"/>
      <c r="BA134" s="125"/>
      <c r="BB134" s="125"/>
      <c r="BC134" s="125"/>
      <c r="BD134" s="125"/>
      <c r="BE134" s="125"/>
      <c r="BF134" s="125"/>
      <c r="BG134" s="125"/>
      <c r="BH134" s="125"/>
    </row>
    <row r="135" spans="1:60" outlineLevel="3">
      <c r="A135" s="132"/>
      <c r="B135" s="133"/>
      <c r="C135" s="167" t="s">
        <v>304</v>
      </c>
      <c r="D135" s="165"/>
      <c r="E135" s="166">
        <v>0.17388000000000001</v>
      </c>
      <c r="F135" s="135"/>
      <c r="G135" s="135"/>
      <c r="H135" s="135"/>
      <c r="I135" s="135"/>
      <c r="J135" s="135"/>
      <c r="K135" s="135"/>
      <c r="L135" s="135"/>
      <c r="M135" s="135"/>
      <c r="N135" s="134"/>
      <c r="O135" s="134"/>
      <c r="P135" s="134"/>
      <c r="Q135" s="134"/>
      <c r="R135" s="135"/>
      <c r="S135" s="135"/>
      <c r="T135" s="135"/>
      <c r="U135" s="135"/>
      <c r="V135" s="135"/>
      <c r="W135" s="135"/>
      <c r="X135" s="135"/>
      <c r="Y135" s="135"/>
      <c r="Z135" s="125"/>
      <c r="AA135" s="125"/>
      <c r="AB135" s="125"/>
      <c r="AC135" s="125"/>
      <c r="AD135" s="125"/>
      <c r="AE135" s="125"/>
      <c r="AF135" s="125"/>
      <c r="AG135" s="125" t="s">
        <v>142</v>
      </c>
      <c r="AH135" s="125">
        <v>0</v>
      </c>
      <c r="AI135" s="125"/>
      <c r="AJ135" s="125"/>
      <c r="AK135" s="125"/>
      <c r="AL135" s="125"/>
      <c r="AM135" s="125"/>
      <c r="AN135" s="125"/>
      <c r="AO135" s="125"/>
      <c r="AP135" s="125"/>
      <c r="AQ135" s="125"/>
      <c r="AR135" s="125"/>
      <c r="AS135" s="125"/>
      <c r="AT135" s="125"/>
      <c r="AU135" s="125"/>
      <c r="AV135" s="125"/>
      <c r="AW135" s="125"/>
      <c r="AX135" s="125"/>
      <c r="AY135" s="125"/>
      <c r="AZ135" s="125"/>
      <c r="BA135" s="125"/>
      <c r="BB135" s="125"/>
      <c r="BC135" s="125"/>
      <c r="BD135" s="125"/>
      <c r="BE135" s="125"/>
      <c r="BF135" s="125"/>
      <c r="BG135" s="125"/>
      <c r="BH135" s="125"/>
    </row>
    <row r="136" spans="1:60" outlineLevel="3">
      <c r="A136" s="132"/>
      <c r="B136" s="133"/>
      <c r="C136" s="167" t="s">
        <v>305</v>
      </c>
      <c r="D136" s="165"/>
      <c r="E136" s="166">
        <v>0.17595</v>
      </c>
      <c r="F136" s="135"/>
      <c r="G136" s="135"/>
      <c r="H136" s="135"/>
      <c r="I136" s="135"/>
      <c r="J136" s="135"/>
      <c r="K136" s="135"/>
      <c r="L136" s="135"/>
      <c r="M136" s="135"/>
      <c r="N136" s="134"/>
      <c r="O136" s="134"/>
      <c r="P136" s="134"/>
      <c r="Q136" s="134"/>
      <c r="R136" s="135"/>
      <c r="S136" s="135"/>
      <c r="T136" s="135"/>
      <c r="U136" s="135"/>
      <c r="V136" s="135"/>
      <c r="W136" s="135"/>
      <c r="X136" s="135"/>
      <c r="Y136" s="135"/>
      <c r="Z136" s="125"/>
      <c r="AA136" s="125"/>
      <c r="AB136" s="125"/>
      <c r="AC136" s="125"/>
      <c r="AD136" s="125"/>
      <c r="AE136" s="125"/>
      <c r="AF136" s="125"/>
      <c r="AG136" s="125" t="s">
        <v>142</v>
      </c>
      <c r="AH136" s="125">
        <v>0</v>
      </c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</row>
    <row r="137" spans="1:60" outlineLevel="3">
      <c r="A137" s="132"/>
      <c r="B137" s="133"/>
      <c r="C137" s="167" t="s">
        <v>306</v>
      </c>
      <c r="D137" s="165"/>
      <c r="E137" s="166">
        <v>0.21113999999999999</v>
      </c>
      <c r="F137" s="135"/>
      <c r="G137" s="135"/>
      <c r="H137" s="135"/>
      <c r="I137" s="135"/>
      <c r="J137" s="135"/>
      <c r="K137" s="135"/>
      <c r="L137" s="135"/>
      <c r="M137" s="135"/>
      <c r="N137" s="134"/>
      <c r="O137" s="134"/>
      <c r="P137" s="134"/>
      <c r="Q137" s="134"/>
      <c r="R137" s="135"/>
      <c r="S137" s="135"/>
      <c r="T137" s="135"/>
      <c r="U137" s="135"/>
      <c r="V137" s="135"/>
      <c r="W137" s="135"/>
      <c r="X137" s="135"/>
      <c r="Y137" s="135"/>
      <c r="Z137" s="125"/>
      <c r="AA137" s="125"/>
      <c r="AB137" s="125"/>
      <c r="AC137" s="125"/>
      <c r="AD137" s="125"/>
      <c r="AE137" s="125"/>
      <c r="AF137" s="125"/>
      <c r="AG137" s="125" t="s">
        <v>142</v>
      </c>
      <c r="AH137" s="125">
        <v>0</v>
      </c>
      <c r="AI137" s="125"/>
      <c r="AJ137" s="125"/>
      <c r="AK137" s="125"/>
      <c r="AL137" s="125"/>
      <c r="AM137" s="125"/>
      <c r="AN137" s="125"/>
      <c r="AO137" s="125"/>
      <c r="AP137" s="125"/>
      <c r="AQ137" s="125"/>
      <c r="AR137" s="125"/>
      <c r="AS137" s="125"/>
      <c r="AT137" s="125"/>
      <c r="AU137" s="125"/>
      <c r="AV137" s="125"/>
      <c r="AW137" s="125"/>
      <c r="AX137" s="125"/>
      <c r="AY137" s="125"/>
      <c r="AZ137" s="125"/>
      <c r="BA137" s="125"/>
      <c r="BB137" s="125"/>
      <c r="BC137" s="125"/>
      <c r="BD137" s="125"/>
      <c r="BE137" s="125"/>
      <c r="BF137" s="125"/>
      <c r="BG137" s="125"/>
      <c r="BH137" s="125"/>
    </row>
    <row r="138" spans="1:60" outlineLevel="3">
      <c r="A138" s="132"/>
      <c r="B138" s="133"/>
      <c r="C138" s="167" t="s">
        <v>307</v>
      </c>
      <c r="D138" s="165"/>
      <c r="E138" s="166">
        <v>0.37191000000000002</v>
      </c>
      <c r="F138" s="135"/>
      <c r="G138" s="135"/>
      <c r="H138" s="135"/>
      <c r="I138" s="135"/>
      <c r="J138" s="135"/>
      <c r="K138" s="135"/>
      <c r="L138" s="135"/>
      <c r="M138" s="135"/>
      <c r="N138" s="134"/>
      <c r="O138" s="134"/>
      <c r="P138" s="134"/>
      <c r="Q138" s="134"/>
      <c r="R138" s="135"/>
      <c r="S138" s="135"/>
      <c r="T138" s="135"/>
      <c r="U138" s="135"/>
      <c r="V138" s="135"/>
      <c r="W138" s="135"/>
      <c r="X138" s="135"/>
      <c r="Y138" s="135"/>
      <c r="Z138" s="125"/>
      <c r="AA138" s="125"/>
      <c r="AB138" s="125"/>
      <c r="AC138" s="125"/>
      <c r="AD138" s="125"/>
      <c r="AE138" s="125"/>
      <c r="AF138" s="125"/>
      <c r="AG138" s="125" t="s">
        <v>142</v>
      </c>
      <c r="AH138" s="125">
        <v>0</v>
      </c>
      <c r="AI138" s="125"/>
      <c r="AJ138" s="125"/>
      <c r="AK138" s="125"/>
      <c r="AL138" s="125"/>
      <c r="AM138" s="125"/>
      <c r="AN138" s="125"/>
      <c r="AO138" s="125"/>
      <c r="AP138" s="125"/>
      <c r="AQ138" s="125"/>
      <c r="AR138" s="125"/>
      <c r="AS138" s="125"/>
      <c r="AT138" s="125"/>
      <c r="AU138" s="125"/>
      <c r="AV138" s="125"/>
      <c r="AW138" s="125"/>
      <c r="AX138" s="125"/>
      <c r="AY138" s="125"/>
      <c r="AZ138" s="125"/>
      <c r="BA138" s="125"/>
      <c r="BB138" s="125"/>
      <c r="BC138" s="125"/>
      <c r="BD138" s="125"/>
      <c r="BE138" s="125"/>
      <c r="BF138" s="125"/>
      <c r="BG138" s="125"/>
      <c r="BH138" s="125"/>
    </row>
    <row r="139" spans="1:60" outlineLevel="3">
      <c r="A139" s="132"/>
      <c r="B139" s="133"/>
      <c r="C139" s="167" t="s">
        <v>308</v>
      </c>
      <c r="D139" s="165"/>
      <c r="E139" s="166">
        <v>0.32457999999999998</v>
      </c>
      <c r="F139" s="135"/>
      <c r="G139" s="135"/>
      <c r="H139" s="135"/>
      <c r="I139" s="135"/>
      <c r="J139" s="135"/>
      <c r="K139" s="135"/>
      <c r="L139" s="135"/>
      <c r="M139" s="135"/>
      <c r="N139" s="134"/>
      <c r="O139" s="134"/>
      <c r="P139" s="134"/>
      <c r="Q139" s="134"/>
      <c r="R139" s="135"/>
      <c r="S139" s="135"/>
      <c r="T139" s="135"/>
      <c r="U139" s="135"/>
      <c r="V139" s="135"/>
      <c r="W139" s="135"/>
      <c r="X139" s="135"/>
      <c r="Y139" s="135"/>
      <c r="Z139" s="125"/>
      <c r="AA139" s="125"/>
      <c r="AB139" s="125"/>
      <c r="AC139" s="125"/>
      <c r="AD139" s="125"/>
      <c r="AE139" s="125"/>
      <c r="AF139" s="125"/>
      <c r="AG139" s="125" t="s">
        <v>142</v>
      </c>
      <c r="AH139" s="125">
        <v>0</v>
      </c>
      <c r="AI139" s="125"/>
      <c r="AJ139" s="125"/>
      <c r="AK139" s="125"/>
      <c r="AL139" s="125"/>
      <c r="AM139" s="125"/>
      <c r="AN139" s="125"/>
      <c r="AO139" s="125"/>
      <c r="AP139" s="125"/>
      <c r="AQ139" s="125"/>
      <c r="AR139" s="125"/>
      <c r="AS139" s="125"/>
      <c r="AT139" s="125"/>
      <c r="AU139" s="125"/>
      <c r="AV139" s="125"/>
      <c r="AW139" s="125"/>
      <c r="AX139" s="125"/>
      <c r="AY139" s="125"/>
      <c r="AZ139" s="125"/>
      <c r="BA139" s="125"/>
      <c r="BB139" s="125"/>
      <c r="BC139" s="125"/>
      <c r="BD139" s="125"/>
      <c r="BE139" s="125"/>
      <c r="BF139" s="125"/>
      <c r="BG139" s="125"/>
      <c r="BH139" s="125"/>
    </row>
    <row r="140" spans="1:60" outlineLevel="3">
      <c r="A140" s="132"/>
      <c r="B140" s="133"/>
      <c r="C140" s="167" t="s">
        <v>309</v>
      </c>
      <c r="D140" s="165"/>
      <c r="E140" s="166">
        <v>0.2208</v>
      </c>
      <c r="F140" s="135"/>
      <c r="G140" s="135"/>
      <c r="H140" s="135"/>
      <c r="I140" s="135"/>
      <c r="J140" s="135"/>
      <c r="K140" s="135"/>
      <c r="L140" s="135"/>
      <c r="M140" s="135"/>
      <c r="N140" s="134"/>
      <c r="O140" s="134"/>
      <c r="P140" s="134"/>
      <c r="Q140" s="134"/>
      <c r="R140" s="135"/>
      <c r="S140" s="135"/>
      <c r="T140" s="135"/>
      <c r="U140" s="135"/>
      <c r="V140" s="135"/>
      <c r="W140" s="135"/>
      <c r="X140" s="135"/>
      <c r="Y140" s="135"/>
      <c r="Z140" s="125"/>
      <c r="AA140" s="125"/>
      <c r="AB140" s="125"/>
      <c r="AC140" s="125"/>
      <c r="AD140" s="125"/>
      <c r="AE140" s="125"/>
      <c r="AF140" s="125"/>
      <c r="AG140" s="125" t="s">
        <v>142</v>
      </c>
      <c r="AH140" s="125">
        <v>0</v>
      </c>
      <c r="AI140" s="125"/>
      <c r="AJ140" s="125"/>
      <c r="AK140" s="125"/>
      <c r="AL140" s="125"/>
      <c r="AM140" s="125"/>
      <c r="AN140" s="125"/>
      <c r="AO140" s="125"/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/>
      <c r="AZ140" s="125"/>
      <c r="BA140" s="125"/>
      <c r="BB140" s="125"/>
      <c r="BC140" s="125"/>
      <c r="BD140" s="125"/>
      <c r="BE140" s="125"/>
      <c r="BF140" s="125"/>
      <c r="BG140" s="125"/>
      <c r="BH140" s="125"/>
    </row>
    <row r="141" spans="1:60" outlineLevel="3">
      <c r="A141" s="132"/>
      <c r="B141" s="133"/>
      <c r="C141" s="167" t="s">
        <v>310</v>
      </c>
      <c r="D141" s="165"/>
      <c r="E141" s="166">
        <v>0.13109999999999999</v>
      </c>
      <c r="F141" s="135"/>
      <c r="G141" s="135"/>
      <c r="H141" s="135"/>
      <c r="I141" s="135"/>
      <c r="J141" s="135"/>
      <c r="K141" s="135"/>
      <c r="L141" s="135"/>
      <c r="M141" s="135"/>
      <c r="N141" s="134"/>
      <c r="O141" s="134"/>
      <c r="P141" s="134"/>
      <c r="Q141" s="134"/>
      <c r="R141" s="135"/>
      <c r="S141" s="135"/>
      <c r="T141" s="135"/>
      <c r="U141" s="135"/>
      <c r="V141" s="135"/>
      <c r="W141" s="135"/>
      <c r="X141" s="135"/>
      <c r="Y141" s="135"/>
      <c r="Z141" s="125"/>
      <c r="AA141" s="125"/>
      <c r="AB141" s="125"/>
      <c r="AC141" s="125"/>
      <c r="AD141" s="125"/>
      <c r="AE141" s="125"/>
      <c r="AF141" s="125"/>
      <c r="AG141" s="125" t="s">
        <v>142</v>
      </c>
      <c r="AH141" s="125">
        <v>0</v>
      </c>
      <c r="AI141" s="125"/>
      <c r="AJ141" s="125"/>
      <c r="AK141" s="125"/>
      <c r="AL141" s="125"/>
      <c r="AM141" s="125"/>
      <c r="AN141" s="125"/>
      <c r="AO141" s="125"/>
      <c r="AP141" s="125"/>
      <c r="AQ141" s="125"/>
      <c r="AR141" s="125"/>
      <c r="AS141" s="125"/>
      <c r="AT141" s="125"/>
      <c r="AU141" s="125"/>
      <c r="AV141" s="125"/>
      <c r="AW141" s="125"/>
      <c r="AX141" s="125"/>
      <c r="AY141" s="125"/>
      <c r="AZ141" s="125"/>
      <c r="BA141" s="125"/>
      <c r="BB141" s="125"/>
      <c r="BC141" s="125"/>
      <c r="BD141" s="125"/>
      <c r="BE141" s="125"/>
      <c r="BF141" s="125"/>
      <c r="BG141" s="125"/>
      <c r="BH141" s="125"/>
    </row>
    <row r="142" spans="1:60" outlineLevel="3">
      <c r="A142" s="132"/>
      <c r="B142" s="133"/>
      <c r="C142" s="167" t="s">
        <v>311</v>
      </c>
      <c r="D142" s="165"/>
      <c r="E142" s="166">
        <v>0.24479999999999999</v>
      </c>
      <c r="F142" s="135"/>
      <c r="G142" s="135"/>
      <c r="H142" s="135"/>
      <c r="I142" s="135"/>
      <c r="J142" s="135"/>
      <c r="K142" s="135"/>
      <c r="L142" s="135"/>
      <c r="M142" s="135"/>
      <c r="N142" s="134"/>
      <c r="O142" s="134"/>
      <c r="P142" s="134"/>
      <c r="Q142" s="134"/>
      <c r="R142" s="135"/>
      <c r="S142" s="135"/>
      <c r="T142" s="135"/>
      <c r="U142" s="135"/>
      <c r="V142" s="135"/>
      <c r="W142" s="135"/>
      <c r="X142" s="135"/>
      <c r="Y142" s="135"/>
      <c r="Z142" s="125"/>
      <c r="AA142" s="125"/>
      <c r="AB142" s="125"/>
      <c r="AC142" s="125"/>
      <c r="AD142" s="125"/>
      <c r="AE142" s="125"/>
      <c r="AF142" s="125"/>
      <c r="AG142" s="125" t="s">
        <v>142</v>
      </c>
      <c r="AH142" s="125">
        <v>0</v>
      </c>
      <c r="AI142" s="125"/>
      <c r="AJ142" s="125"/>
      <c r="AK142" s="125"/>
      <c r="AL142" s="125"/>
      <c r="AM142" s="125"/>
      <c r="AN142" s="125"/>
      <c r="AO142" s="125"/>
      <c r="AP142" s="125"/>
      <c r="AQ142" s="125"/>
      <c r="AR142" s="125"/>
      <c r="AS142" s="125"/>
      <c r="AT142" s="125"/>
      <c r="AU142" s="125"/>
      <c r="AV142" s="125"/>
      <c r="AW142" s="125"/>
      <c r="AX142" s="125"/>
      <c r="AY142" s="125"/>
      <c r="AZ142" s="125"/>
      <c r="BA142" s="125"/>
      <c r="BB142" s="125"/>
      <c r="BC142" s="125"/>
      <c r="BD142" s="125"/>
      <c r="BE142" s="125"/>
      <c r="BF142" s="125"/>
      <c r="BG142" s="125"/>
      <c r="BH142" s="125"/>
    </row>
    <row r="143" spans="1:60" outlineLevel="3">
      <c r="A143" s="132"/>
      <c r="B143" s="133"/>
      <c r="C143" s="167" t="s">
        <v>312</v>
      </c>
      <c r="D143" s="165"/>
      <c r="E143" s="166">
        <v>0.18432000000000001</v>
      </c>
      <c r="F143" s="135"/>
      <c r="G143" s="135"/>
      <c r="H143" s="135"/>
      <c r="I143" s="135"/>
      <c r="J143" s="135"/>
      <c r="K143" s="135"/>
      <c r="L143" s="135"/>
      <c r="M143" s="135"/>
      <c r="N143" s="134"/>
      <c r="O143" s="134"/>
      <c r="P143" s="134"/>
      <c r="Q143" s="134"/>
      <c r="R143" s="135"/>
      <c r="S143" s="135"/>
      <c r="T143" s="135"/>
      <c r="U143" s="135"/>
      <c r="V143" s="135"/>
      <c r="W143" s="135"/>
      <c r="X143" s="135"/>
      <c r="Y143" s="135"/>
      <c r="Z143" s="125"/>
      <c r="AA143" s="125"/>
      <c r="AB143" s="125"/>
      <c r="AC143" s="125"/>
      <c r="AD143" s="125"/>
      <c r="AE143" s="125"/>
      <c r="AF143" s="125"/>
      <c r="AG143" s="125" t="s">
        <v>142</v>
      </c>
      <c r="AH143" s="125">
        <v>0</v>
      </c>
      <c r="AI143" s="125"/>
      <c r="AJ143" s="125"/>
      <c r="AK143" s="125"/>
      <c r="AL143" s="125"/>
      <c r="AM143" s="125"/>
      <c r="AN143" s="125"/>
      <c r="AO143" s="125"/>
      <c r="AP143" s="125"/>
      <c r="AQ143" s="125"/>
      <c r="AR143" s="125"/>
      <c r="AS143" s="125"/>
      <c r="AT143" s="125"/>
      <c r="AU143" s="125"/>
      <c r="AV143" s="125"/>
      <c r="AW143" s="125"/>
      <c r="AX143" s="125"/>
      <c r="AY143" s="125"/>
      <c r="AZ143" s="125"/>
      <c r="BA143" s="125"/>
      <c r="BB143" s="125"/>
      <c r="BC143" s="125"/>
      <c r="BD143" s="125"/>
      <c r="BE143" s="125"/>
      <c r="BF143" s="125"/>
      <c r="BG143" s="125"/>
      <c r="BH143" s="125"/>
    </row>
    <row r="144" spans="1:60" ht="22.5" outlineLevel="1">
      <c r="A144" s="152">
        <v>44</v>
      </c>
      <c r="B144" s="153" t="s">
        <v>313</v>
      </c>
      <c r="C144" s="161" t="s">
        <v>314</v>
      </c>
      <c r="D144" s="154" t="s">
        <v>0</v>
      </c>
      <c r="E144" s="155">
        <f>(G88+G99+G103+G105+G113+G118+G130+G133)*0.01</f>
        <v>0</v>
      </c>
      <c r="F144" s="156"/>
      <c r="G144" s="157">
        <f>ROUND(E144*F144,2)</f>
        <v>0</v>
      </c>
      <c r="H144" s="156">
        <v>0</v>
      </c>
      <c r="I144" s="157">
        <f>ROUND(E144*H144,2)</f>
        <v>0</v>
      </c>
      <c r="J144" s="156">
        <v>7.7</v>
      </c>
      <c r="K144" s="157">
        <f>ROUND(E144*J144,2)</f>
        <v>0</v>
      </c>
      <c r="L144" s="157">
        <v>21</v>
      </c>
      <c r="M144" s="157">
        <f>G144*(1+L144/100)</f>
        <v>0</v>
      </c>
      <c r="N144" s="155">
        <v>0</v>
      </c>
      <c r="O144" s="155">
        <f>ROUND(E144*N144,2)</f>
        <v>0</v>
      </c>
      <c r="P144" s="155">
        <v>0</v>
      </c>
      <c r="Q144" s="155">
        <f>ROUND(E144*P144,2)</f>
        <v>0</v>
      </c>
      <c r="R144" s="157"/>
      <c r="S144" s="157" t="s">
        <v>140</v>
      </c>
      <c r="T144" s="158" t="s">
        <v>140</v>
      </c>
      <c r="U144" s="135">
        <v>0</v>
      </c>
      <c r="V144" s="135">
        <f>ROUND(E144*U144,2)</f>
        <v>0</v>
      </c>
      <c r="W144" s="135"/>
      <c r="X144" s="135" t="s">
        <v>116</v>
      </c>
      <c r="Y144" s="135" t="s">
        <v>117</v>
      </c>
      <c r="Z144" s="125"/>
      <c r="AA144" s="125"/>
      <c r="AB144" s="125"/>
      <c r="AC144" s="125"/>
      <c r="AD144" s="125"/>
      <c r="AE144" s="125"/>
      <c r="AF144" s="125"/>
      <c r="AG144" s="125" t="s">
        <v>315</v>
      </c>
      <c r="AH144" s="125"/>
      <c r="AI144" s="125"/>
      <c r="AJ144" s="125"/>
      <c r="AK144" s="125"/>
      <c r="AL144" s="125"/>
      <c r="AM144" s="125"/>
      <c r="AN144" s="125"/>
      <c r="AO144" s="125"/>
      <c r="AP144" s="125"/>
      <c r="AQ144" s="125"/>
      <c r="AR144" s="125"/>
      <c r="AS144" s="125"/>
      <c r="AT144" s="125"/>
      <c r="AU144" s="125"/>
      <c r="AV144" s="125"/>
      <c r="AW144" s="125"/>
      <c r="AX144" s="125"/>
      <c r="AY144" s="125"/>
      <c r="AZ144" s="125"/>
      <c r="BA144" s="125"/>
      <c r="BB144" s="125"/>
      <c r="BC144" s="125"/>
      <c r="BD144" s="125"/>
      <c r="BE144" s="125"/>
      <c r="BF144" s="125"/>
      <c r="BG144" s="125"/>
      <c r="BH144" s="125"/>
    </row>
    <row r="145" spans="1:60">
      <c r="A145" s="137" t="s">
        <v>109</v>
      </c>
      <c r="B145" s="138" t="s">
        <v>73</v>
      </c>
      <c r="C145" s="159" t="s">
        <v>74</v>
      </c>
      <c r="D145" s="139"/>
      <c r="E145" s="140"/>
      <c r="F145" s="141"/>
      <c r="G145" s="141">
        <f>SUMIF(AG146:AG158,"&lt;&gt;NOR",G146:G158)</f>
        <v>0</v>
      </c>
      <c r="H145" s="141"/>
      <c r="I145" s="141">
        <f>SUM(I146:I158)</f>
        <v>46880.130000000005</v>
      </c>
      <c r="J145" s="141"/>
      <c r="K145" s="141">
        <f>SUM(K146:K158)</f>
        <v>38746.85</v>
      </c>
      <c r="L145" s="141"/>
      <c r="M145" s="141">
        <f>SUM(M146:M158)</f>
        <v>0</v>
      </c>
      <c r="N145" s="140"/>
      <c r="O145" s="140">
        <f>SUM(O146:O158)</f>
        <v>0.26</v>
      </c>
      <c r="P145" s="140"/>
      <c r="Q145" s="140">
        <f>SUM(Q146:Q158)</f>
        <v>0</v>
      </c>
      <c r="R145" s="141"/>
      <c r="S145" s="141"/>
      <c r="T145" s="142"/>
      <c r="U145" s="136"/>
      <c r="V145" s="136">
        <f>SUM(V146:V158)</f>
        <v>0</v>
      </c>
      <c r="W145" s="136"/>
      <c r="X145" s="136"/>
      <c r="Y145" s="136"/>
      <c r="AG145" t="s">
        <v>110</v>
      </c>
    </row>
    <row r="146" spans="1:60" ht="22.5" outlineLevel="1">
      <c r="A146" s="144">
        <v>45</v>
      </c>
      <c r="B146" s="145" t="s">
        <v>316</v>
      </c>
      <c r="C146" s="160" t="s">
        <v>317</v>
      </c>
      <c r="D146" s="146" t="s">
        <v>157</v>
      </c>
      <c r="E146" s="147">
        <v>17.25</v>
      </c>
      <c r="F146" s="148"/>
      <c r="G146" s="149">
        <f>ROUND(E146*F146,2)</f>
        <v>0</v>
      </c>
      <c r="H146" s="148">
        <v>1333.42</v>
      </c>
      <c r="I146" s="149">
        <f>ROUND(E146*H146,2)</f>
        <v>23001.5</v>
      </c>
      <c r="J146" s="148">
        <v>493.58</v>
      </c>
      <c r="K146" s="149">
        <f>ROUND(E146*J146,2)</f>
        <v>8514.26</v>
      </c>
      <c r="L146" s="149">
        <v>21</v>
      </c>
      <c r="M146" s="149">
        <f>G146*(1+L146/100)</f>
        <v>0</v>
      </c>
      <c r="N146" s="147">
        <v>6.7600000000000004E-3</v>
      </c>
      <c r="O146" s="147">
        <f>ROUND(E146*N146,2)</f>
        <v>0.12</v>
      </c>
      <c r="P146" s="147">
        <v>0</v>
      </c>
      <c r="Q146" s="147">
        <f>ROUND(E146*P146,2)</f>
        <v>0</v>
      </c>
      <c r="R146" s="149"/>
      <c r="S146" s="149" t="s">
        <v>140</v>
      </c>
      <c r="T146" s="150" t="s">
        <v>140</v>
      </c>
      <c r="U146" s="135">
        <v>0</v>
      </c>
      <c r="V146" s="135">
        <f>ROUND(E146*U146,2)</f>
        <v>0</v>
      </c>
      <c r="W146" s="135"/>
      <c r="X146" s="135" t="s">
        <v>116</v>
      </c>
      <c r="Y146" s="135" t="s">
        <v>117</v>
      </c>
      <c r="Z146" s="125"/>
      <c r="AA146" s="125"/>
      <c r="AB146" s="125"/>
      <c r="AC146" s="125"/>
      <c r="AD146" s="125"/>
      <c r="AE146" s="125"/>
      <c r="AF146" s="125"/>
      <c r="AG146" s="125" t="s">
        <v>252</v>
      </c>
      <c r="AH146" s="125"/>
      <c r="AI146" s="125"/>
      <c r="AJ146" s="125"/>
      <c r="AK146" s="125"/>
      <c r="AL146" s="125"/>
      <c r="AM146" s="125"/>
      <c r="AN146" s="125"/>
      <c r="AO146" s="125"/>
      <c r="AP146" s="125"/>
      <c r="AQ146" s="125"/>
      <c r="AR146" s="125"/>
      <c r="AS146" s="125"/>
      <c r="AT146" s="125"/>
      <c r="AU146" s="125"/>
      <c r="AV146" s="125"/>
      <c r="AW146" s="125"/>
      <c r="AX146" s="125"/>
      <c r="AY146" s="125"/>
      <c r="AZ146" s="125"/>
      <c r="BA146" s="125"/>
      <c r="BB146" s="125"/>
      <c r="BC146" s="125"/>
      <c r="BD146" s="125"/>
      <c r="BE146" s="125"/>
      <c r="BF146" s="125"/>
      <c r="BG146" s="125"/>
      <c r="BH146" s="125"/>
    </row>
    <row r="147" spans="1:60" ht="22.5" outlineLevel="2">
      <c r="A147" s="132"/>
      <c r="B147" s="133"/>
      <c r="C147" s="266" t="s">
        <v>318</v>
      </c>
      <c r="D147" s="267"/>
      <c r="E147" s="267"/>
      <c r="F147" s="267"/>
      <c r="G147" s="267"/>
      <c r="H147" s="135"/>
      <c r="I147" s="135"/>
      <c r="J147" s="135"/>
      <c r="K147" s="135"/>
      <c r="L147" s="135"/>
      <c r="M147" s="135"/>
      <c r="N147" s="134"/>
      <c r="O147" s="134"/>
      <c r="P147" s="134"/>
      <c r="Q147" s="134"/>
      <c r="R147" s="135"/>
      <c r="S147" s="135"/>
      <c r="T147" s="135"/>
      <c r="U147" s="135"/>
      <c r="V147" s="135"/>
      <c r="W147" s="135"/>
      <c r="X147" s="135"/>
      <c r="Y147" s="135"/>
      <c r="Z147" s="125"/>
      <c r="AA147" s="125"/>
      <c r="AB147" s="125"/>
      <c r="AC147" s="125"/>
      <c r="AD147" s="125"/>
      <c r="AE147" s="125"/>
      <c r="AF147" s="125"/>
      <c r="AG147" s="125" t="s">
        <v>120</v>
      </c>
      <c r="AH147" s="125"/>
      <c r="AI147" s="125"/>
      <c r="AJ147" s="125"/>
      <c r="AK147" s="125"/>
      <c r="AL147" s="125"/>
      <c r="AM147" s="125"/>
      <c r="AN147" s="125"/>
      <c r="AO147" s="125"/>
      <c r="AP147" s="125"/>
      <c r="AQ147" s="125"/>
      <c r="AR147" s="125"/>
      <c r="AS147" s="125"/>
      <c r="AT147" s="125"/>
      <c r="AU147" s="125"/>
      <c r="AV147" s="125"/>
      <c r="AW147" s="125"/>
      <c r="AX147" s="125"/>
      <c r="AY147" s="125"/>
      <c r="AZ147" s="125"/>
      <c r="BA147" s="151" t="str">
        <f>C147</f>
        <v>Střešní krytina z plechu TiZn RHEINZINK® hladká ze svitku tl.0,7 mm, RŠ 570 mm, systém dvojité stojaté drážky, se sklonem od 10° do 30°.</v>
      </c>
      <c r="BB147" s="125"/>
      <c r="BC147" s="125"/>
      <c r="BD147" s="125"/>
      <c r="BE147" s="125"/>
      <c r="BF147" s="125"/>
      <c r="BG147" s="125"/>
      <c r="BH147" s="125"/>
    </row>
    <row r="148" spans="1:60" outlineLevel="3">
      <c r="A148" s="132"/>
      <c r="B148" s="133"/>
      <c r="C148" s="277" t="s">
        <v>319</v>
      </c>
      <c r="D148" s="278"/>
      <c r="E148" s="278"/>
      <c r="F148" s="278"/>
      <c r="G148" s="278"/>
      <c r="H148" s="135"/>
      <c r="I148" s="135"/>
      <c r="J148" s="135"/>
      <c r="K148" s="135"/>
      <c r="L148" s="135"/>
      <c r="M148" s="135"/>
      <c r="N148" s="134"/>
      <c r="O148" s="134"/>
      <c r="P148" s="134"/>
      <c r="Q148" s="134"/>
      <c r="R148" s="135"/>
      <c r="S148" s="135"/>
      <c r="T148" s="135"/>
      <c r="U148" s="135"/>
      <c r="V148" s="135"/>
      <c r="W148" s="135"/>
      <c r="X148" s="135"/>
      <c r="Y148" s="135"/>
      <c r="Z148" s="125"/>
      <c r="AA148" s="125"/>
      <c r="AB148" s="125"/>
      <c r="AC148" s="125"/>
      <c r="AD148" s="125"/>
      <c r="AE148" s="125"/>
      <c r="AF148" s="125"/>
      <c r="AG148" s="125" t="s">
        <v>120</v>
      </c>
      <c r="AH148" s="125"/>
      <c r="AI148" s="125"/>
      <c r="AJ148" s="125"/>
      <c r="AK148" s="125"/>
      <c r="AL148" s="125"/>
      <c r="AM148" s="125"/>
      <c r="AN148" s="125"/>
      <c r="AO148" s="125"/>
      <c r="AP148" s="125"/>
      <c r="AQ148" s="125"/>
      <c r="AR148" s="125"/>
      <c r="AS148" s="125"/>
      <c r="AT148" s="125"/>
      <c r="AU148" s="125"/>
      <c r="AV148" s="125"/>
      <c r="AW148" s="125"/>
      <c r="AX148" s="125"/>
      <c r="AY148" s="125"/>
      <c r="AZ148" s="125"/>
      <c r="BA148" s="125"/>
      <c r="BB148" s="125"/>
      <c r="BC148" s="125"/>
      <c r="BD148" s="125"/>
      <c r="BE148" s="125"/>
      <c r="BF148" s="125"/>
      <c r="BG148" s="125"/>
      <c r="BH148" s="125"/>
    </row>
    <row r="149" spans="1:60" outlineLevel="2">
      <c r="A149" s="132"/>
      <c r="B149" s="133"/>
      <c r="C149" s="167" t="s">
        <v>320</v>
      </c>
      <c r="D149" s="165"/>
      <c r="E149" s="166">
        <v>17.25</v>
      </c>
      <c r="F149" s="135"/>
      <c r="G149" s="135"/>
      <c r="H149" s="135"/>
      <c r="I149" s="135"/>
      <c r="J149" s="135"/>
      <c r="K149" s="135"/>
      <c r="L149" s="135"/>
      <c r="M149" s="135"/>
      <c r="N149" s="134"/>
      <c r="O149" s="134"/>
      <c r="P149" s="134"/>
      <c r="Q149" s="134"/>
      <c r="R149" s="135"/>
      <c r="S149" s="135"/>
      <c r="T149" s="135"/>
      <c r="U149" s="135"/>
      <c r="V149" s="135"/>
      <c r="W149" s="135"/>
      <c r="X149" s="135"/>
      <c r="Y149" s="135"/>
      <c r="Z149" s="125"/>
      <c r="AA149" s="125"/>
      <c r="AB149" s="125"/>
      <c r="AC149" s="125"/>
      <c r="AD149" s="125"/>
      <c r="AE149" s="125"/>
      <c r="AF149" s="125"/>
      <c r="AG149" s="125" t="s">
        <v>142</v>
      </c>
      <c r="AH149" s="125">
        <v>0</v>
      </c>
      <c r="AI149" s="125"/>
      <c r="AJ149" s="125"/>
      <c r="AK149" s="125"/>
      <c r="AL149" s="125"/>
      <c r="AM149" s="125"/>
      <c r="AN149" s="125"/>
      <c r="AO149" s="125"/>
      <c r="AP149" s="125"/>
      <c r="AQ149" s="125"/>
      <c r="AR149" s="125"/>
      <c r="AS149" s="125"/>
      <c r="AT149" s="125"/>
      <c r="AU149" s="125"/>
      <c r="AV149" s="125"/>
      <c r="AW149" s="125"/>
      <c r="AX149" s="125"/>
      <c r="AY149" s="125"/>
      <c r="AZ149" s="125"/>
      <c r="BA149" s="125"/>
      <c r="BB149" s="125"/>
      <c r="BC149" s="125"/>
      <c r="BD149" s="125"/>
      <c r="BE149" s="125"/>
      <c r="BF149" s="125"/>
      <c r="BG149" s="125"/>
      <c r="BH149" s="125"/>
    </row>
    <row r="150" spans="1:60" ht="22.5" outlineLevel="1">
      <c r="A150" s="144">
        <v>46</v>
      </c>
      <c r="B150" s="145" t="s">
        <v>321</v>
      </c>
      <c r="C150" s="160" t="s">
        <v>322</v>
      </c>
      <c r="D150" s="146" t="s">
        <v>183</v>
      </c>
      <c r="E150" s="147">
        <v>15.3</v>
      </c>
      <c r="F150" s="148"/>
      <c r="G150" s="149">
        <f>ROUND(E150*F150,2)</f>
        <v>0</v>
      </c>
      <c r="H150" s="148">
        <v>778.57</v>
      </c>
      <c r="I150" s="149">
        <f>ROUND(E150*H150,2)</f>
        <v>11912.12</v>
      </c>
      <c r="J150" s="148">
        <v>1064.43</v>
      </c>
      <c r="K150" s="149">
        <f>ROUND(E150*J150,2)</f>
        <v>16285.78</v>
      </c>
      <c r="L150" s="149">
        <v>21</v>
      </c>
      <c r="M150" s="149">
        <f>G150*(1+L150/100)</f>
        <v>0</v>
      </c>
      <c r="N150" s="147">
        <v>4.5100000000000001E-3</v>
      </c>
      <c r="O150" s="147">
        <f>ROUND(E150*N150,2)</f>
        <v>7.0000000000000007E-2</v>
      </c>
      <c r="P150" s="147">
        <v>0</v>
      </c>
      <c r="Q150" s="147">
        <f>ROUND(E150*P150,2)</f>
        <v>0</v>
      </c>
      <c r="R150" s="149"/>
      <c r="S150" s="149" t="s">
        <v>140</v>
      </c>
      <c r="T150" s="150" t="s">
        <v>140</v>
      </c>
      <c r="U150" s="135">
        <v>0</v>
      </c>
      <c r="V150" s="135">
        <f>ROUND(E150*U150,2)</f>
        <v>0</v>
      </c>
      <c r="W150" s="135"/>
      <c r="X150" s="135" t="s">
        <v>116</v>
      </c>
      <c r="Y150" s="135" t="s">
        <v>117</v>
      </c>
      <c r="Z150" s="125"/>
      <c r="AA150" s="125"/>
      <c r="AB150" s="125"/>
      <c r="AC150" s="125"/>
      <c r="AD150" s="125"/>
      <c r="AE150" s="125"/>
      <c r="AF150" s="125"/>
      <c r="AG150" s="125" t="s">
        <v>252</v>
      </c>
      <c r="AH150" s="125"/>
      <c r="AI150" s="125"/>
      <c r="AJ150" s="125"/>
      <c r="AK150" s="125"/>
      <c r="AL150" s="125"/>
      <c r="AM150" s="125"/>
      <c r="AN150" s="125"/>
      <c r="AO150" s="125"/>
      <c r="AP150" s="125"/>
      <c r="AQ150" s="125"/>
      <c r="AR150" s="125"/>
      <c r="AS150" s="125"/>
      <c r="AT150" s="125"/>
      <c r="AU150" s="125"/>
      <c r="AV150" s="125"/>
      <c r="AW150" s="125"/>
      <c r="AX150" s="125"/>
      <c r="AY150" s="125"/>
      <c r="AZ150" s="125"/>
      <c r="BA150" s="125"/>
      <c r="BB150" s="125"/>
      <c r="BC150" s="125"/>
      <c r="BD150" s="125"/>
      <c r="BE150" s="125"/>
      <c r="BF150" s="125"/>
      <c r="BG150" s="125"/>
      <c r="BH150" s="125"/>
    </row>
    <row r="151" spans="1:60" ht="22.5" outlineLevel="2">
      <c r="A151" s="132"/>
      <c r="B151" s="133"/>
      <c r="C151" s="266" t="s">
        <v>323</v>
      </c>
      <c r="D151" s="267"/>
      <c r="E151" s="267"/>
      <c r="F151" s="267"/>
      <c r="G151" s="267"/>
      <c r="H151" s="135"/>
      <c r="I151" s="135"/>
      <c r="J151" s="135"/>
      <c r="K151" s="135"/>
      <c r="L151" s="135"/>
      <c r="M151" s="135"/>
      <c r="N151" s="134"/>
      <c r="O151" s="134"/>
      <c r="P151" s="134"/>
      <c r="Q151" s="134"/>
      <c r="R151" s="135"/>
      <c r="S151" s="135"/>
      <c r="T151" s="135"/>
      <c r="U151" s="135"/>
      <c r="V151" s="135"/>
      <c r="W151" s="135"/>
      <c r="X151" s="135"/>
      <c r="Y151" s="135"/>
      <c r="Z151" s="125"/>
      <c r="AA151" s="125"/>
      <c r="AB151" s="125"/>
      <c r="AC151" s="125"/>
      <c r="AD151" s="125"/>
      <c r="AE151" s="125"/>
      <c r="AF151" s="125"/>
      <c r="AG151" s="125" t="s">
        <v>120</v>
      </c>
      <c r="AH151" s="125"/>
      <c r="AI151" s="125"/>
      <c r="AJ151" s="125"/>
      <c r="AK151" s="125"/>
      <c r="AL151" s="125"/>
      <c r="AM151" s="125"/>
      <c r="AN151" s="125"/>
      <c r="AO151" s="125"/>
      <c r="AP151" s="125"/>
      <c r="AQ151" s="125"/>
      <c r="AR151" s="125"/>
      <c r="AS151" s="125"/>
      <c r="AT151" s="125"/>
      <c r="AU151" s="125"/>
      <c r="AV151" s="125"/>
      <c r="AW151" s="125"/>
      <c r="AX151" s="125"/>
      <c r="AY151" s="125"/>
      <c r="AZ151" s="125"/>
      <c r="BA151" s="151" t="str">
        <f>C151</f>
        <v>Oplechování nároží z plechu TiZn RHEINZINK na střechách s plechovou krytinou z TiZn RHEINZINK, systém dvojité stojaté drážky, nároží s lištou</v>
      </c>
      <c r="BB151" s="125"/>
      <c r="BC151" s="125"/>
      <c r="BD151" s="125"/>
      <c r="BE151" s="125"/>
      <c r="BF151" s="125"/>
      <c r="BG151" s="125"/>
      <c r="BH151" s="125"/>
    </row>
    <row r="152" spans="1:60" outlineLevel="2">
      <c r="A152" s="132"/>
      <c r="B152" s="133"/>
      <c r="C152" s="167" t="s">
        <v>324</v>
      </c>
      <c r="D152" s="165"/>
      <c r="E152" s="166">
        <v>15.3</v>
      </c>
      <c r="F152" s="135"/>
      <c r="G152" s="135"/>
      <c r="H152" s="135"/>
      <c r="I152" s="135"/>
      <c r="J152" s="135"/>
      <c r="K152" s="135"/>
      <c r="L152" s="135"/>
      <c r="M152" s="135"/>
      <c r="N152" s="134"/>
      <c r="O152" s="134"/>
      <c r="P152" s="134"/>
      <c r="Q152" s="134"/>
      <c r="R152" s="135"/>
      <c r="S152" s="135"/>
      <c r="T152" s="135"/>
      <c r="U152" s="135"/>
      <c r="V152" s="135"/>
      <c r="W152" s="135"/>
      <c r="X152" s="135"/>
      <c r="Y152" s="135"/>
      <c r="Z152" s="125"/>
      <c r="AA152" s="125"/>
      <c r="AB152" s="125"/>
      <c r="AC152" s="125"/>
      <c r="AD152" s="125"/>
      <c r="AE152" s="125"/>
      <c r="AF152" s="125"/>
      <c r="AG152" s="125" t="s">
        <v>142</v>
      </c>
      <c r="AH152" s="125">
        <v>0</v>
      </c>
      <c r="AI152" s="125"/>
      <c r="AJ152" s="125"/>
      <c r="AK152" s="125"/>
      <c r="AL152" s="125"/>
      <c r="AM152" s="125"/>
      <c r="AN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  <c r="BA152" s="125"/>
      <c r="BB152" s="125"/>
      <c r="BC152" s="125"/>
      <c r="BD152" s="125"/>
      <c r="BE152" s="125"/>
      <c r="BF152" s="125"/>
      <c r="BG152" s="125"/>
      <c r="BH152" s="125"/>
    </row>
    <row r="153" spans="1:60" ht="22.5" outlineLevel="1">
      <c r="A153" s="144">
        <v>47</v>
      </c>
      <c r="B153" s="145" t="s">
        <v>325</v>
      </c>
      <c r="C153" s="160" t="s">
        <v>326</v>
      </c>
      <c r="D153" s="146" t="s">
        <v>183</v>
      </c>
      <c r="E153" s="147">
        <v>12.33</v>
      </c>
      <c r="F153" s="148"/>
      <c r="G153" s="149">
        <f>ROUND(E153*F153,2)</f>
        <v>0</v>
      </c>
      <c r="H153" s="148">
        <v>970.52</v>
      </c>
      <c r="I153" s="149">
        <f>ROUND(E153*H153,2)</f>
        <v>11966.51</v>
      </c>
      <c r="J153" s="148">
        <v>833.48</v>
      </c>
      <c r="K153" s="149">
        <f>ROUND(E153*J153,2)</f>
        <v>10276.81</v>
      </c>
      <c r="L153" s="149">
        <v>21</v>
      </c>
      <c r="M153" s="149">
        <f>G153*(1+L153/100)</f>
        <v>0</v>
      </c>
      <c r="N153" s="147">
        <v>5.9500000000000004E-3</v>
      </c>
      <c r="O153" s="147">
        <f>ROUND(E153*N153,2)</f>
        <v>7.0000000000000007E-2</v>
      </c>
      <c r="P153" s="147">
        <v>0</v>
      </c>
      <c r="Q153" s="147">
        <f>ROUND(E153*P153,2)</f>
        <v>0</v>
      </c>
      <c r="R153" s="149"/>
      <c r="S153" s="149" t="s">
        <v>140</v>
      </c>
      <c r="T153" s="150" t="s">
        <v>140</v>
      </c>
      <c r="U153" s="135">
        <v>0</v>
      </c>
      <c r="V153" s="135">
        <f>ROUND(E153*U153,2)</f>
        <v>0</v>
      </c>
      <c r="W153" s="135"/>
      <c r="X153" s="135" t="s">
        <v>116</v>
      </c>
      <c r="Y153" s="135" t="s">
        <v>117</v>
      </c>
      <c r="Z153" s="125"/>
      <c r="AA153" s="125"/>
      <c r="AB153" s="125"/>
      <c r="AC153" s="125"/>
      <c r="AD153" s="125"/>
      <c r="AE153" s="125"/>
      <c r="AF153" s="125"/>
      <c r="AG153" s="125" t="s">
        <v>252</v>
      </c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</row>
    <row r="154" spans="1:60" ht="22.5" outlineLevel="2">
      <c r="A154" s="132"/>
      <c r="B154" s="133"/>
      <c r="C154" s="266" t="s">
        <v>327</v>
      </c>
      <c r="D154" s="267"/>
      <c r="E154" s="267"/>
      <c r="F154" s="267"/>
      <c r="G154" s="267"/>
      <c r="H154" s="135"/>
      <c r="I154" s="135"/>
      <c r="J154" s="135"/>
      <c r="K154" s="135"/>
      <c r="L154" s="135"/>
      <c r="M154" s="135"/>
      <c r="N154" s="134"/>
      <c r="O154" s="134"/>
      <c r="P154" s="134"/>
      <c r="Q154" s="134"/>
      <c r="R154" s="135"/>
      <c r="S154" s="135"/>
      <c r="T154" s="135"/>
      <c r="U154" s="135"/>
      <c r="V154" s="135"/>
      <c r="W154" s="135"/>
      <c r="X154" s="135"/>
      <c r="Y154" s="135"/>
      <c r="Z154" s="125"/>
      <c r="AA154" s="125"/>
      <c r="AB154" s="125"/>
      <c r="AC154" s="125"/>
      <c r="AD154" s="125"/>
      <c r="AE154" s="125"/>
      <c r="AF154" s="125"/>
      <c r="AG154" s="125" t="s">
        <v>120</v>
      </c>
      <c r="AH154" s="125"/>
      <c r="AI154" s="125"/>
      <c r="AJ154" s="125"/>
      <c r="AK154" s="125"/>
      <c r="AL154" s="125"/>
      <c r="AM154" s="125"/>
      <c r="AN154" s="125"/>
      <c r="AO154" s="125"/>
      <c r="AP154" s="125"/>
      <c r="AQ154" s="125"/>
      <c r="AR154" s="125"/>
      <c r="AS154" s="125"/>
      <c r="AT154" s="125"/>
      <c r="AU154" s="125"/>
      <c r="AV154" s="125"/>
      <c r="AW154" s="125"/>
      <c r="AX154" s="125"/>
      <c r="AY154" s="125"/>
      <c r="AZ154" s="125"/>
      <c r="BA154" s="151" t="str">
        <f>C154</f>
        <v>Oplechování okapní hrany z plechu TiZn RHEINZINK® leskle válcovaný (WB) na střechách s plechovou krytinou z TiZn RHEINZINK®, systém dvojité stojaté drážky.</v>
      </c>
      <c r="BB154" s="125"/>
      <c r="BC154" s="125"/>
      <c r="BD154" s="125"/>
      <c r="BE154" s="125"/>
      <c r="BF154" s="125"/>
      <c r="BG154" s="125"/>
      <c r="BH154" s="125"/>
    </row>
    <row r="155" spans="1:60" outlineLevel="2">
      <c r="A155" s="132"/>
      <c r="B155" s="133"/>
      <c r="C155" s="167" t="s">
        <v>328</v>
      </c>
      <c r="D155" s="165"/>
      <c r="E155" s="166">
        <v>12.33</v>
      </c>
      <c r="F155" s="135"/>
      <c r="G155" s="135"/>
      <c r="H155" s="135"/>
      <c r="I155" s="135"/>
      <c r="J155" s="135"/>
      <c r="K155" s="135"/>
      <c r="L155" s="135"/>
      <c r="M155" s="135"/>
      <c r="N155" s="134"/>
      <c r="O155" s="134"/>
      <c r="P155" s="134"/>
      <c r="Q155" s="134"/>
      <c r="R155" s="135"/>
      <c r="S155" s="135"/>
      <c r="T155" s="135"/>
      <c r="U155" s="135"/>
      <c r="V155" s="135"/>
      <c r="W155" s="135"/>
      <c r="X155" s="135"/>
      <c r="Y155" s="135"/>
      <c r="Z155" s="125"/>
      <c r="AA155" s="125"/>
      <c r="AB155" s="125"/>
      <c r="AC155" s="125"/>
      <c r="AD155" s="125"/>
      <c r="AE155" s="125"/>
      <c r="AF155" s="125"/>
      <c r="AG155" s="125" t="s">
        <v>142</v>
      </c>
      <c r="AH155" s="125">
        <v>0</v>
      </c>
      <c r="AI155" s="125"/>
      <c r="AJ155" s="125"/>
      <c r="AK155" s="125"/>
      <c r="AL155" s="125"/>
      <c r="AM155" s="125"/>
      <c r="AN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  <c r="BA155" s="125"/>
      <c r="BB155" s="125"/>
      <c r="BC155" s="125"/>
      <c r="BD155" s="125"/>
      <c r="BE155" s="125"/>
      <c r="BF155" s="125"/>
      <c r="BG155" s="125"/>
      <c r="BH155" s="125"/>
    </row>
    <row r="156" spans="1:60" ht="22.5" outlineLevel="1">
      <c r="A156" s="144">
        <v>48</v>
      </c>
      <c r="B156" s="145" t="s">
        <v>329</v>
      </c>
      <c r="C156" s="160" t="s">
        <v>330</v>
      </c>
      <c r="D156" s="146" t="s">
        <v>265</v>
      </c>
      <c r="E156" s="147">
        <v>1</v>
      </c>
      <c r="F156" s="148"/>
      <c r="G156" s="149">
        <f>ROUND(E156*F156,2)</f>
        <v>0</v>
      </c>
      <c r="H156" s="148">
        <v>0</v>
      </c>
      <c r="I156" s="149">
        <f>ROUND(E156*H156,2)</f>
        <v>0</v>
      </c>
      <c r="J156" s="148">
        <v>3670</v>
      </c>
      <c r="K156" s="149">
        <f>ROUND(E156*J156,2)</f>
        <v>3670</v>
      </c>
      <c r="L156" s="149">
        <v>21</v>
      </c>
      <c r="M156" s="149">
        <f>G156*(1+L156/100)</f>
        <v>0</v>
      </c>
      <c r="N156" s="147">
        <v>0</v>
      </c>
      <c r="O156" s="147">
        <f>ROUND(E156*N156,2)</f>
        <v>0</v>
      </c>
      <c r="P156" s="147">
        <v>0</v>
      </c>
      <c r="Q156" s="147">
        <f>ROUND(E156*P156,2)</f>
        <v>0</v>
      </c>
      <c r="R156" s="149"/>
      <c r="S156" s="149" t="s">
        <v>114</v>
      </c>
      <c r="T156" s="150" t="s">
        <v>115</v>
      </c>
      <c r="U156" s="135">
        <v>0</v>
      </c>
      <c r="V156" s="135">
        <f>ROUND(E156*U156,2)</f>
        <v>0</v>
      </c>
      <c r="W156" s="135"/>
      <c r="X156" s="135" t="s">
        <v>116</v>
      </c>
      <c r="Y156" s="135" t="s">
        <v>117</v>
      </c>
      <c r="Z156" s="125"/>
      <c r="AA156" s="125"/>
      <c r="AB156" s="125"/>
      <c r="AC156" s="125"/>
      <c r="AD156" s="125"/>
      <c r="AE156" s="125"/>
      <c r="AF156" s="125"/>
      <c r="AG156" s="125" t="s">
        <v>118</v>
      </c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5"/>
      <c r="BC156" s="125"/>
      <c r="BD156" s="125"/>
      <c r="BE156" s="125"/>
      <c r="BF156" s="125"/>
      <c r="BG156" s="125"/>
      <c r="BH156" s="125"/>
    </row>
    <row r="157" spans="1:60" outlineLevel="2">
      <c r="A157" s="132"/>
      <c r="B157" s="133"/>
      <c r="C157" s="167" t="s">
        <v>331</v>
      </c>
      <c r="D157" s="165"/>
      <c r="E157" s="166">
        <v>1</v>
      </c>
      <c r="F157" s="135"/>
      <c r="G157" s="135"/>
      <c r="H157" s="135"/>
      <c r="I157" s="135"/>
      <c r="J157" s="135"/>
      <c r="K157" s="135"/>
      <c r="L157" s="135"/>
      <c r="M157" s="135"/>
      <c r="N157" s="134"/>
      <c r="O157" s="134"/>
      <c r="P157" s="134"/>
      <c r="Q157" s="134"/>
      <c r="R157" s="135"/>
      <c r="S157" s="135"/>
      <c r="T157" s="135"/>
      <c r="U157" s="135"/>
      <c r="V157" s="135"/>
      <c r="W157" s="135"/>
      <c r="X157" s="135"/>
      <c r="Y157" s="135"/>
      <c r="Z157" s="125"/>
      <c r="AA157" s="125"/>
      <c r="AB157" s="125"/>
      <c r="AC157" s="125"/>
      <c r="AD157" s="125"/>
      <c r="AE157" s="125"/>
      <c r="AF157" s="125"/>
      <c r="AG157" s="125" t="s">
        <v>142</v>
      </c>
      <c r="AH157" s="125">
        <v>0</v>
      </c>
      <c r="AI157" s="125"/>
      <c r="AJ157" s="125"/>
      <c r="AK157" s="125"/>
      <c r="AL157" s="125"/>
      <c r="AM157" s="125"/>
      <c r="AN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  <c r="BA157" s="125"/>
      <c r="BB157" s="125"/>
      <c r="BC157" s="125"/>
      <c r="BD157" s="125"/>
      <c r="BE157" s="125"/>
      <c r="BF157" s="125"/>
      <c r="BG157" s="125"/>
      <c r="BH157" s="125"/>
    </row>
    <row r="158" spans="1:60" outlineLevel="1">
      <c r="A158" s="152">
        <v>49</v>
      </c>
      <c r="B158" s="153" t="s">
        <v>332</v>
      </c>
      <c r="C158" s="161" t="s">
        <v>333</v>
      </c>
      <c r="D158" s="154" t="s">
        <v>0</v>
      </c>
      <c r="E158" s="155">
        <f>(G146+G150+G153+G156)*0.01</f>
        <v>0</v>
      </c>
      <c r="F158" s="156"/>
      <c r="G158" s="157">
        <f>ROUND(E158*F158,2)</f>
        <v>0</v>
      </c>
      <c r="H158" s="156">
        <v>0</v>
      </c>
      <c r="I158" s="157">
        <f>ROUND(E158*H158,2)</f>
        <v>0</v>
      </c>
      <c r="J158" s="156">
        <v>2.15</v>
      </c>
      <c r="K158" s="157">
        <f>ROUND(E158*J158,2)</f>
        <v>0</v>
      </c>
      <c r="L158" s="157">
        <v>21</v>
      </c>
      <c r="M158" s="157">
        <f>G158*(1+L158/100)</f>
        <v>0</v>
      </c>
      <c r="N158" s="155">
        <v>0</v>
      </c>
      <c r="O158" s="155">
        <f>ROUND(E158*N158,2)</f>
        <v>0</v>
      </c>
      <c r="P158" s="155">
        <v>0</v>
      </c>
      <c r="Q158" s="155">
        <f>ROUND(E158*P158,2)</f>
        <v>0</v>
      </c>
      <c r="R158" s="157"/>
      <c r="S158" s="157" t="s">
        <v>140</v>
      </c>
      <c r="T158" s="158" t="s">
        <v>140</v>
      </c>
      <c r="U158" s="135">
        <v>0</v>
      </c>
      <c r="V158" s="135">
        <f>ROUND(E158*U158,2)</f>
        <v>0</v>
      </c>
      <c r="W158" s="135"/>
      <c r="X158" s="135" t="s">
        <v>116</v>
      </c>
      <c r="Y158" s="135" t="s">
        <v>117</v>
      </c>
      <c r="Z158" s="125"/>
      <c r="AA158" s="125"/>
      <c r="AB158" s="125"/>
      <c r="AC158" s="125"/>
      <c r="AD158" s="125"/>
      <c r="AE158" s="125"/>
      <c r="AF158" s="125"/>
      <c r="AG158" s="125" t="s">
        <v>315</v>
      </c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  <c r="BA158" s="125"/>
      <c r="BB158" s="125"/>
      <c r="BC158" s="125"/>
      <c r="BD158" s="125"/>
      <c r="BE158" s="125"/>
      <c r="BF158" s="125"/>
      <c r="BG158" s="125"/>
      <c r="BH158" s="125"/>
    </row>
    <row r="159" spans="1:60">
      <c r="A159" s="137" t="s">
        <v>109</v>
      </c>
      <c r="B159" s="138" t="s">
        <v>75</v>
      </c>
      <c r="C159" s="159" t="s">
        <v>76</v>
      </c>
      <c r="D159" s="139"/>
      <c r="E159" s="140"/>
      <c r="F159" s="141"/>
      <c r="G159" s="141">
        <f>SUMIF(AG160:AG163,"&lt;&gt;NOR",G160:G163)</f>
        <v>0</v>
      </c>
      <c r="H159" s="141"/>
      <c r="I159" s="141">
        <f>SUM(I160:I163)</f>
        <v>4837.07</v>
      </c>
      <c r="J159" s="141"/>
      <c r="K159" s="141">
        <f>SUM(K160:K163)</f>
        <v>1286.68</v>
      </c>
      <c r="L159" s="141"/>
      <c r="M159" s="141">
        <f>SUM(M160:M163)</f>
        <v>0</v>
      </c>
      <c r="N159" s="140"/>
      <c r="O159" s="140">
        <f>SUM(O160:O163)</f>
        <v>0.01</v>
      </c>
      <c r="P159" s="140"/>
      <c r="Q159" s="140">
        <f>SUM(Q160:Q163)</f>
        <v>0</v>
      </c>
      <c r="R159" s="141"/>
      <c r="S159" s="141"/>
      <c r="T159" s="142"/>
      <c r="U159" s="136"/>
      <c r="V159" s="136">
        <f>SUM(V160:V163)</f>
        <v>0</v>
      </c>
      <c r="W159" s="136"/>
      <c r="X159" s="136"/>
      <c r="Y159" s="136"/>
      <c r="AG159" t="s">
        <v>110</v>
      </c>
    </row>
    <row r="160" spans="1:60" ht="22.5" outlineLevel="1">
      <c r="A160" s="144">
        <v>50</v>
      </c>
      <c r="B160" s="145" t="s">
        <v>334</v>
      </c>
      <c r="C160" s="160" t="s">
        <v>335</v>
      </c>
      <c r="D160" s="146" t="s">
        <v>157</v>
      </c>
      <c r="E160" s="147">
        <v>17.25</v>
      </c>
      <c r="F160" s="148"/>
      <c r="G160" s="149">
        <f>ROUND(E160*F160,2)</f>
        <v>0</v>
      </c>
      <c r="H160" s="148">
        <v>280.41000000000003</v>
      </c>
      <c r="I160" s="149">
        <f>ROUND(E160*H160,2)</f>
        <v>4837.07</v>
      </c>
      <c r="J160" s="148">
        <v>74.59</v>
      </c>
      <c r="K160" s="149">
        <f>ROUND(E160*J160,2)</f>
        <v>1286.68</v>
      </c>
      <c r="L160" s="149">
        <v>21</v>
      </c>
      <c r="M160" s="149">
        <f>G160*(1+L160/100)</f>
        <v>0</v>
      </c>
      <c r="N160" s="147">
        <v>6.0999999999999997E-4</v>
      </c>
      <c r="O160" s="147">
        <f>ROUND(E160*N160,2)</f>
        <v>0.01</v>
      </c>
      <c r="P160" s="147">
        <v>0</v>
      </c>
      <c r="Q160" s="147">
        <f>ROUND(E160*P160,2)</f>
        <v>0</v>
      </c>
      <c r="R160" s="149"/>
      <c r="S160" s="149" t="s">
        <v>140</v>
      </c>
      <c r="T160" s="150" t="s">
        <v>140</v>
      </c>
      <c r="U160" s="135">
        <v>0</v>
      </c>
      <c r="V160" s="135">
        <f>ROUND(E160*U160,2)</f>
        <v>0</v>
      </c>
      <c r="W160" s="135"/>
      <c r="X160" s="135" t="s">
        <v>116</v>
      </c>
      <c r="Y160" s="135" t="s">
        <v>117</v>
      </c>
      <c r="Z160" s="125"/>
      <c r="AA160" s="125"/>
      <c r="AB160" s="125"/>
      <c r="AC160" s="125"/>
      <c r="AD160" s="125"/>
      <c r="AE160" s="125"/>
      <c r="AF160" s="125"/>
      <c r="AG160" s="125" t="s">
        <v>237</v>
      </c>
      <c r="AH160" s="125"/>
      <c r="AI160" s="125"/>
      <c r="AJ160" s="125"/>
      <c r="AK160" s="125"/>
      <c r="AL160" s="125"/>
      <c r="AM160" s="125"/>
      <c r="AN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  <c r="BA160" s="125"/>
      <c r="BB160" s="125"/>
      <c r="BC160" s="125"/>
      <c r="BD160" s="125"/>
      <c r="BE160" s="125"/>
      <c r="BF160" s="125"/>
      <c r="BG160" s="125"/>
      <c r="BH160" s="125"/>
    </row>
    <row r="161" spans="1:60" outlineLevel="2">
      <c r="A161" s="132"/>
      <c r="B161" s="133"/>
      <c r="C161" s="266" t="s">
        <v>336</v>
      </c>
      <c r="D161" s="267"/>
      <c r="E161" s="267"/>
      <c r="F161" s="267"/>
      <c r="G161" s="267"/>
      <c r="H161" s="135"/>
      <c r="I161" s="135"/>
      <c r="J161" s="135"/>
      <c r="K161" s="135"/>
      <c r="L161" s="135"/>
      <c r="M161" s="135"/>
      <c r="N161" s="134"/>
      <c r="O161" s="134"/>
      <c r="P161" s="134"/>
      <c r="Q161" s="134"/>
      <c r="R161" s="135"/>
      <c r="S161" s="135"/>
      <c r="T161" s="135"/>
      <c r="U161" s="135"/>
      <c r="V161" s="135"/>
      <c r="W161" s="135"/>
      <c r="X161" s="135"/>
      <c r="Y161" s="135"/>
      <c r="Z161" s="125"/>
      <c r="AA161" s="125"/>
      <c r="AB161" s="125"/>
      <c r="AC161" s="125"/>
      <c r="AD161" s="125"/>
      <c r="AE161" s="125"/>
      <c r="AF161" s="125"/>
      <c r="AG161" s="125" t="s">
        <v>120</v>
      </c>
      <c r="AH161" s="125"/>
      <c r="AI161" s="125"/>
      <c r="AJ161" s="125"/>
      <c r="AK161" s="125"/>
      <c r="AL161" s="125"/>
      <c r="AM161" s="125"/>
      <c r="AN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  <c r="BA161" s="125"/>
      <c r="BB161" s="125"/>
      <c r="BC161" s="125"/>
      <c r="BD161" s="125"/>
      <c r="BE161" s="125"/>
      <c r="BF161" s="125"/>
      <c r="BG161" s="125"/>
      <c r="BH161" s="125"/>
    </row>
    <row r="162" spans="1:60" outlineLevel="2">
      <c r="A162" s="132"/>
      <c r="B162" s="133"/>
      <c r="C162" s="167" t="s">
        <v>337</v>
      </c>
      <c r="D162" s="165"/>
      <c r="E162" s="166">
        <v>17.25</v>
      </c>
      <c r="F162" s="135"/>
      <c r="G162" s="135"/>
      <c r="H162" s="135"/>
      <c r="I162" s="135"/>
      <c r="J162" s="135"/>
      <c r="K162" s="135"/>
      <c r="L162" s="135"/>
      <c r="M162" s="135"/>
      <c r="N162" s="134"/>
      <c r="O162" s="134"/>
      <c r="P162" s="134"/>
      <c r="Q162" s="134"/>
      <c r="R162" s="135"/>
      <c r="S162" s="135"/>
      <c r="T162" s="135"/>
      <c r="U162" s="135"/>
      <c r="V162" s="135"/>
      <c r="W162" s="135"/>
      <c r="X162" s="135"/>
      <c r="Y162" s="135"/>
      <c r="Z162" s="125"/>
      <c r="AA162" s="125"/>
      <c r="AB162" s="125"/>
      <c r="AC162" s="125"/>
      <c r="AD162" s="125"/>
      <c r="AE162" s="125"/>
      <c r="AF162" s="125"/>
      <c r="AG162" s="125" t="s">
        <v>142</v>
      </c>
      <c r="AH162" s="125">
        <v>0</v>
      </c>
      <c r="AI162" s="125"/>
      <c r="AJ162" s="125"/>
      <c r="AK162" s="125"/>
      <c r="AL162" s="125"/>
      <c r="AM162" s="125"/>
      <c r="AN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  <c r="BA162" s="125"/>
      <c r="BB162" s="125"/>
      <c r="BC162" s="125"/>
      <c r="BD162" s="125"/>
      <c r="BE162" s="125"/>
      <c r="BF162" s="125"/>
      <c r="BG162" s="125"/>
      <c r="BH162" s="125"/>
    </row>
    <row r="163" spans="1:60" outlineLevel="1">
      <c r="A163" s="152">
        <v>51</v>
      </c>
      <c r="B163" s="153" t="s">
        <v>338</v>
      </c>
      <c r="C163" s="161" t="s">
        <v>339</v>
      </c>
      <c r="D163" s="154" t="s">
        <v>0</v>
      </c>
      <c r="E163" s="155">
        <f>G160*0.01</f>
        <v>0</v>
      </c>
      <c r="F163" s="156"/>
      <c r="G163" s="157">
        <f>ROUND(E163*F163,2)</f>
        <v>0</v>
      </c>
      <c r="H163" s="156">
        <v>0</v>
      </c>
      <c r="I163" s="157">
        <f>ROUND(E163*H163,2)</f>
        <v>0</v>
      </c>
      <c r="J163" s="156">
        <v>9.9</v>
      </c>
      <c r="K163" s="157">
        <f>ROUND(E163*J163,2)</f>
        <v>0</v>
      </c>
      <c r="L163" s="157">
        <v>21</v>
      </c>
      <c r="M163" s="157">
        <f>G163*(1+L163/100)</f>
        <v>0</v>
      </c>
      <c r="N163" s="155">
        <v>0</v>
      </c>
      <c r="O163" s="155">
        <f>ROUND(E163*N163,2)</f>
        <v>0</v>
      </c>
      <c r="P163" s="155">
        <v>0</v>
      </c>
      <c r="Q163" s="155">
        <f>ROUND(E163*P163,2)</f>
        <v>0</v>
      </c>
      <c r="R163" s="157"/>
      <c r="S163" s="157" t="s">
        <v>140</v>
      </c>
      <c r="T163" s="158" t="s">
        <v>140</v>
      </c>
      <c r="U163" s="135">
        <v>0</v>
      </c>
      <c r="V163" s="135">
        <f>ROUND(E163*U163,2)</f>
        <v>0</v>
      </c>
      <c r="W163" s="135"/>
      <c r="X163" s="135" t="s">
        <v>116</v>
      </c>
      <c r="Y163" s="135" t="s">
        <v>117</v>
      </c>
      <c r="Z163" s="125"/>
      <c r="AA163" s="125"/>
      <c r="AB163" s="125"/>
      <c r="AC163" s="125"/>
      <c r="AD163" s="125"/>
      <c r="AE163" s="125"/>
      <c r="AF163" s="125"/>
      <c r="AG163" s="125" t="s">
        <v>315</v>
      </c>
      <c r="AH163" s="125"/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</row>
    <row r="164" spans="1:60">
      <c r="A164" s="137" t="s">
        <v>109</v>
      </c>
      <c r="B164" s="138" t="s">
        <v>77</v>
      </c>
      <c r="C164" s="159" t="s">
        <v>78</v>
      </c>
      <c r="D164" s="139"/>
      <c r="E164" s="140"/>
      <c r="F164" s="141"/>
      <c r="G164" s="141">
        <f>SUMIF(AG165:AG174,"&lt;&gt;NOR",G165:G174)</f>
        <v>0</v>
      </c>
      <c r="H164" s="141"/>
      <c r="I164" s="141">
        <f>SUM(I165:I174)</f>
        <v>21924.639999999999</v>
      </c>
      <c r="J164" s="141"/>
      <c r="K164" s="141">
        <f>SUM(K165:K174)</f>
        <v>7709.5</v>
      </c>
      <c r="L164" s="141"/>
      <c r="M164" s="141">
        <f>SUM(M165:M174)</f>
        <v>0</v>
      </c>
      <c r="N164" s="140"/>
      <c r="O164" s="140">
        <f>SUM(O165:O174)</f>
        <v>0.32</v>
      </c>
      <c r="P164" s="140"/>
      <c r="Q164" s="140">
        <f>SUM(Q165:Q174)</f>
        <v>0</v>
      </c>
      <c r="R164" s="141"/>
      <c r="S164" s="141"/>
      <c r="T164" s="142"/>
      <c r="U164" s="136"/>
      <c r="V164" s="136">
        <f>SUM(V165:V174)</f>
        <v>0</v>
      </c>
      <c r="W164" s="136"/>
      <c r="X164" s="136"/>
      <c r="Y164" s="136"/>
      <c r="AG164" t="s">
        <v>110</v>
      </c>
    </row>
    <row r="165" spans="1:60" ht="22.5" outlineLevel="1">
      <c r="A165" s="144">
        <v>52</v>
      </c>
      <c r="B165" s="145" t="s">
        <v>340</v>
      </c>
      <c r="C165" s="160" t="s">
        <v>341</v>
      </c>
      <c r="D165" s="146" t="s">
        <v>157</v>
      </c>
      <c r="E165" s="147">
        <v>10.98</v>
      </c>
      <c r="F165" s="148"/>
      <c r="G165" s="149">
        <f>ROUND(E165*F165,2)</f>
        <v>0</v>
      </c>
      <c r="H165" s="148">
        <v>265.86</v>
      </c>
      <c r="I165" s="149">
        <f>ROUND(E165*H165,2)</f>
        <v>2919.14</v>
      </c>
      <c r="J165" s="148">
        <v>702.14</v>
      </c>
      <c r="K165" s="149">
        <f>ROUND(E165*J165,2)</f>
        <v>7709.5</v>
      </c>
      <c r="L165" s="149">
        <v>21</v>
      </c>
      <c r="M165" s="149">
        <f>G165*(1+L165/100)</f>
        <v>0</v>
      </c>
      <c r="N165" s="147">
        <v>2.5000000000000001E-4</v>
      </c>
      <c r="O165" s="147">
        <f>ROUND(E165*N165,2)</f>
        <v>0</v>
      </c>
      <c r="P165" s="147">
        <v>0</v>
      </c>
      <c r="Q165" s="147">
        <f>ROUND(E165*P165,2)</f>
        <v>0</v>
      </c>
      <c r="R165" s="149"/>
      <c r="S165" s="149" t="s">
        <v>140</v>
      </c>
      <c r="T165" s="150" t="s">
        <v>140</v>
      </c>
      <c r="U165" s="135">
        <v>0</v>
      </c>
      <c r="V165" s="135">
        <f>ROUND(E165*U165,2)</f>
        <v>0</v>
      </c>
      <c r="W165" s="135"/>
      <c r="X165" s="135" t="s">
        <v>116</v>
      </c>
      <c r="Y165" s="135" t="s">
        <v>117</v>
      </c>
      <c r="Z165" s="125"/>
      <c r="AA165" s="125"/>
      <c r="AB165" s="125"/>
      <c r="AC165" s="125"/>
      <c r="AD165" s="125"/>
      <c r="AE165" s="125"/>
      <c r="AF165" s="125"/>
      <c r="AG165" s="125" t="s">
        <v>252</v>
      </c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</row>
    <row r="166" spans="1:60" ht="22.5" outlineLevel="2">
      <c r="A166" s="132"/>
      <c r="B166" s="133"/>
      <c r="C166" s="266" t="s">
        <v>342</v>
      </c>
      <c r="D166" s="267"/>
      <c r="E166" s="267"/>
      <c r="F166" s="267"/>
      <c r="G166" s="267"/>
      <c r="H166" s="135"/>
      <c r="I166" s="135"/>
      <c r="J166" s="135"/>
      <c r="K166" s="135"/>
      <c r="L166" s="135"/>
      <c r="M166" s="135"/>
      <c r="N166" s="134"/>
      <c r="O166" s="134"/>
      <c r="P166" s="134"/>
      <c r="Q166" s="134"/>
      <c r="R166" s="135"/>
      <c r="S166" s="135"/>
      <c r="T166" s="135"/>
      <c r="U166" s="135"/>
      <c r="V166" s="135"/>
      <c r="W166" s="135"/>
      <c r="X166" s="135"/>
      <c r="Y166" s="135"/>
      <c r="Z166" s="125"/>
      <c r="AA166" s="125"/>
      <c r="AB166" s="125"/>
      <c r="AC166" s="125"/>
      <c r="AD166" s="125"/>
      <c r="AE166" s="125"/>
      <c r="AF166" s="125"/>
      <c r="AG166" s="125" t="s">
        <v>120</v>
      </c>
      <c r="AH166" s="125"/>
      <c r="AI166" s="125"/>
      <c r="AJ166" s="125"/>
      <c r="AK166" s="125"/>
      <c r="AL166" s="125"/>
      <c r="AM166" s="125"/>
      <c r="AN166" s="125"/>
      <c r="AO166" s="125"/>
      <c r="AP166" s="125"/>
      <c r="AQ166" s="125"/>
      <c r="AR166" s="125"/>
      <c r="AS166" s="125"/>
      <c r="AT166" s="125"/>
      <c r="AU166" s="125"/>
      <c r="AV166" s="125"/>
      <c r="AW166" s="125"/>
      <c r="AX166" s="125"/>
      <c r="AY166" s="125"/>
      <c r="AZ166" s="125"/>
      <c r="BA166" s="151" t="str">
        <f>C166</f>
        <v>Včetně položení podkladního roštu do štěrkového lože, nebo na rovný pevný povrch, položení palubek a upevnění nerezovými šrouby skrytým spojem.</v>
      </c>
      <c r="BB166" s="125"/>
      <c r="BC166" s="125"/>
      <c r="BD166" s="125"/>
      <c r="BE166" s="125"/>
      <c r="BF166" s="125"/>
      <c r="BG166" s="125"/>
      <c r="BH166" s="125"/>
    </row>
    <row r="167" spans="1:60" outlineLevel="2">
      <c r="A167" s="132"/>
      <c r="B167" s="133"/>
      <c r="C167" s="167" t="s">
        <v>343</v>
      </c>
      <c r="D167" s="165"/>
      <c r="E167" s="166">
        <v>10.98</v>
      </c>
      <c r="F167" s="135"/>
      <c r="G167" s="135"/>
      <c r="H167" s="135"/>
      <c r="I167" s="135"/>
      <c r="J167" s="135"/>
      <c r="K167" s="135"/>
      <c r="L167" s="135"/>
      <c r="M167" s="135"/>
      <c r="N167" s="134"/>
      <c r="O167" s="134"/>
      <c r="P167" s="134"/>
      <c r="Q167" s="134"/>
      <c r="R167" s="135"/>
      <c r="S167" s="135"/>
      <c r="T167" s="135"/>
      <c r="U167" s="135"/>
      <c r="V167" s="135"/>
      <c r="W167" s="135"/>
      <c r="X167" s="135"/>
      <c r="Y167" s="135"/>
      <c r="Z167" s="125"/>
      <c r="AA167" s="125"/>
      <c r="AB167" s="125"/>
      <c r="AC167" s="125"/>
      <c r="AD167" s="125"/>
      <c r="AE167" s="125"/>
      <c r="AF167" s="125"/>
      <c r="AG167" s="125" t="s">
        <v>142</v>
      </c>
      <c r="AH167" s="125">
        <v>0</v>
      </c>
      <c r="AI167" s="125"/>
      <c r="AJ167" s="125"/>
      <c r="AK167" s="125"/>
      <c r="AL167" s="125"/>
      <c r="AM167" s="125"/>
      <c r="AN167" s="125"/>
      <c r="AO167" s="125"/>
      <c r="AP167" s="125"/>
      <c r="AQ167" s="125"/>
      <c r="AR167" s="125"/>
      <c r="AS167" s="125"/>
      <c r="AT167" s="125"/>
      <c r="AU167" s="125"/>
      <c r="AV167" s="125"/>
      <c r="AW167" s="125"/>
      <c r="AX167" s="125"/>
      <c r="AY167" s="125"/>
      <c r="AZ167" s="125"/>
      <c r="BA167" s="125"/>
      <c r="BB167" s="125"/>
      <c r="BC167" s="125"/>
      <c r="BD167" s="125"/>
      <c r="BE167" s="125"/>
      <c r="BF167" s="125"/>
      <c r="BG167" s="125"/>
      <c r="BH167" s="125"/>
    </row>
    <row r="168" spans="1:60" outlineLevel="1">
      <c r="A168" s="144">
        <v>53</v>
      </c>
      <c r="B168" s="145" t="s">
        <v>344</v>
      </c>
      <c r="C168" s="160" t="s">
        <v>345</v>
      </c>
      <c r="D168" s="146" t="s">
        <v>157</v>
      </c>
      <c r="E168" s="147">
        <v>13</v>
      </c>
      <c r="F168" s="148"/>
      <c r="G168" s="149">
        <f>ROUND(E168*F168,2)</f>
        <v>0</v>
      </c>
      <c r="H168" s="148">
        <v>1031</v>
      </c>
      <c r="I168" s="149">
        <f>ROUND(E168*H168,2)</f>
        <v>13403</v>
      </c>
      <c r="J168" s="148">
        <v>0</v>
      </c>
      <c r="K168" s="149">
        <f>ROUND(E168*J168,2)</f>
        <v>0</v>
      </c>
      <c r="L168" s="149">
        <v>21</v>
      </c>
      <c r="M168" s="149">
        <f>G168*(1+L168/100)</f>
        <v>0</v>
      </c>
      <c r="N168" s="147">
        <v>1.7999999999999999E-2</v>
      </c>
      <c r="O168" s="147">
        <f>ROUND(E168*N168,2)</f>
        <v>0.23</v>
      </c>
      <c r="P168" s="147">
        <v>0</v>
      </c>
      <c r="Q168" s="147">
        <f>ROUND(E168*P168,2)</f>
        <v>0</v>
      </c>
      <c r="R168" s="149" t="s">
        <v>169</v>
      </c>
      <c r="S168" s="149" t="s">
        <v>140</v>
      </c>
      <c r="T168" s="150" t="s">
        <v>140</v>
      </c>
      <c r="U168" s="135">
        <v>0</v>
      </c>
      <c r="V168" s="135">
        <f>ROUND(E168*U168,2)</f>
        <v>0</v>
      </c>
      <c r="W168" s="135"/>
      <c r="X168" s="135" t="s">
        <v>131</v>
      </c>
      <c r="Y168" s="135" t="s">
        <v>117</v>
      </c>
      <c r="Z168" s="125"/>
      <c r="AA168" s="125"/>
      <c r="AB168" s="125"/>
      <c r="AC168" s="125"/>
      <c r="AD168" s="125"/>
      <c r="AE168" s="125"/>
      <c r="AF168" s="125"/>
      <c r="AG168" s="125" t="s">
        <v>303</v>
      </c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  <c r="AW168" s="125"/>
      <c r="AX168" s="125"/>
      <c r="AY168" s="125"/>
      <c r="AZ168" s="125"/>
      <c r="BA168" s="125"/>
      <c r="BB168" s="125"/>
      <c r="BC168" s="125"/>
      <c r="BD168" s="125"/>
      <c r="BE168" s="125"/>
      <c r="BF168" s="125"/>
      <c r="BG168" s="125"/>
      <c r="BH168" s="125"/>
    </row>
    <row r="169" spans="1:60" outlineLevel="2">
      <c r="A169" s="132"/>
      <c r="B169" s="133"/>
      <c r="C169" s="167" t="s">
        <v>346</v>
      </c>
      <c r="D169" s="165"/>
      <c r="E169" s="166">
        <v>12.63</v>
      </c>
      <c r="F169" s="135"/>
      <c r="G169" s="135"/>
      <c r="H169" s="135"/>
      <c r="I169" s="135"/>
      <c r="J169" s="135"/>
      <c r="K169" s="135"/>
      <c r="L169" s="135"/>
      <c r="M169" s="135"/>
      <c r="N169" s="134"/>
      <c r="O169" s="134"/>
      <c r="P169" s="134"/>
      <c r="Q169" s="134"/>
      <c r="R169" s="135"/>
      <c r="S169" s="135"/>
      <c r="T169" s="135"/>
      <c r="U169" s="135"/>
      <c r="V169" s="135"/>
      <c r="W169" s="135"/>
      <c r="X169" s="135"/>
      <c r="Y169" s="135"/>
      <c r="Z169" s="125"/>
      <c r="AA169" s="125"/>
      <c r="AB169" s="125"/>
      <c r="AC169" s="125"/>
      <c r="AD169" s="125"/>
      <c r="AE169" s="125"/>
      <c r="AF169" s="125"/>
      <c r="AG169" s="125" t="s">
        <v>142</v>
      </c>
      <c r="AH169" s="125">
        <v>0</v>
      </c>
      <c r="AI169" s="125"/>
      <c r="AJ169" s="125"/>
      <c r="AK169" s="125"/>
      <c r="AL169" s="125"/>
      <c r="AM169" s="125"/>
      <c r="AN169" s="125"/>
      <c r="AO169" s="125"/>
      <c r="AP169" s="125"/>
      <c r="AQ169" s="125"/>
      <c r="AR169" s="125"/>
      <c r="AS169" s="125"/>
      <c r="AT169" s="125"/>
      <c r="AU169" s="125"/>
      <c r="AV169" s="125"/>
      <c r="AW169" s="125"/>
      <c r="AX169" s="125"/>
      <c r="AY169" s="125"/>
      <c r="AZ169" s="125"/>
      <c r="BA169" s="125"/>
      <c r="BB169" s="125"/>
      <c r="BC169" s="125"/>
      <c r="BD169" s="125"/>
      <c r="BE169" s="125"/>
      <c r="BF169" s="125"/>
      <c r="BG169" s="125"/>
      <c r="BH169" s="125"/>
    </row>
    <row r="170" spans="1:60" outlineLevel="3">
      <c r="A170" s="132"/>
      <c r="B170" s="133"/>
      <c r="C170" s="167" t="s">
        <v>347</v>
      </c>
      <c r="D170" s="165"/>
      <c r="E170" s="166">
        <v>0.37</v>
      </c>
      <c r="F170" s="135"/>
      <c r="G170" s="135"/>
      <c r="H170" s="135"/>
      <c r="I170" s="135"/>
      <c r="J170" s="135"/>
      <c r="K170" s="135"/>
      <c r="L170" s="135"/>
      <c r="M170" s="135"/>
      <c r="N170" s="134"/>
      <c r="O170" s="134"/>
      <c r="P170" s="134"/>
      <c r="Q170" s="134"/>
      <c r="R170" s="135"/>
      <c r="S170" s="135"/>
      <c r="T170" s="135"/>
      <c r="U170" s="135"/>
      <c r="V170" s="135"/>
      <c r="W170" s="135"/>
      <c r="X170" s="135"/>
      <c r="Y170" s="135"/>
      <c r="Z170" s="125"/>
      <c r="AA170" s="125"/>
      <c r="AB170" s="125"/>
      <c r="AC170" s="125"/>
      <c r="AD170" s="125"/>
      <c r="AE170" s="125"/>
      <c r="AF170" s="125"/>
      <c r="AG170" s="125" t="s">
        <v>142</v>
      </c>
      <c r="AH170" s="125">
        <v>0</v>
      </c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</row>
    <row r="171" spans="1:60" outlineLevel="1">
      <c r="A171" s="144">
        <v>54</v>
      </c>
      <c r="B171" s="145" t="s">
        <v>348</v>
      </c>
      <c r="C171" s="160" t="s">
        <v>349</v>
      </c>
      <c r="D171" s="146" t="s">
        <v>183</v>
      </c>
      <c r="E171" s="147">
        <v>45</v>
      </c>
      <c r="F171" s="148"/>
      <c r="G171" s="149">
        <f>ROUND(E171*F171,2)</f>
        <v>0</v>
      </c>
      <c r="H171" s="148">
        <v>124.5</v>
      </c>
      <c r="I171" s="149">
        <f>ROUND(E171*H171,2)</f>
        <v>5602.5</v>
      </c>
      <c r="J171" s="148">
        <v>0</v>
      </c>
      <c r="K171" s="149">
        <f>ROUND(E171*J171,2)</f>
        <v>0</v>
      </c>
      <c r="L171" s="149">
        <v>21</v>
      </c>
      <c r="M171" s="149">
        <f>G171*(1+L171/100)</f>
        <v>0</v>
      </c>
      <c r="N171" s="147">
        <v>2.0999999999999999E-3</v>
      </c>
      <c r="O171" s="147">
        <f>ROUND(E171*N171,2)</f>
        <v>0.09</v>
      </c>
      <c r="P171" s="147">
        <v>0</v>
      </c>
      <c r="Q171" s="147">
        <f>ROUND(E171*P171,2)</f>
        <v>0</v>
      </c>
      <c r="R171" s="149" t="s">
        <v>169</v>
      </c>
      <c r="S171" s="149" t="s">
        <v>140</v>
      </c>
      <c r="T171" s="150" t="s">
        <v>140</v>
      </c>
      <c r="U171" s="135">
        <v>0</v>
      </c>
      <c r="V171" s="135">
        <f>ROUND(E171*U171,2)</f>
        <v>0</v>
      </c>
      <c r="W171" s="135"/>
      <c r="X171" s="135" t="s">
        <v>131</v>
      </c>
      <c r="Y171" s="135" t="s">
        <v>117</v>
      </c>
      <c r="Z171" s="125"/>
      <c r="AA171" s="125"/>
      <c r="AB171" s="125"/>
      <c r="AC171" s="125"/>
      <c r="AD171" s="125"/>
      <c r="AE171" s="125"/>
      <c r="AF171" s="125"/>
      <c r="AG171" s="125" t="s">
        <v>303</v>
      </c>
      <c r="AH171" s="125"/>
      <c r="AI171" s="125"/>
      <c r="AJ171" s="125"/>
      <c r="AK171" s="125"/>
      <c r="AL171" s="125"/>
      <c r="AM171" s="125"/>
      <c r="AN171" s="125"/>
      <c r="AO171" s="125"/>
      <c r="AP171" s="125"/>
      <c r="AQ171" s="125"/>
      <c r="AR171" s="125"/>
      <c r="AS171" s="125"/>
      <c r="AT171" s="125"/>
      <c r="AU171" s="125"/>
      <c r="AV171" s="125"/>
      <c r="AW171" s="125"/>
      <c r="AX171" s="125"/>
      <c r="AY171" s="125"/>
      <c r="AZ171" s="125"/>
      <c r="BA171" s="125"/>
      <c r="BB171" s="125"/>
      <c r="BC171" s="125"/>
      <c r="BD171" s="125"/>
      <c r="BE171" s="125"/>
      <c r="BF171" s="125"/>
      <c r="BG171" s="125"/>
      <c r="BH171" s="125"/>
    </row>
    <row r="172" spans="1:60" outlineLevel="2">
      <c r="A172" s="132"/>
      <c r="B172" s="133"/>
      <c r="C172" s="167" t="s">
        <v>350</v>
      </c>
      <c r="D172" s="165"/>
      <c r="E172" s="166">
        <v>44.19</v>
      </c>
      <c r="F172" s="135"/>
      <c r="G172" s="135"/>
      <c r="H172" s="135"/>
      <c r="I172" s="135"/>
      <c r="J172" s="135"/>
      <c r="K172" s="135"/>
      <c r="L172" s="135"/>
      <c r="M172" s="135"/>
      <c r="N172" s="134"/>
      <c r="O172" s="134"/>
      <c r="P172" s="134"/>
      <c r="Q172" s="134"/>
      <c r="R172" s="135"/>
      <c r="S172" s="135"/>
      <c r="T172" s="135"/>
      <c r="U172" s="135"/>
      <c r="V172" s="135"/>
      <c r="W172" s="135"/>
      <c r="X172" s="135"/>
      <c r="Y172" s="135"/>
      <c r="Z172" s="125"/>
      <c r="AA172" s="125"/>
      <c r="AB172" s="125"/>
      <c r="AC172" s="125"/>
      <c r="AD172" s="125"/>
      <c r="AE172" s="125"/>
      <c r="AF172" s="125"/>
      <c r="AG172" s="125" t="s">
        <v>142</v>
      </c>
      <c r="AH172" s="125">
        <v>0</v>
      </c>
      <c r="AI172" s="125"/>
      <c r="AJ172" s="125"/>
      <c r="AK172" s="125"/>
      <c r="AL172" s="125"/>
      <c r="AM172" s="125"/>
      <c r="AN172" s="125"/>
      <c r="AO172" s="125"/>
      <c r="AP172" s="125"/>
      <c r="AQ172" s="125"/>
      <c r="AR172" s="125"/>
      <c r="AS172" s="125"/>
      <c r="AT172" s="125"/>
      <c r="AU172" s="125"/>
      <c r="AV172" s="125"/>
      <c r="AW172" s="125"/>
      <c r="AX172" s="125"/>
      <c r="AY172" s="125"/>
      <c r="AZ172" s="125"/>
      <c r="BA172" s="125"/>
      <c r="BB172" s="125"/>
      <c r="BC172" s="125"/>
      <c r="BD172" s="125"/>
      <c r="BE172" s="125"/>
      <c r="BF172" s="125"/>
      <c r="BG172" s="125"/>
      <c r="BH172" s="125"/>
    </row>
    <row r="173" spans="1:60" outlineLevel="3">
      <c r="A173" s="132"/>
      <c r="B173" s="133"/>
      <c r="C173" s="167" t="s">
        <v>351</v>
      </c>
      <c r="D173" s="165"/>
      <c r="E173" s="166">
        <v>0.81</v>
      </c>
      <c r="F173" s="135"/>
      <c r="G173" s="135"/>
      <c r="H173" s="135"/>
      <c r="I173" s="135"/>
      <c r="J173" s="135"/>
      <c r="K173" s="135"/>
      <c r="L173" s="135"/>
      <c r="M173" s="135"/>
      <c r="N173" s="134"/>
      <c r="O173" s="134"/>
      <c r="P173" s="134"/>
      <c r="Q173" s="134"/>
      <c r="R173" s="135"/>
      <c r="S173" s="135"/>
      <c r="T173" s="135"/>
      <c r="U173" s="135"/>
      <c r="V173" s="135"/>
      <c r="W173" s="135"/>
      <c r="X173" s="135"/>
      <c r="Y173" s="135"/>
      <c r="Z173" s="125"/>
      <c r="AA173" s="125"/>
      <c r="AB173" s="125"/>
      <c r="AC173" s="125"/>
      <c r="AD173" s="125"/>
      <c r="AE173" s="125"/>
      <c r="AF173" s="125"/>
      <c r="AG173" s="125" t="s">
        <v>142</v>
      </c>
      <c r="AH173" s="125">
        <v>0</v>
      </c>
      <c r="AI173" s="125"/>
      <c r="AJ173" s="125"/>
      <c r="AK173" s="125"/>
      <c r="AL173" s="125"/>
      <c r="AM173" s="125"/>
      <c r="AN173" s="125"/>
      <c r="AO173" s="125"/>
      <c r="AP173" s="125"/>
      <c r="AQ173" s="125"/>
      <c r="AR173" s="125"/>
      <c r="AS173" s="125"/>
      <c r="AT173" s="125"/>
      <c r="AU173" s="125"/>
      <c r="AV173" s="125"/>
      <c r="AW173" s="125"/>
      <c r="AX173" s="125"/>
      <c r="AY173" s="125"/>
      <c r="AZ173" s="125"/>
      <c r="BA173" s="125"/>
      <c r="BB173" s="125"/>
      <c r="BC173" s="125"/>
      <c r="BD173" s="125"/>
      <c r="BE173" s="125"/>
      <c r="BF173" s="125"/>
      <c r="BG173" s="125"/>
      <c r="BH173" s="125"/>
    </row>
    <row r="174" spans="1:60" outlineLevel="1">
      <c r="A174" s="152">
        <v>55</v>
      </c>
      <c r="B174" s="153" t="s">
        <v>352</v>
      </c>
      <c r="C174" s="161" t="s">
        <v>353</v>
      </c>
      <c r="D174" s="154" t="s">
        <v>0</v>
      </c>
      <c r="E174" s="155">
        <f>(G165+G168+G171)*0.01</f>
        <v>0</v>
      </c>
      <c r="F174" s="156"/>
      <c r="G174" s="157">
        <f>ROUND(E174*F174,2)</f>
        <v>0</v>
      </c>
      <c r="H174" s="156">
        <v>0</v>
      </c>
      <c r="I174" s="157">
        <f>ROUND(E174*H174,2)</f>
        <v>0</v>
      </c>
      <c r="J174" s="156">
        <v>1.2</v>
      </c>
      <c r="K174" s="157">
        <f>ROUND(E174*J174,2)</f>
        <v>0</v>
      </c>
      <c r="L174" s="157">
        <v>21</v>
      </c>
      <c r="M174" s="157">
        <f>G174*(1+L174/100)</f>
        <v>0</v>
      </c>
      <c r="N174" s="155">
        <v>0</v>
      </c>
      <c r="O174" s="155">
        <f>ROUND(E174*N174,2)</f>
        <v>0</v>
      </c>
      <c r="P174" s="155">
        <v>0</v>
      </c>
      <c r="Q174" s="155">
        <f>ROUND(E174*P174,2)</f>
        <v>0</v>
      </c>
      <c r="R174" s="157"/>
      <c r="S174" s="157" t="s">
        <v>140</v>
      </c>
      <c r="T174" s="158" t="s">
        <v>140</v>
      </c>
      <c r="U174" s="135">
        <v>0</v>
      </c>
      <c r="V174" s="135">
        <f>ROUND(E174*U174,2)</f>
        <v>0</v>
      </c>
      <c r="W174" s="135"/>
      <c r="X174" s="135" t="s">
        <v>116</v>
      </c>
      <c r="Y174" s="135" t="s">
        <v>117</v>
      </c>
      <c r="Z174" s="125"/>
      <c r="AA174" s="125"/>
      <c r="AB174" s="125"/>
      <c r="AC174" s="125"/>
      <c r="AD174" s="125"/>
      <c r="AE174" s="125"/>
      <c r="AF174" s="125"/>
      <c r="AG174" s="125" t="s">
        <v>315</v>
      </c>
      <c r="AH174" s="125"/>
      <c r="AI174" s="125"/>
      <c r="AJ174" s="125"/>
      <c r="AK174" s="125"/>
      <c r="AL174" s="125"/>
      <c r="AM174" s="125"/>
      <c r="AN174" s="125"/>
      <c r="AO174" s="125"/>
      <c r="AP174" s="125"/>
      <c r="AQ174" s="125"/>
      <c r="AR174" s="125"/>
      <c r="AS174" s="125"/>
      <c r="AT174" s="125"/>
      <c r="AU174" s="125"/>
      <c r="AV174" s="125"/>
      <c r="AW174" s="125"/>
      <c r="AX174" s="125"/>
      <c r="AY174" s="125"/>
      <c r="AZ174" s="125"/>
      <c r="BA174" s="125"/>
      <c r="BB174" s="125"/>
      <c r="BC174" s="125"/>
      <c r="BD174" s="125"/>
      <c r="BE174" s="125"/>
      <c r="BF174" s="125"/>
      <c r="BG174" s="125"/>
      <c r="BH174" s="125"/>
    </row>
    <row r="175" spans="1:60">
      <c r="A175" s="137" t="s">
        <v>109</v>
      </c>
      <c r="B175" s="138" t="s">
        <v>79</v>
      </c>
      <c r="C175" s="159" t="s">
        <v>80</v>
      </c>
      <c r="D175" s="139"/>
      <c r="E175" s="140"/>
      <c r="F175" s="141"/>
      <c r="G175" s="141">
        <f>SUMIF(AG176:AG196,"&lt;&gt;NOR",G176:G196)</f>
        <v>0</v>
      </c>
      <c r="H175" s="141"/>
      <c r="I175" s="141">
        <f>SUM(I176:I196)</f>
        <v>4973.91</v>
      </c>
      <c r="J175" s="141"/>
      <c r="K175" s="141">
        <f>SUM(K176:K196)</f>
        <v>1931.76</v>
      </c>
      <c r="L175" s="141"/>
      <c r="M175" s="141">
        <f>SUM(M176:M196)</f>
        <v>0</v>
      </c>
      <c r="N175" s="140"/>
      <c r="O175" s="140">
        <f>SUM(O176:O196)</f>
        <v>0.03</v>
      </c>
      <c r="P175" s="140"/>
      <c r="Q175" s="140">
        <f>SUM(Q176:Q196)</f>
        <v>0</v>
      </c>
      <c r="R175" s="141"/>
      <c r="S175" s="141"/>
      <c r="T175" s="142"/>
      <c r="U175" s="136"/>
      <c r="V175" s="136">
        <f>SUM(V176:V196)</f>
        <v>0</v>
      </c>
      <c r="W175" s="136"/>
      <c r="X175" s="136"/>
      <c r="Y175" s="136"/>
      <c r="AG175" t="s">
        <v>110</v>
      </c>
    </row>
    <row r="176" spans="1:60" outlineLevel="1">
      <c r="A176" s="144">
        <v>56</v>
      </c>
      <c r="B176" s="145" t="s">
        <v>354</v>
      </c>
      <c r="C176" s="160" t="s">
        <v>355</v>
      </c>
      <c r="D176" s="146" t="s">
        <v>168</v>
      </c>
      <c r="E176" s="147">
        <v>37.9</v>
      </c>
      <c r="F176" s="148"/>
      <c r="G176" s="149">
        <f>ROUND(E176*F176,2)</f>
        <v>0</v>
      </c>
      <c r="H176" s="148">
        <v>12.13</v>
      </c>
      <c r="I176" s="149">
        <f>ROUND(E176*H176,2)</f>
        <v>459.73</v>
      </c>
      <c r="J176" s="148">
        <v>50.97</v>
      </c>
      <c r="K176" s="149">
        <f>ROUND(E176*J176,2)</f>
        <v>1931.76</v>
      </c>
      <c r="L176" s="149">
        <v>21</v>
      </c>
      <c r="M176" s="149">
        <f>G176*(1+L176/100)</f>
        <v>0</v>
      </c>
      <c r="N176" s="147">
        <v>5.0000000000000002E-5</v>
      </c>
      <c r="O176" s="147">
        <f>ROUND(E176*N176,2)</f>
        <v>0</v>
      </c>
      <c r="P176" s="147">
        <v>0</v>
      </c>
      <c r="Q176" s="147">
        <f>ROUND(E176*P176,2)</f>
        <v>0</v>
      </c>
      <c r="R176" s="149"/>
      <c r="S176" s="149" t="s">
        <v>140</v>
      </c>
      <c r="T176" s="150" t="s">
        <v>140</v>
      </c>
      <c r="U176" s="135">
        <v>0</v>
      </c>
      <c r="V176" s="135">
        <f>ROUND(E176*U176,2)</f>
        <v>0</v>
      </c>
      <c r="W176" s="135"/>
      <c r="X176" s="135" t="s">
        <v>116</v>
      </c>
      <c r="Y176" s="135" t="s">
        <v>117</v>
      </c>
      <c r="Z176" s="125"/>
      <c r="AA176" s="125"/>
      <c r="AB176" s="125"/>
      <c r="AC176" s="125"/>
      <c r="AD176" s="125"/>
      <c r="AE176" s="125"/>
      <c r="AF176" s="125"/>
      <c r="AG176" s="125" t="s">
        <v>252</v>
      </c>
      <c r="AH176" s="125"/>
      <c r="AI176" s="125"/>
      <c r="AJ176" s="125"/>
      <c r="AK176" s="125"/>
      <c r="AL176" s="125"/>
      <c r="AM176" s="125"/>
      <c r="AN176" s="125"/>
      <c r="AO176" s="125"/>
      <c r="AP176" s="125"/>
      <c r="AQ176" s="125"/>
      <c r="AR176" s="125"/>
      <c r="AS176" s="125"/>
      <c r="AT176" s="125"/>
      <c r="AU176" s="125"/>
      <c r="AV176" s="125"/>
      <c r="AW176" s="125"/>
      <c r="AX176" s="125"/>
      <c r="AY176" s="125"/>
      <c r="AZ176" s="125"/>
      <c r="BA176" s="125"/>
      <c r="BB176" s="125"/>
      <c r="BC176" s="125"/>
      <c r="BD176" s="125"/>
      <c r="BE176" s="125"/>
      <c r="BF176" s="125"/>
      <c r="BG176" s="125"/>
      <c r="BH176" s="125"/>
    </row>
    <row r="177" spans="1:60" outlineLevel="2">
      <c r="A177" s="132"/>
      <c r="B177" s="133"/>
      <c r="C177" s="167" t="s">
        <v>356</v>
      </c>
      <c r="D177" s="165"/>
      <c r="E177" s="166"/>
      <c r="F177" s="135"/>
      <c r="G177" s="135"/>
      <c r="H177" s="135"/>
      <c r="I177" s="135"/>
      <c r="J177" s="135"/>
      <c r="K177" s="135"/>
      <c r="L177" s="135"/>
      <c r="M177" s="135"/>
      <c r="N177" s="134"/>
      <c r="O177" s="134"/>
      <c r="P177" s="134"/>
      <c r="Q177" s="134"/>
      <c r="R177" s="135"/>
      <c r="S177" s="135"/>
      <c r="T177" s="135"/>
      <c r="U177" s="135"/>
      <c r="V177" s="135"/>
      <c r="W177" s="135"/>
      <c r="X177" s="135"/>
      <c r="Y177" s="135"/>
      <c r="Z177" s="125"/>
      <c r="AA177" s="125"/>
      <c r="AB177" s="125"/>
      <c r="AC177" s="125"/>
      <c r="AD177" s="125"/>
      <c r="AE177" s="125"/>
      <c r="AF177" s="125"/>
      <c r="AG177" s="125" t="s">
        <v>142</v>
      </c>
      <c r="AH177" s="125">
        <v>0</v>
      </c>
      <c r="AI177" s="125"/>
      <c r="AJ177" s="125"/>
      <c r="AK177" s="125"/>
      <c r="AL177" s="125"/>
      <c r="AM177" s="125"/>
      <c r="AN177" s="125"/>
      <c r="AO177" s="125"/>
      <c r="AP177" s="125"/>
      <c r="AQ177" s="125"/>
      <c r="AR177" s="125"/>
      <c r="AS177" s="125"/>
      <c r="AT177" s="125"/>
      <c r="AU177" s="125"/>
      <c r="AV177" s="125"/>
      <c r="AW177" s="125"/>
      <c r="AX177" s="125"/>
      <c r="AY177" s="125"/>
      <c r="AZ177" s="125"/>
      <c r="BA177" s="125"/>
      <c r="BB177" s="125"/>
      <c r="BC177" s="125"/>
      <c r="BD177" s="125"/>
      <c r="BE177" s="125"/>
      <c r="BF177" s="125"/>
      <c r="BG177" s="125"/>
      <c r="BH177" s="125"/>
    </row>
    <row r="178" spans="1:60" outlineLevel="3">
      <c r="A178" s="132"/>
      <c r="B178" s="133"/>
      <c r="C178" s="167" t="s">
        <v>357</v>
      </c>
      <c r="D178" s="165"/>
      <c r="E178" s="166">
        <v>16.02</v>
      </c>
      <c r="F178" s="135"/>
      <c r="G178" s="135"/>
      <c r="H178" s="135"/>
      <c r="I178" s="135"/>
      <c r="J178" s="135"/>
      <c r="K178" s="135"/>
      <c r="L178" s="135"/>
      <c r="M178" s="135"/>
      <c r="N178" s="134"/>
      <c r="O178" s="134"/>
      <c r="P178" s="134"/>
      <c r="Q178" s="134"/>
      <c r="R178" s="135"/>
      <c r="S178" s="135"/>
      <c r="T178" s="135"/>
      <c r="U178" s="135"/>
      <c r="V178" s="135"/>
      <c r="W178" s="135"/>
      <c r="X178" s="135"/>
      <c r="Y178" s="135"/>
      <c r="Z178" s="125"/>
      <c r="AA178" s="125"/>
      <c r="AB178" s="125"/>
      <c r="AC178" s="125"/>
      <c r="AD178" s="125"/>
      <c r="AE178" s="125"/>
      <c r="AF178" s="125"/>
      <c r="AG178" s="125" t="s">
        <v>142</v>
      </c>
      <c r="AH178" s="125">
        <v>0</v>
      </c>
      <c r="AI178" s="125"/>
      <c r="AJ178" s="125"/>
      <c r="AK178" s="125"/>
      <c r="AL178" s="125"/>
      <c r="AM178" s="125"/>
      <c r="AN178" s="125"/>
      <c r="AO178" s="125"/>
      <c r="AP178" s="125"/>
      <c r="AQ178" s="125"/>
      <c r="AR178" s="125"/>
      <c r="AS178" s="125"/>
      <c r="AT178" s="125"/>
      <c r="AU178" s="125"/>
      <c r="AV178" s="125"/>
      <c r="AW178" s="125"/>
      <c r="AX178" s="125"/>
      <c r="AY178" s="125"/>
      <c r="AZ178" s="125"/>
      <c r="BA178" s="125"/>
      <c r="BB178" s="125"/>
      <c r="BC178" s="125"/>
      <c r="BD178" s="125"/>
      <c r="BE178" s="125"/>
      <c r="BF178" s="125"/>
      <c r="BG178" s="125"/>
      <c r="BH178" s="125"/>
    </row>
    <row r="179" spans="1:60" outlineLevel="3">
      <c r="A179" s="132"/>
      <c r="B179" s="133"/>
      <c r="C179" s="167" t="s">
        <v>358</v>
      </c>
      <c r="D179" s="165"/>
      <c r="E179" s="166">
        <v>11.88</v>
      </c>
      <c r="F179" s="135"/>
      <c r="G179" s="135"/>
      <c r="H179" s="135"/>
      <c r="I179" s="135"/>
      <c r="J179" s="135"/>
      <c r="K179" s="135"/>
      <c r="L179" s="135"/>
      <c r="M179" s="135"/>
      <c r="N179" s="134"/>
      <c r="O179" s="134"/>
      <c r="P179" s="134"/>
      <c r="Q179" s="134"/>
      <c r="R179" s="135"/>
      <c r="S179" s="135"/>
      <c r="T179" s="135"/>
      <c r="U179" s="135"/>
      <c r="V179" s="135"/>
      <c r="W179" s="135"/>
      <c r="X179" s="135"/>
      <c r="Y179" s="135"/>
      <c r="Z179" s="125"/>
      <c r="AA179" s="125"/>
      <c r="AB179" s="125"/>
      <c r="AC179" s="125"/>
      <c r="AD179" s="125"/>
      <c r="AE179" s="125"/>
      <c r="AF179" s="125"/>
      <c r="AG179" s="125" t="s">
        <v>142</v>
      </c>
      <c r="AH179" s="125">
        <v>0</v>
      </c>
      <c r="AI179" s="125"/>
      <c r="AJ179" s="125"/>
      <c r="AK179" s="125"/>
      <c r="AL179" s="125"/>
      <c r="AM179" s="125"/>
      <c r="AN179" s="125"/>
      <c r="AO179" s="125"/>
      <c r="AP179" s="125"/>
      <c r="AQ179" s="125"/>
      <c r="AR179" s="125"/>
      <c r="AS179" s="125"/>
      <c r="AT179" s="125"/>
      <c r="AU179" s="125"/>
      <c r="AV179" s="125"/>
      <c r="AW179" s="125"/>
      <c r="AX179" s="125"/>
      <c r="AY179" s="125"/>
      <c r="AZ179" s="125"/>
      <c r="BA179" s="125"/>
      <c r="BB179" s="125"/>
      <c r="BC179" s="125"/>
      <c r="BD179" s="125"/>
      <c r="BE179" s="125"/>
      <c r="BF179" s="125"/>
      <c r="BG179" s="125"/>
      <c r="BH179" s="125"/>
    </row>
    <row r="180" spans="1:60" outlineLevel="3">
      <c r="A180" s="132"/>
      <c r="B180" s="133"/>
      <c r="C180" s="167" t="s">
        <v>359</v>
      </c>
      <c r="D180" s="165"/>
      <c r="E180" s="166">
        <v>10</v>
      </c>
      <c r="F180" s="135"/>
      <c r="G180" s="135"/>
      <c r="H180" s="135"/>
      <c r="I180" s="135"/>
      <c r="J180" s="135"/>
      <c r="K180" s="135"/>
      <c r="L180" s="135"/>
      <c r="M180" s="135"/>
      <c r="N180" s="134"/>
      <c r="O180" s="134"/>
      <c r="P180" s="134"/>
      <c r="Q180" s="134"/>
      <c r="R180" s="135"/>
      <c r="S180" s="135"/>
      <c r="T180" s="135"/>
      <c r="U180" s="135"/>
      <c r="V180" s="135"/>
      <c r="W180" s="135"/>
      <c r="X180" s="135"/>
      <c r="Y180" s="135"/>
      <c r="Z180" s="125"/>
      <c r="AA180" s="125"/>
      <c r="AB180" s="125"/>
      <c r="AC180" s="125"/>
      <c r="AD180" s="125"/>
      <c r="AE180" s="125"/>
      <c r="AF180" s="125"/>
      <c r="AG180" s="125" t="s">
        <v>142</v>
      </c>
      <c r="AH180" s="125">
        <v>0</v>
      </c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5"/>
      <c r="BC180" s="125"/>
      <c r="BD180" s="125"/>
      <c r="BE180" s="125"/>
      <c r="BF180" s="125"/>
      <c r="BG180" s="125"/>
      <c r="BH180" s="125"/>
    </row>
    <row r="181" spans="1:60" outlineLevel="1">
      <c r="A181" s="144">
        <v>57</v>
      </c>
      <c r="B181" s="145" t="s">
        <v>360</v>
      </c>
      <c r="C181" s="160" t="s">
        <v>361</v>
      </c>
      <c r="D181" s="146" t="s">
        <v>196</v>
      </c>
      <c r="E181" s="147">
        <v>1.43E-2</v>
      </c>
      <c r="F181" s="148"/>
      <c r="G181" s="149">
        <f>ROUND(E181*F181,2)</f>
        <v>0</v>
      </c>
      <c r="H181" s="148">
        <v>66320</v>
      </c>
      <c r="I181" s="149">
        <f>ROUND(E181*H181,2)</f>
        <v>948.38</v>
      </c>
      <c r="J181" s="148">
        <v>0</v>
      </c>
      <c r="K181" s="149">
        <f>ROUND(E181*J181,2)</f>
        <v>0</v>
      </c>
      <c r="L181" s="149">
        <v>21</v>
      </c>
      <c r="M181" s="149">
        <f>G181*(1+L181/100)</f>
        <v>0</v>
      </c>
      <c r="N181" s="147">
        <v>1</v>
      </c>
      <c r="O181" s="147">
        <f>ROUND(E181*N181,2)</f>
        <v>0.01</v>
      </c>
      <c r="P181" s="147">
        <v>0</v>
      </c>
      <c r="Q181" s="147">
        <f>ROUND(E181*P181,2)</f>
        <v>0</v>
      </c>
      <c r="R181" s="149" t="s">
        <v>169</v>
      </c>
      <c r="S181" s="149" t="s">
        <v>140</v>
      </c>
      <c r="T181" s="150" t="s">
        <v>140</v>
      </c>
      <c r="U181" s="135">
        <v>0</v>
      </c>
      <c r="V181" s="135">
        <f>ROUND(E181*U181,2)</f>
        <v>0</v>
      </c>
      <c r="W181" s="135"/>
      <c r="X181" s="135" t="s">
        <v>131</v>
      </c>
      <c r="Y181" s="135" t="s">
        <v>117</v>
      </c>
      <c r="Z181" s="125"/>
      <c r="AA181" s="125"/>
      <c r="AB181" s="125"/>
      <c r="AC181" s="125"/>
      <c r="AD181" s="125"/>
      <c r="AE181" s="125"/>
      <c r="AF181" s="125"/>
      <c r="AG181" s="125" t="s">
        <v>303</v>
      </c>
      <c r="AH181" s="125"/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</row>
    <row r="182" spans="1:60" outlineLevel="2">
      <c r="A182" s="132"/>
      <c r="B182" s="133"/>
      <c r="C182" s="167" t="s">
        <v>356</v>
      </c>
      <c r="D182" s="165"/>
      <c r="E182" s="166"/>
      <c r="F182" s="135"/>
      <c r="G182" s="135"/>
      <c r="H182" s="135"/>
      <c r="I182" s="135"/>
      <c r="J182" s="135"/>
      <c r="K182" s="135"/>
      <c r="L182" s="135"/>
      <c r="M182" s="135"/>
      <c r="N182" s="134"/>
      <c r="O182" s="134"/>
      <c r="P182" s="134"/>
      <c r="Q182" s="134"/>
      <c r="R182" s="135"/>
      <c r="S182" s="135"/>
      <c r="T182" s="135"/>
      <c r="U182" s="135"/>
      <c r="V182" s="135"/>
      <c r="W182" s="135"/>
      <c r="X182" s="135"/>
      <c r="Y182" s="135"/>
      <c r="Z182" s="125"/>
      <c r="AA182" s="125"/>
      <c r="AB182" s="125"/>
      <c r="AC182" s="125"/>
      <c r="AD182" s="125"/>
      <c r="AE182" s="125"/>
      <c r="AF182" s="125"/>
      <c r="AG182" s="125" t="s">
        <v>142</v>
      </c>
      <c r="AH182" s="125">
        <v>0</v>
      </c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</row>
    <row r="183" spans="1:60" outlineLevel="3">
      <c r="A183" s="132"/>
      <c r="B183" s="133"/>
      <c r="C183" s="167" t="s">
        <v>362</v>
      </c>
      <c r="D183" s="165"/>
      <c r="E183" s="166">
        <v>0.01</v>
      </c>
      <c r="F183" s="135"/>
      <c r="G183" s="135"/>
      <c r="H183" s="135"/>
      <c r="I183" s="135"/>
      <c r="J183" s="135"/>
      <c r="K183" s="135"/>
      <c r="L183" s="135"/>
      <c r="M183" s="135"/>
      <c r="N183" s="134"/>
      <c r="O183" s="134"/>
      <c r="P183" s="134"/>
      <c r="Q183" s="134"/>
      <c r="R183" s="135"/>
      <c r="S183" s="135"/>
      <c r="T183" s="135"/>
      <c r="U183" s="135"/>
      <c r="V183" s="135"/>
      <c r="W183" s="135"/>
      <c r="X183" s="135"/>
      <c r="Y183" s="135"/>
      <c r="Z183" s="125"/>
      <c r="AA183" s="125"/>
      <c r="AB183" s="125"/>
      <c r="AC183" s="125"/>
      <c r="AD183" s="125"/>
      <c r="AE183" s="125"/>
      <c r="AF183" s="125"/>
      <c r="AG183" s="125" t="s">
        <v>142</v>
      </c>
      <c r="AH183" s="125">
        <v>0</v>
      </c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</row>
    <row r="184" spans="1:60" outlineLevel="1">
      <c r="A184" s="144">
        <v>58</v>
      </c>
      <c r="B184" s="145" t="s">
        <v>363</v>
      </c>
      <c r="C184" s="160" t="s">
        <v>364</v>
      </c>
      <c r="D184" s="146" t="s">
        <v>168</v>
      </c>
      <c r="E184" s="147">
        <v>28</v>
      </c>
      <c r="F184" s="148"/>
      <c r="G184" s="149">
        <f>ROUND(E184*F184,2)</f>
        <v>0</v>
      </c>
      <c r="H184" s="148">
        <v>39.6</v>
      </c>
      <c r="I184" s="149">
        <f>ROUND(E184*H184,2)</f>
        <v>1108.8</v>
      </c>
      <c r="J184" s="148">
        <v>0</v>
      </c>
      <c r="K184" s="149">
        <f>ROUND(E184*J184,2)</f>
        <v>0</v>
      </c>
      <c r="L184" s="149">
        <v>21</v>
      </c>
      <c r="M184" s="149">
        <f>G184*(1+L184/100)</f>
        <v>0</v>
      </c>
      <c r="N184" s="147">
        <v>0</v>
      </c>
      <c r="O184" s="147">
        <f>ROUND(E184*N184,2)</f>
        <v>0</v>
      </c>
      <c r="P184" s="147">
        <v>0</v>
      </c>
      <c r="Q184" s="147">
        <f>ROUND(E184*P184,2)</f>
        <v>0</v>
      </c>
      <c r="R184" s="149" t="s">
        <v>169</v>
      </c>
      <c r="S184" s="149" t="s">
        <v>140</v>
      </c>
      <c r="T184" s="150" t="s">
        <v>140</v>
      </c>
      <c r="U184" s="135">
        <v>0</v>
      </c>
      <c r="V184" s="135">
        <f>ROUND(E184*U184,2)</f>
        <v>0</v>
      </c>
      <c r="W184" s="135"/>
      <c r="X184" s="135" t="s">
        <v>131</v>
      </c>
      <c r="Y184" s="135" t="s">
        <v>117</v>
      </c>
      <c r="Z184" s="125"/>
      <c r="AA184" s="125"/>
      <c r="AB184" s="125"/>
      <c r="AC184" s="125"/>
      <c r="AD184" s="125"/>
      <c r="AE184" s="125"/>
      <c r="AF184" s="125"/>
      <c r="AG184" s="125" t="s">
        <v>303</v>
      </c>
      <c r="AH184" s="125"/>
      <c r="AI184" s="125"/>
      <c r="AJ184" s="125"/>
      <c r="AK184" s="125"/>
      <c r="AL184" s="125"/>
      <c r="AM184" s="125"/>
      <c r="AN184" s="125"/>
      <c r="AO184" s="125"/>
      <c r="AP184" s="125"/>
      <c r="AQ184" s="125"/>
      <c r="AR184" s="125"/>
      <c r="AS184" s="125"/>
      <c r="AT184" s="125"/>
      <c r="AU184" s="125"/>
      <c r="AV184" s="125"/>
      <c r="AW184" s="125"/>
      <c r="AX184" s="125"/>
      <c r="AY184" s="125"/>
      <c r="AZ184" s="125"/>
      <c r="BA184" s="125"/>
      <c r="BB184" s="125"/>
      <c r="BC184" s="125"/>
      <c r="BD184" s="125"/>
      <c r="BE184" s="125"/>
      <c r="BF184" s="125"/>
      <c r="BG184" s="125"/>
      <c r="BH184" s="125"/>
    </row>
    <row r="185" spans="1:60" outlineLevel="2">
      <c r="A185" s="132"/>
      <c r="B185" s="133"/>
      <c r="C185" s="167" t="s">
        <v>356</v>
      </c>
      <c r="D185" s="165"/>
      <c r="E185" s="166"/>
      <c r="F185" s="135"/>
      <c r="G185" s="135"/>
      <c r="H185" s="135"/>
      <c r="I185" s="135"/>
      <c r="J185" s="135"/>
      <c r="K185" s="135"/>
      <c r="L185" s="135"/>
      <c r="M185" s="135"/>
      <c r="N185" s="134"/>
      <c r="O185" s="134"/>
      <c r="P185" s="134"/>
      <c r="Q185" s="134"/>
      <c r="R185" s="135"/>
      <c r="S185" s="135"/>
      <c r="T185" s="135"/>
      <c r="U185" s="135"/>
      <c r="V185" s="135"/>
      <c r="W185" s="135"/>
      <c r="X185" s="135"/>
      <c r="Y185" s="135"/>
      <c r="Z185" s="125"/>
      <c r="AA185" s="125"/>
      <c r="AB185" s="125"/>
      <c r="AC185" s="125"/>
      <c r="AD185" s="125"/>
      <c r="AE185" s="125"/>
      <c r="AF185" s="125"/>
      <c r="AG185" s="125" t="s">
        <v>142</v>
      </c>
      <c r="AH185" s="125">
        <v>0</v>
      </c>
      <c r="AI185" s="125"/>
      <c r="AJ185" s="125"/>
      <c r="AK185" s="125"/>
      <c r="AL185" s="125"/>
      <c r="AM185" s="125"/>
      <c r="AN185" s="125"/>
      <c r="AO185" s="125"/>
      <c r="AP185" s="125"/>
      <c r="AQ185" s="125"/>
      <c r="AR185" s="125"/>
      <c r="AS185" s="125"/>
      <c r="AT185" s="125"/>
      <c r="AU185" s="125"/>
      <c r="AV185" s="125"/>
      <c r="AW185" s="125"/>
      <c r="AX185" s="125"/>
      <c r="AY185" s="125"/>
      <c r="AZ185" s="125"/>
      <c r="BA185" s="125"/>
      <c r="BB185" s="125"/>
      <c r="BC185" s="125"/>
      <c r="BD185" s="125"/>
      <c r="BE185" s="125"/>
      <c r="BF185" s="125"/>
      <c r="BG185" s="125"/>
      <c r="BH185" s="125"/>
    </row>
    <row r="186" spans="1:60" outlineLevel="3">
      <c r="A186" s="132"/>
      <c r="B186" s="133"/>
      <c r="C186" s="167" t="s">
        <v>365</v>
      </c>
      <c r="D186" s="165"/>
      <c r="E186" s="166">
        <v>16.02</v>
      </c>
      <c r="F186" s="135"/>
      <c r="G186" s="135"/>
      <c r="H186" s="135"/>
      <c r="I186" s="135"/>
      <c r="J186" s="135"/>
      <c r="K186" s="135"/>
      <c r="L186" s="135"/>
      <c r="M186" s="135"/>
      <c r="N186" s="134"/>
      <c r="O186" s="134"/>
      <c r="P186" s="134"/>
      <c r="Q186" s="134"/>
      <c r="R186" s="135"/>
      <c r="S186" s="135"/>
      <c r="T186" s="135"/>
      <c r="U186" s="135"/>
      <c r="V186" s="135"/>
      <c r="W186" s="135"/>
      <c r="X186" s="135"/>
      <c r="Y186" s="135"/>
      <c r="Z186" s="125"/>
      <c r="AA186" s="125"/>
      <c r="AB186" s="125"/>
      <c r="AC186" s="125"/>
      <c r="AD186" s="125"/>
      <c r="AE186" s="125"/>
      <c r="AF186" s="125"/>
      <c r="AG186" s="125" t="s">
        <v>142</v>
      </c>
      <c r="AH186" s="125">
        <v>0</v>
      </c>
      <c r="AI186" s="125"/>
      <c r="AJ186" s="125"/>
      <c r="AK186" s="125"/>
      <c r="AL186" s="125"/>
      <c r="AM186" s="125"/>
      <c r="AN186" s="125"/>
      <c r="AO186" s="125"/>
      <c r="AP186" s="125"/>
      <c r="AQ186" s="125"/>
      <c r="AR186" s="125"/>
      <c r="AS186" s="125"/>
      <c r="AT186" s="125"/>
      <c r="AU186" s="125"/>
      <c r="AV186" s="125"/>
      <c r="AW186" s="125"/>
      <c r="AX186" s="125"/>
      <c r="AY186" s="125"/>
      <c r="AZ186" s="125"/>
      <c r="BA186" s="125"/>
      <c r="BB186" s="125"/>
      <c r="BC186" s="125"/>
      <c r="BD186" s="125"/>
      <c r="BE186" s="125"/>
      <c r="BF186" s="125"/>
      <c r="BG186" s="125"/>
      <c r="BH186" s="125"/>
    </row>
    <row r="187" spans="1:60" outlineLevel="3">
      <c r="A187" s="132"/>
      <c r="B187" s="133"/>
      <c r="C187" s="167" t="s">
        <v>366</v>
      </c>
      <c r="D187" s="165"/>
      <c r="E187" s="166">
        <v>1.88</v>
      </c>
      <c r="F187" s="135"/>
      <c r="G187" s="135"/>
      <c r="H187" s="135"/>
      <c r="I187" s="135"/>
      <c r="J187" s="135"/>
      <c r="K187" s="135"/>
      <c r="L187" s="135"/>
      <c r="M187" s="135"/>
      <c r="N187" s="134"/>
      <c r="O187" s="134"/>
      <c r="P187" s="134"/>
      <c r="Q187" s="134"/>
      <c r="R187" s="135"/>
      <c r="S187" s="135"/>
      <c r="T187" s="135"/>
      <c r="U187" s="135"/>
      <c r="V187" s="135"/>
      <c r="W187" s="135"/>
      <c r="X187" s="135"/>
      <c r="Y187" s="135"/>
      <c r="Z187" s="125"/>
      <c r="AA187" s="125"/>
      <c r="AB187" s="125"/>
      <c r="AC187" s="125"/>
      <c r="AD187" s="125"/>
      <c r="AE187" s="125"/>
      <c r="AF187" s="125"/>
      <c r="AG187" s="125" t="s">
        <v>142</v>
      </c>
      <c r="AH187" s="125">
        <v>0</v>
      </c>
      <c r="AI187" s="125"/>
      <c r="AJ187" s="125"/>
      <c r="AK187" s="125"/>
      <c r="AL187" s="125"/>
      <c r="AM187" s="125"/>
      <c r="AN187" s="125"/>
      <c r="AO187" s="125"/>
      <c r="AP187" s="125"/>
      <c r="AQ187" s="125"/>
      <c r="AR187" s="125"/>
      <c r="AS187" s="125"/>
      <c r="AT187" s="125"/>
      <c r="AU187" s="125"/>
      <c r="AV187" s="125"/>
      <c r="AW187" s="125"/>
      <c r="AX187" s="125"/>
      <c r="AY187" s="125"/>
      <c r="AZ187" s="125"/>
      <c r="BA187" s="125"/>
      <c r="BB187" s="125"/>
      <c r="BC187" s="125"/>
      <c r="BD187" s="125"/>
      <c r="BE187" s="125"/>
      <c r="BF187" s="125"/>
      <c r="BG187" s="125"/>
      <c r="BH187" s="125"/>
    </row>
    <row r="188" spans="1:60" outlineLevel="3">
      <c r="A188" s="132"/>
      <c r="B188" s="133"/>
      <c r="C188" s="167" t="s">
        <v>359</v>
      </c>
      <c r="D188" s="165"/>
      <c r="E188" s="166">
        <v>10</v>
      </c>
      <c r="F188" s="135"/>
      <c r="G188" s="135"/>
      <c r="H188" s="135"/>
      <c r="I188" s="135"/>
      <c r="J188" s="135"/>
      <c r="K188" s="135"/>
      <c r="L188" s="135"/>
      <c r="M188" s="135"/>
      <c r="N188" s="134"/>
      <c r="O188" s="134"/>
      <c r="P188" s="134"/>
      <c r="Q188" s="134"/>
      <c r="R188" s="135"/>
      <c r="S188" s="135"/>
      <c r="T188" s="135"/>
      <c r="U188" s="135"/>
      <c r="V188" s="135"/>
      <c r="W188" s="135"/>
      <c r="X188" s="135"/>
      <c r="Y188" s="135"/>
      <c r="Z188" s="125"/>
      <c r="AA188" s="125"/>
      <c r="AB188" s="125"/>
      <c r="AC188" s="125"/>
      <c r="AD188" s="125"/>
      <c r="AE188" s="125"/>
      <c r="AF188" s="125"/>
      <c r="AG188" s="125" t="s">
        <v>142</v>
      </c>
      <c r="AH188" s="125">
        <v>0</v>
      </c>
      <c r="AI188" s="125"/>
      <c r="AJ188" s="125"/>
      <c r="AK188" s="125"/>
      <c r="AL188" s="125"/>
      <c r="AM188" s="125"/>
      <c r="AN188" s="125"/>
      <c r="AO188" s="125"/>
      <c r="AP188" s="125"/>
      <c r="AQ188" s="125"/>
      <c r="AR188" s="125"/>
      <c r="AS188" s="125"/>
      <c r="AT188" s="125"/>
      <c r="AU188" s="125"/>
      <c r="AV188" s="125"/>
      <c r="AW188" s="125"/>
      <c r="AX188" s="125"/>
      <c r="AY188" s="125"/>
      <c r="AZ188" s="125"/>
      <c r="BA188" s="125"/>
      <c r="BB188" s="125"/>
      <c r="BC188" s="125"/>
      <c r="BD188" s="125"/>
      <c r="BE188" s="125"/>
      <c r="BF188" s="125"/>
      <c r="BG188" s="125"/>
      <c r="BH188" s="125"/>
    </row>
    <row r="189" spans="1:60" outlineLevel="3">
      <c r="A189" s="132"/>
      <c r="B189" s="133"/>
      <c r="C189" s="167" t="s">
        <v>367</v>
      </c>
      <c r="D189" s="165"/>
      <c r="E189" s="166">
        <v>0.1</v>
      </c>
      <c r="F189" s="135"/>
      <c r="G189" s="135"/>
      <c r="H189" s="135"/>
      <c r="I189" s="135"/>
      <c r="J189" s="135"/>
      <c r="K189" s="135"/>
      <c r="L189" s="135"/>
      <c r="M189" s="135"/>
      <c r="N189" s="134"/>
      <c r="O189" s="134"/>
      <c r="P189" s="134"/>
      <c r="Q189" s="134"/>
      <c r="R189" s="135"/>
      <c r="S189" s="135"/>
      <c r="T189" s="135"/>
      <c r="U189" s="135"/>
      <c r="V189" s="135"/>
      <c r="W189" s="135"/>
      <c r="X189" s="135"/>
      <c r="Y189" s="135"/>
      <c r="Z189" s="125"/>
      <c r="AA189" s="125"/>
      <c r="AB189" s="125"/>
      <c r="AC189" s="125"/>
      <c r="AD189" s="125"/>
      <c r="AE189" s="125"/>
      <c r="AF189" s="125"/>
      <c r="AG189" s="125" t="s">
        <v>142</v>
      </c>
      <c r="AH189" s="125">
        <v>0</v>
      </c>
      <c r="AI189" s="125"/>
      <c r="AJ189" s="125"/>
      <c r="AK189" s="125"/>
      <c r="AL189" s="125"/>
      <c r="AM189" s="125"/>
      <c r="AN189" s="125"/>
      <c r="AO189" s="125"/>
      <c r="AP189" s="125"/>
      <c r="AQ189" s="125"/>
      <c r="AR189" s="125"/>
      <c r="AS189" s="125"/>
      <c r="AT189" s="125"/>
      <c r="AU189" s="125"/>
      <c r="AV189" s="125"/>
      <c r="AW189" s="125"/>
      <c r="AX189" s="125"/>
      <c r="AY189" s="125"/>
      <c r="AZ189" s="125"/>
      <c r="BA189" s="125"/>
      <c r="BB189" s="125"/>
      <c r="BC189" s="125"/>
      <c r="BD189" s="125"/>
      <c r="BE189" s="125"/>
      <c r="BF189" s="125"/>
      <c r="BG189" s="125"/>
      <c r="BH189" s="125"/>
    </row>
    <row r="190" spans="1:60" ht="22.5" outlineLevel="1">
      <c r="A190" s="144">
        <v>59</v>
      </c>
      <c r="B190" s="145" t="s">
        <v>368</v>
      </c>
      <c r="C190" s="160" t="s">
        <v>369</v>
      </c>
      <c r="D190" s="146" t="s">
        <v>183</v>
      </c>
      <c r="E190" s="147">
        <v>1</v>
      </c>
      <c r="F190" s="148"/>
      <c r="G190" s="149">
        <f>ROUND(E190*F190,2)</f>
        <v>0</v>
      </c>
      <c r="H190" s="148">
        <v>1500</v>
      </c>
      <c r="I190" s="149">
        <f>ROUND(E190*H190,2)</f>
        <v>1500</v>
      </c>
      <c r="J190" s="148">
        <v>0</v>
      </c>
      <c r="K190" s="149">
        <f>ROUND(E190*J190,2)</f>
        <v>0</v>
      </c>
      <c r="L190" s="149">
        <v>21</v>
      </c>
      <c r="M190" s="149">
        <f>G190*(1+L190/100)</f>
        <v>0</v>
      </c>
      <c r="N190" s="147">
        <v>1.3599999999999999E-2</v>
      </c>
      <c r="O190" s="147">
        <f>ROUND(E190*N190,2)</f>
        <v>0.01</v>
      </c>
      <c r="P190" s="147">
        <v>0</v>
      </c>
      <c r="Q190" s="147">
        <f>ROUND(E190*P190,2)</f>
        <v>0</v>
      </c>
      <c r="R190" s="149" t="s">
        <v>169</v>
      </c>
      <c r="S190" s="149" t="s">
        <v>140</v>
      </c>
      <c r="T190" s="150" t="s">
        <v>140</v>
      </c>
      <c r="U190" s="135">
        <v>0</v>
      </c>
      <c r="V190" s="135">
        <f>ROUND(E190*U190,2)</f>
        <v>0</v>
      </c>
      <c r="W190" s="135"/>
      <c r="X190" s="135" t="s">
        <v>131</v>
      </c>
      <c r="Y190" s="135" t="s">
        <v>117</v>
      </c>
      <c r="Z190" s="125"/>
      <c r="AA190" s="125"/>
      <c r="AB190" s="125"/>
      <c r="AC190" s="125"/>
      <c r="AD190" s="125"/>
      <c r="AE190" s="125"/>
      <c r="AF190" s="125"/>
      <c r="AG190" s="125" t="s">
        <v>303</v>
      </c>
      <c r="AH190" s="125"/>
      <c r="AI190" s="125"/>
      <c r="AJ190" s="125"/>
      <c r="AK190" s="125"/>
      <c r="AL190" s="125"/>
      <c r="AM190" s="125"/>
      <c r="AN190" s="125"/>
      <c r="AO190" s="125"/>
      <c r="AP190" s="125"/>
      <c r="AQ190" s="125"/>
      <c r="AR190" s="125"/>
      <c r="AS190" s="125"/>
      <c r="AT190" s="125"/>
      <c r="AU190" s="125"/>
      <c r="AV190" s="125"/>
      <c r="AW190" s="125"/>
      <c r="AX190" s="125"/>
      <c r="AY190" s="125"/>
      <c r="AZ190" s="125"/>
      <c r="BA190" s="125"/>
      <c r="BB190" s="125"/>
      <c r="BC190" s="125"/>
      <c r="BD190" s="125"/>
      <c r="BE190" s="125"/>
      <c r="BF190" s="125"/>
      <c r="BG190" s="125"/>
      <c r="BH190" s="125"/>
    </row>
    <row r="191" spans="1:60" outlineLevel="2">
      <c r="A191" s="132"/>
      <c r="B191" s="133"/>
      <c r="C191" s="167" t="s">
        <v>356</v>
      </c>
      <c r="D191" s="165"/>
      <c r="E191" s="166"/>
      <c r="F191" s="135"/>
      <c r="G191" s="135"/>
      <c r="H191" s="135"/>
      <c r="I191" s="135"/>
      <c r="J191" s="135"/>
      <c r="K191" s="135"/>
      <c r="L191" s="135"/>
      <c r="M191" s="135"/>
      <c r="N191" s="134"/>
      <c r="O191" s="134"/>
      <c r="P191" s="134"/>
      <c r="Q191" s="134"/>
      <c r="R191" s="135"/>
      <c r="S191" s="135"/>
      <c r="T191" s="135"/>
      <c r="U191" s="135"/>
      <c r="V191" s="135"/>
      <c r="W191" s="135"/>
      <c r="X191" s="135"/>
      <c r="Y191" s="135"/>
      <c r="Z191" s="125"/>
      <c r="AA191" s="125"/>
      <c r="AB191" s="125"/>
      <c r="AC191" s="125"/>
      <c r="AD191" s="125"/>
      <c r="AE191" s="125"/>
      <c r="AF191" s="125"/>
      <c r="AG191" s="125" t="s">
        <v>142</v>
      </c>
      <c r="AH191" s="125">
        <v>0</v>
      </c>
      <c r="AI191" s="125"/>
      <c r="AJ191" s="125"/>
      <c r="AK191" s="125"/>
      <c r="AL191" s="125"/>
      <c r="AM191" s="125"/>
      <c r="AN191" s="125"/>
      <c r="AO191" s="125"/>
      <c r="AP191" s="125"/>
      <c r="AQ191" s="125"/>
      <c r="AR191" s="125"/>
      <c r="AS191" s="125"/>
      <c r="AT191" s="125"/>
      <c r="AU191" s="125"/>
      <c r="AV191" s="125"/>
      <c r="AW191" s="125"/>
      <c r="AX191" s="125"/>
      <c r="AY191" s="125"/>
      <c r="AZ191" s="125"/>
      <c r="BA191" s="125"/>
      <c r="BB191" s="125"/>
      <c r="BC191" s="125"/>
      <c r="BD191" s="125"/>
      <c r="BE191" s="125"/>
      <c r="BF191" s="125"/>
      <c r="BG191" s="125"/>
      <c r="BH191" s="125"/>
    </row>
    <row r="192" spans="1:60" outlineLevel="3">
      <c r="A192" s="132"/>
      <c r="B192" s="133"/>
      <c r="C192" s="167" t="s">
        <v>370</v>
      </c>
      <c r="D192" s="165"/>
      <c r="E192" s="166">
        <v>1</v>
      </c>
      <c r="F192" s="135"/>
      <c r="G192" s="135"/>
      <c r="H192" s="135"/>
      <c r="I192" s="135"/>
      <c r="J192" s="135"/>
      <c r="K192" s="135"/>
      <c r="L192" s="135"/>
      <c r="M192" s="135"/>
      <c r="N192" s="134"/>
      <c r="O192" s="134"/>
      <c r="P192" s="134"/>
      <c r="Q192" s="134"/>
      <c r="R192" s="135"/>
      <c r="S192" s="135"/>
      <c r="T192" s="135"/>
      <c r="U192" s="135"/>
      <c r="V192" s="135"/>
      <c r="W192" s="135"/>
      <c r="X192" s="135"/>
      <c r="Y192" s="135"/>
      <c r="Z192" s="125"/>
      <c r="AA192" s="125"/>
      <c r="AB192" s="125"/>
      <c r="AC192" s="125"/>
      <c r="AD192" s="125"/>
      <c r="AE192" s="125"/>
      <c r="AF192" s="125"/>
      <c r="AG192" s="125" t="s">
        <v>142</v>
      </c>
      <c r="AH192" s="125">
        <v>0</v>
      </c>
      <c r="AI192" s="125"/>
      <c r="AJ192" s="125"/>
      <c r="AK192" s="125"/>
      <c r="AL192" s="125"/>
      <c r="AM192" s="125"/>
      <c r="AN192" s="125"/>
      <c r="AO192" s="125"/>
      <c r="AP192" s="125"/>
      <c r="AQ192" s="125"/>
      <c r="AR192" s="125"/>
      <c r="AS192" s="125"/>
      <c r="AT192" s="125"/>
      <c r="AU192" s="125"/>
      <c r="AV192" s="125"/>
      <c r="AW192" s="125"/>
      <c r="AX192" s="125"/>
      <c r="AY192" s="125"/>
      <c r="AZ192" s="125"/>
      <c r="BA192" s="125"/>
      <c r="BB192" s="125"/>
      <c r="BC192" s="125"/>
      <c r="BD192" s="125"/>
      <c r="BE192" s="125"/>
      <c r="BF192" s="125"/>
      <c r="BG192" s="125"/>
      <c r="BH192" s="125"/>
    </row>
    <row r="193" spans="1:60" outlineLevel="1">
      <c r="A193" s="144">
        <v>60</v>
      </c>
      <c r="B193" s="145" t="s">
        <v>371</v>
      </c>
      <c r="C193" s="160" t="s">
        <v>372</v>
      </c>
      <c r="D193" s="146" t="s">
        <v>168</v>
      </c>
      <c r="E193" s="147">
        <v>10</v>
      </c>
      <c r="F193" s="148"/>
      <c r="G193" s="149">
        <f>ROUND(E193*F193,2)</f>
        <v>0</v>
      </c>
      <c r="H193" s="148">
        <v>95.7</v>
      </c>
      <c r="I193" s="149">
        <f>ROUND(E193*H193,2)</f>
        <v>957</v>
      </c>
      <c r="J193" s="148">
        <v>0</v>
      </c>
      <c r="K193" s="149">
        <f>ROUND(E193*J193,2)</f>
        <v>0</v>
      </c>
      <c r="L193" s="149">
        <v>21</v>
      </c>
      <c r="M193" s="149">
        <f>G193*(1+L193/100)</f>
        <v>0</v>
      </c>
      <c r="N193" s="147">
        <v>1E-3</v>
      </c>
      <c r="O193" s="147">
        <f>ROUND(E193*N193,2)</f>
        <v>0.01</v>
      </c>
      <c r="P193" s="147">
        <v>0</v>
      </c>
      <c r="Q193" s="147">
        <f>ROUND(E193*P193,2)</f>
        <v>0</v>
      </c>
      <c r="R193" s="149" t="s">
        <v>169</v>
      </c>
      <c r="S193" s="149" t="s">
        <v>140</v>
      </c>
      <c r="T193" s="150" t="s">
        <v>140</v>
      </c>
      <c r="U193" s="135">
        <v>0</v>
      </c>
      <c r="V193" s="135">
        <f>ROUND(E193*U193,2)</f>
        <v>0</v>
      </c>
      <c r="W193" s="135"/>
      <c r="X193" s="135" t="s">
        <v>131</v>
      </c>
      <c r="Y193" s="135" t="s">
        <v>117</v>
      </c>
      <c r="Z193" s="125"/>
      <c r="AA193" s="125"/>
      <c r="AB193" s="125"/>
      <c r="AC193" s="125"/>
      <c r="AD193" s="125"/>
      <c r="AE193" s="125"/>
      <c r="AF193" s="125"/>
      <c r="AG193" s="125" t="s">
        <v>303</v>
      </c>
      <c r="AH193" s="125"/>
      <c r="AI193" s="125"/>
      <c r="AJ193" s="125"/>
      <c r="AK193" s="125"/>
      <c r="AL193" s="125"/>
      <c r="AM193" s="125"/>
      <c r="AN193" s="125"/>
      <c r="AO193" s="125"/>
      <c r="AP193" s="125"/>
      <c r="AQ193" s="125"/>
      <c r="AR193" s="125"/>
      <c r="AS193" s="125"/>
      <c r="AT193" s="125"/>
      <c r="AU193" s="125"/>
      <c r="AV193" s="125"/>
      <c r="AW193" s="125"/>
      <c r="AX193" s="125"/>
      <c r="AY193" s="125"/>
      <c r="AZ193" s="125"/>
      <c r="BA193" s="125"/>
      <c r="BB193" s="125"/>
      <c r="BC193" s="125"/>
      <c r="BD193" s="125"/>
      <c r="BE193" s="125"/>
      <c r="BF193" s="125"/>
      <c r="BG193" s="125"/>
      <c r="BH193" s="125"/>
    </row>
    <row r="194" spans="1:60" outlineLevel="2">
      <c r="A194" s="132"/>
      <c r="B194" s="133"/>
      <c r="C194" s="167" t="s">
        <v>356</v>
      </c>
      <c r="D194" s="165"/>
      <c r="E194" s="166"/>
      <c r="F194" s="135"/>
      <c r="G194" s="135"/>
      <c r="H194" s="135"/>
      <c r="I194" s="135"/>
      <c r="J194" s="135"/>
      <c r="K194" s="135"/>
      <c r="L194" s="135"/>
      <c r="M194" s="135"/>
      <c r="N194" s="134"/>
      <c r="O194" s="134"/>
      <c r="P194" s="134"/>
      <c r="Q194" s="134"/>
      <c r="R194" s="135"/>
      <c r="S194" s="135"/>
      <c r="T194" s="135"/>
      <c r="U194" s="135"/>
      <c r="V194" s="135"/>
      <c r="W194" s="135"/>
      <c r="X194" s="135"/>
      <c r="Y194" s="135"/>
      <c r="Z194" s="125"/>
      <c r="AA194" s="125"/>
      <c r="AB194" s="125"/>
      <c r="AC194" s="125"/>
      <c r="AD194" s="125"/>
      <c r="AE194" s="125"/>
      <c r="AF194" s="125"/>
      <c r="AG194" s="125" t="s">
        <v>142</v>
      </c>
      <c r="AH194" s="125">
        <v>0</v>
      </c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</row>
    <row r="195" spans="1:60" outlineLevel="3">
      <c r="A195" s="132"/>
      <c r="B195" s="133"/>
      <c r="C195" s="167" t="s">
        <v>359</v>
      </c>
      <c r="D195" s="165"/>
      <c r="E195" s="166">
        <v>10</v>
      </c>
      <c r="F195" s="135"/>
      <c r="G195" s="135"/>
      <c r="H195" s="135"/>
      <c r="I195" s="135"/>
      <c r="J195" s="135"/>
      <c r="K195" s="135"/>
      <c r="L195" s="135"/>
      <c r="M195" s="135"/>
      <c r="N195" s="134"/>
      <c r="O195" s="134"/>
      <c r="P195" s="134"/>
      <c r="Q195" s="134"/>
      <c r="R195" s="135"/>
      <c r="S195" s="135"/>
      <c r="T195" s="135"/>
      <c r="U195" s="135"/>
      <c r="V195" s="135"/>
      <c r="W195" s="135"/>
      <c r="X195" s="135"/>
      <c r="Y195" s="135"/>
      <c r="Z195" s="125"/>
      <c r="AA195" s="125"/>
      <c r="AB195" s="125"/>
      <c r="AC195" s="125"/>
      <c r="AD195" s="125"/>
      <c r="AE195" s="125"/>
      <c r="AF195" s="125"/>
      <c r="AG195" s="125" t="s">
        <v>142</v>
      </c>
      <c r="AH195" s="125">
        <v>0</v>
      </c>
      <c r="AI195" s="125"/>
      <c r="AJ195" s="125"/>
      <c r="AK195" s="125"/>
      <c r="AL195" s="125"/>
      <c r="AM195" s="125"/>
      <c r="AN195" s="125"/>
      <c r="AO195" s="125"/>
      <c r="AP195" s="125"/>
      <c r="AQ195" s="125"/>
      <c r="AR195" s="125"/>
      <c r="AS195" s="125"/>
      <c r="AT195" s="125"/>
      <c r="AU195" s="125"/>
      <c r="AV195" s="125"/>
      <c r="AW195" s="125"/>
      <c r="AX195" s="125"/>
      <c r="AY195" s="125"/>
      <c r="AZ195" s="125"/>
      <c r="BA195" s="125"/>
      <c r="BB195" s="125"/>
      <c r="BC195" s="125"/>
      <c r="BD195" s="125"/>
      <c r="BE195" s="125"/>
      <c r="BF195" s="125"/>
      <c r="BG195" s="125"/>
      <c r="BH195" s="125"/>
    </row>
    <row r="196" spans="1:60" outlineLevel="1">
      <c r="A196" s="152">
        <v>61</v>
      </c>
      <c r="B196" s="153" t="s">
        <v>373</v>
      </c>
      <c r="C196" s="161" t="s">
        <v>374</v>
      </c>
      <c r="D196" s="154" t="s">
        <v>0</v>
      </c>
      <c r="E196" s="155">
        <f>(G176+G181+G184+G190+G193)*0.01</f>
        <v>0</v>
      </c>
      <c r="F196" s="156"/>
      <c r="G196" s="157">
        <f>ROUND(E196*F196,2)</f>
        <v>0</v>
      </c>
      <c r="H196" s="156">
        <v>0</v>
      </c>
      <c r="I196" s="157">
        <f>ROUND(E196*H196,2)</f>
        <v>0</v>
      </c>
      <c r="J196" s="156">
        <v>2.1</v>
      </c>
      <c r="K196" s="157">
        <f>ROUND(E196*J196,2)</f>
        <v>0</v>
      </c>
      <c r="L196" s="157">
        <v>21</v>
      </c>
      <c r="M196" s="157">
        <f>G196*(1+L196/100)</f>
        <v>0</v>
      </c>
      <c r="N196" s="155">
        <v>0</v>
      </c>
      <c r="O196" s="155">
        <f>ROUND(E196*N196,2)</f>
        <v>0</v>
      </c>
      <c r="P196" s="155">
        <v>0</v>
      </c>
      <c r="Q196" s="155">
        <f>ROUND(E196*P196,2)</f>
        <v>0</v>
      </c>
      <c r="R196" s="157"/>
      <c r="S196" s="157" t="s">
        <v>140</v>
      </c>
      <c r="T196" s="158" t="s">
        <v>140</v>
      </c>
      <c r="U196" s="135">
        <v>0</v>
      </c>
      <c r="V196" s="135">
        <f>ROUND(E196*U196,2)</f>
        <v>0</v>
      </c>
      <c r="W196" s="135"/>
      <c r="X196" s="135" t="s">
        <v>116</v>
      </c>
      <c r="Y196" s="135" t="s">
        <v>117</v>
      </c>
      <c r="Z196" s="125"/>
      <c r="AA196" s="125"/>
      <c r="AB196" s="125"/>
      <c r="AC196" s="125"/>
      <c r="AD196" s="125"/>
      <c r="AE196" s="125"/>
      <c r="AF196" s="125"/>
      <c r="AG196" s="125" t="s">
        <v>315</v>
      </c>
      <c r="AH196" s="125"/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</row>
    <row r="197" spans="1:60">
      <c r="A197" s="137" t="s">
        <v>109</v>
      </c>
      <c r="B197" s="138" t="s">
        <v>81</v>
      </c>
      <c r="C197" s="159" t="s">
        <v>82</v>
      </c>
      <c r="D197" s="139"/>
      <c r="E197" s="140"/>
      <c r="F197" s="141"/>
      <c r="G197" s="141">
        <f>SUMIF(AG198:AG242,"&lt;&gt;NOR",G198:G242)</f>
        <v>0</v>
      </c>
      <c r="H197" s="141"/>
      <c r="I197" s="141">
        <f>SUM(I198:I242)</f>
        <v>21566.21</v>
      </c>
      <c r="J197" s="141"/>
      <c r="K197" s="141">
        <f>SUM(K198:K242)</f>
        <v>27221.660000000003</v>
      </c>
      <c r="L197" s="141"/>
      <c r="M197" s="141">
        <f>SUM(M198:M242)</f>
        <v>0</v>
      </c>
      <c r="N197" s="140"/>
      <c r="O197" s="140">
        <f>SUM(O198:O242)</f>
        <v>6.0000000000000005E-2</v>
      </c>
      <c r="P197" s="140"/>
      <c r="Q197" s="140">
        <f>SUM(Q198:Q242)</f>
        <v>0</v>
      </c>
      <c r="R197" s="141"/>
      <c r="S197" s="141"/>
      <c r="T197" s="142"/>
      <c r="U197" s="136"/>
      <c r="V197" s="136">
        <f>SUM(V198:V242)</f>
        <v>0</v>
      </c>
      <c r="W197" s="136"/>
      <c r="X197" s="136"/>
      <c r="Y197" s="136"/>
      <c r="AG197" t="s">
        <v>110</v>
      </c>
    </row>
    <row r="198" spans="1:60" outlineLevel="1">
      <c r="A198" s="144">
        <v>62</v>
      </c>
      <c r="B198" s="145" t="s">
        <v>375</v>
      </c>
      <c r="C198" s="160" t="s">
        <v>376</v>
      </c>
      <c r="D198" s="146" t="s">
        <v>157</v>
      </c>
      <c r="E198" s="147">
        <v>2.2751999999999999</v>
      </c>
      <c r="F198" s="148"/>
      <c r="G198" s="149">
        <f>ROUND(E198*F198,2)</f>
        <v>0</v>
      </c>
      <c r="H198" s="148">
        <v>39.65</v>
      </c>
      <c r="I198" s="149">
        <f>ROUND(E198*H198,2)</f>
        <v>90.21</v>
      </c>
      <c r="J198" s="148">
        <v>154.35</v>
      </c>
      <c r="K198" s="149">
        <f>ROUND(E198*J198,2)</f>
        <v>351.18</v>
      </c>
      <c r="L198" s="149">
        <v>21</v>
      </c>
      <c r="M198" s="149">
        <f>G198*(1+L198/100)</f>
        <v>0</v>
      </c>
      <c r="N198" s="147">
        <v>2.7999999999999998E-4</v>
      </c>
      <c r="O198" s="147">
        <f>ROUND(E198*N198,2)</f>
        <v>0</v>
      </c>
      <c r="P198" s="147">
        <v>0</v>
      </c>
      <c r="Q198" s="147">
        <f>ROUND(E198*P198,2)</f>
        <v>0</v>
      </c>
      <c r="R198" s="149"/>
      <c r="S198" s="149" t="s">
        <v>140</v>
      </c>
      <c r="T198" s="150" t="s">
        <v>140</v>
      </c>
      <c r="U198" s="135">
        <v>0</v>
      </c>
      <c r="V198" s="135">
        <f>ROUND(E198*U198,2)</f>
        <v>0</v>
      </c>
      <c r="W198" s="135"/>
      <c r="X198" s="135" t="s">
        <v>116</v>
      </c>
      <c r="Y198" s="135" t="s">
        <v>117</v>
      </c>
      <c r="Z198" s="125"/>
      <c r="AA198" s="125"/>
      <c r="AB198" s="125"/>
      <c r="AC198" s="125"/>
      <c r="AD198" s="125"/>
      <c r="AE198" s="125"/>
      <c r="AF198" s="125"/>
      <c r="AG198" s="125" t="s">
        <v>252</v>
      </c>
      <c r="AH198" s="125"/>
      <c r="AI198" s="125"/>
      <c r="AJ198" s="125"/>
      <c r="AK198" s="125"/>
      <c r="AL198" s="125"/>
      <c r="AM198" s="125"/>
      <c r="AN198" s="125"/>
      <c r="AO198" s="125"/>
      <c r="AP198" s="125"/>
      <c r="AQ198" s="125"/>
      <c r="AR198" s="125"/>
      <c r="AS198" s="125"/>
      <c r="AT198" s="125"/>
      <c r="AU198" s="125"/>
      <c r="AV198" s="125"/>
      <c r="AW198" s="125"/>
      <c r="AX198" s="125"/>
      <c r="AY198" s="125"/>
      <c r="AZ198" s="125"/>
      <c r="BA198" s="125"/>
      <c r="BB198" s="125"/>
      <c r="BC198" s="125"/>
      <c r="BD198" s="125"/>
      <c r="BE198" s="125"/>
      <c r="BF198" s="125"/>
      <c r="BG198" s="125"/>
      <c r="BH198" s="125"/>
    </row>
    <row r="199" spans="1:60" outlineLevel="2">
      <c r="A199" s="132"/>
      <c r="B199" s="133"/>
      <c r="C199" s="167" t="s">
        <v>356</v>
      </c>
      <c r="D199" s="165"/>
      <c r="E199" s="166"/>
      <c r="F199" s="135"/>
      <c r="G199" s="135"/>
      <c r="H199" s="135"/>
      <c r="I199" s="135"/>
      <c r="J199" s="135"/>
      <c r="K199" s="135"/>
      <c r="L199" s="135"/>
      <c r="M199" s="135"/>
      <c r="N199" s="134"/>
      <c r="O199" s="134"/>
      <c r="P199" s="134"/>
      <c r="Q199" s="134"/>
      <c r="R199" s="135"/>
      <c r="S199" s="135"/>
      <c r="T199" s="135"/>
      <c r="U199" s="135"/>
      <c r="V199" s="135"/>
      <c r="W199" s="135"/>
      <c r="X199" s="135"/>
      <c r="Y199" s="135"/>
      <c r="Z199" s="125"/>
      <c r="AA199" s="125"/>
      <c r="AB199" s="125"/>
      <c r="AC199" s="125"/>
      <c r="AD199" s="125"/>
      <c r="AE199" s="125"/>
      <c r="AF199" s="125"/>
      <c r="AG199" s="125" t="s">
        <v>142</v>
      </c>
      <c r="AH199" s="125">
        <v>0</v>
      </c>
      <c r="AI199" s="125"/>
      <c r="AJ199" s="125"/>
      <c r="AK199" s="125"/>
      <c r="AL199" s="125"/>
      <c r="AM199" s="125"/>
      <c r="AN199" s="125"/>
      <c r="AO199" s="125"/>
      <c r="AP199" s="125"/>
      <c r="AQ199" s="125"/>
      <c r="AR199" s="125"/>
      <c r="AS199" s="125"/>
      <c r="AT199" s="125"/>
      <c r="AU199" s="125"/>
      <c r="AV199" s="125"/>
      <c r="AW199" s="125"/>
      <c r="AX199" s="125"/>
      <c r="AY199" s="125"/>
      <c r="AZ199" s="125"/>
      <c r="BA199" s="125"/>
      <c r="BB199" s="125"/>
      <c r="BC199" s="125"/>
      <c r="BD199" s="125"/>
      <c r="BE199" s="125"/>
      <c r="BF199" s="125"/>
      <c r="BG199" s="125"/>
      <c r="BH199" s="125"/>
    </row>
    <row r="200" spans="1:60" outlineLevel="3">
      <c r="A200" s="132"/>
      <c r="B200" s="133"/>
      <c r="C200" s="167" t="s">
        <v>370</v>
      </c>
      <c r="D200" s="165"/>
      <c r="E200" s="166">
        <v>1</v>
      </c>
      <c r="F200" s="135"/>
      <c r="G200" s="135"/>
      <c r="H200" s="135"/>
      <c r="I200" s="135"/>
      <c r="J200" s="135"/>
      <c r="K200" s="135"/>
      <c r="L200" s="135"/>
      <c r="M200" s="135"/>
      <c r="N200" s="134"/>
      <c r="O200" s="134"/>
      <c r="P200" s="134"/>
      <c r="Q200" s="134"/>
      <c r="R200" s="135"/>
      <c r="S200" s="135"/>
      <c r="T200" s="135"/>
      <c r="U200" s="135"/>
      <c r="V200" s="135"/>
      <c r="W200" s="135"/>
      <c r="X200" s="135"/>
      <c r="Y200" s="135"/>
      <c r="Z200" s="125"/>
      <c r="AA200" s="125"/>
      <c r="AB200" s="125"/>
      <c r="AC200" s="125"/>
      <c r="AD200" s="125"/>
      <c r="AE200" s="125"/>
      <c r="AF200" s="125"/>
      <c r="AG200" s="125" t="s">
        <v>142</v>
      </c>
      <c r="AH200" s="125">
        <v>0</v>
      </c>
      <c r="AI200" s="125"/>
      <c r="AJ200" s="125"/>
      <c r="AK200" s="125"/>
      <c r="AL200" s="125"/>
      <c r="AM200" s="125"/>
      <c r="AN200" s="125"/>
      <c r="AO200" s="125"/>
      <c r="AP200" s="125"/>
      <c r="AQ200" s="125"/>
      <c r="AR200" s="125"/>
      <c r="AS200" s="125"/>
      <c r="AT200" s="125"/>
      <c r="AU200" s="125"/>
      <c r="AV200" s="125"/>
      <c r="AW200" s="125"/>
      <c r="AX200" s="125"/>
      <c r="AY200" s="125"/>
      <c r="AZ200" s="125"/>
      <c r="BA200" s="125"/>
      <c r="BB200" s="125"/>
      <c r="BC200" s="125"/>
      <c r="BD200" s="125"/>
      <c r="BE200" s="125"/>
      <c r="BF200" s="125"/>
      <c r="BG200" s="125"/>
      <c r="BH200" s="125"/>
    </row>
    <row r="201" spans="1:60" outlineLevel="3">
      <c r="A201" s="132"/>
      <c r="B201" s="133"/>
      <c r="C201" s="167" t="s">
        <v>377</v>
      </c>
      <c r="D201" s="165"/>
      <c r="E201" s="166">
        <v>0.78</v>
      </c>
      <c r="F201" s="135"/>
      <c r="G201" s="135"/>
      <c r="H201" s="135"/>
      <c r="I201" s="135"/>
      <c r="J201" s="135"/>
      <c r="K201" s="135"/>
      <c r="L201" s="135"/>
      <c r="M201" s="135"/>
      <c r="N201" s="134"/>
      <c r="O201" s="134"/>
      <c r="P201" s="134"/>
      <c r="Q201" s="134"/>
      <c r="R201" s="135"/>
      <c r="S201" s="135"/>
      <c r="T201" s="135"/>
      <c r="U201" s="135"/>
      <c r="V201" s="135"/>
      <c r="W201" s="135"/>
      <c r="X201" s="135"/>
      <c r="Y201" s="135"/>
      <c r="Z201" s="125"/>
      <c r="AA201" s="125"/>
      <c r="AB201" s="125"/>
      <c r="AC201" s="125"/>
      <c r="AD201" s="125"/>
      <c r="AE201" s="125"/>
      <c r="AF201" s="125"/>
      <c r="AG201" s="125" t="s">
        <v>142</v>
      </c>
      <c r="AH201" s="125">
        <v>0</v>
      </c>
      <c r="AI201" s="125"/>
      <c r="AJ201" s="125"/>
      <c r="AK201" s="125"/>
      <c r="AL201" s="125"/>
      <c r="AM201" s="125"/>
      <c r="AN201" s="125"/>
      <c r="AO201" s="125"/>
      <c r="AP201" s="125"/>
      <c r="AQ201" s="125"/>
      <c r="AR201" s="125"/>
      <c r="AS201" s="125"/>
      <c r="AT201" s="125"/>
      <c r="AU201" s="125"/>
      <c r="AV201" s="125"/>
      <c r="AW201" s="125"/>
      <c r="AX201" s="125"/>
      <c r="AY201" s="125"/>
      <c r="AZ201" s="125"/>
      <c r="BA201" s="125"/>
      <c r="BB201" s="125"/>
      <c r="BC201" s="125"/>
      <c r="BD201" s="125"/>
      <c r="BE201" s="125"/>
      <c r="BF201" s="125"/>
      <c r="BG201" s="125"/>
      <c r="BH201" s="125"/>
    </row>
    <row r="202" spans="1:60" outlineLevel="3">
      <c r="A202" s="132"/>
      <c r="B202" s="133"/>
      <c r="C202" s="167" t="s">
        <v>378</v>
      </c>
      <c r="D202" s="165"/>
      <c r="E202" s="166">
        <v>0.5</v>
      </c>
      <c r="F202" s="135"/>
      <c r="G202" s="135"/>
      <c r="H202" s="135"/>
      <c r="I202" s="135"/>
      <c r="J202" s="135"/>
      <c r="K202" s="135"/>
      <c r="L202" s="135"/>
      <c r="M202" s="135"/>
      <c r="N202" s="134"/>
      <c r="O202" s="134"/>
      <c r="P202" s="134"/>
      <c r="Q202" s="134"/>
      <c r="R202" s="135"/>
      <c r="S202" s="135"/>
      <c r="T202" s="135"/>
      <c r="U202" s="135"/>
      <c r="V202" s="135"/>
      <c r="W202" s="135"/>
      <c r="X202" s="135"/>
      <c r="Y202" s="135"/>
      <c r="Z202" s="125"/>
      <c r="AA202" s="125"/>
      <c r="AB202" s="125"/>
      <c r="AC202" s="125"/>
      <c r="AD202" s="125"/>
      <c r="AE202" s="125"/>
      <c r="AF202" s="125"/>
      <c r="AG202" s="125" t="s">
        <v>142</v>
      </c>
      <c r="AH202" s="125">
        <v>0</v>
      </c>
      <c r="AI202" s="125"/>
      <c r="AJ202" s="125"/>
      <c r="AK202" s="125"/>
      <c r="AL202" s="125"/>
      <c r="AM202" s="125"/>
      <c r="AN202" s="125"/>
      <c r="AO202" s="125"/>
      <c r="AP202" s="125"/>
      <c r="AQ202" s="125"/>
      <c r="AR202" s="125"/>
      <c r="AS202" s="125"/>
      <c r="AT202" s="125"/>
      <c r="AU202" s="125"/>
      <c r="AV202" s="125"/>
      <c r="AW202" s="125"/>
      <c r="AX202" s="125"/>
      <c r="AY202" s="125"/>
      <c r="AZ202" s="125"/>
      <c r="BA202" s="125"/>
      <c r="BB202" s="125"/>
      <c r="BC202" s="125"/>
      <c r="BD202" s="125"/>
      <c r="BE202" s="125"/>
      <c r="BF202" s="125"/>
      <c r="BG202" s="125"/>
      <c r="BH202" s="125"/>
    </row>
    <row r="203" spans="1:60" outlineLevel="1">
      <c r="A203" s="144">
        <v>63</v>
      </c>
      <c r="B203" s="145" t="s">
        <v>379</v>
      </c>
      <c r="C203" s="160" t="s">
        <v>380</v>
      </c>
      <c r="D203" s="146" t="s">
        <v>157</v>
      </c>
      <c r="E203" s="147">
        <v>86.504999999999995</v>
      </c>
      <c r="F203" s="148"/>
      <c r="G203" s="149">
        <f>ROUND(E203*F203,2)</f>
        <v>0</v>
      </c>
      <c r="H203" s="148">
        <v>140.84</v>
      </c>
      <c r="I203" s="149">
        <f>ROUND(E203*H203,2)</f>
        <v>12183.36</v>
      </c>
      <c r="J203" s="148">
        <v>83.66</v>
      </c>
      <c r="K203" s="149">
        <f>ROUND(E203*J203,2)</f>
        <v>7237.01</v>
      </c>
      <c r="L203" s="149">
        <v>21</v>
      </c>
      <c r="M203" s="149">
        <f>G203*(1+L203/100)</f>
        <v>0</v>
      </c>
      <c r="N203" s="147">
        <v>2.0000000000000001E-4</v>
      </c>
      <c r="O203" s="147">
        <f>ROUND(E203*N203,2)</f>
        <v>0.02</v>
      </c>
      <c r="P203" s="147">
        <v>0</v>
      </c>
      <c r="Q203" s="147">
        <f>ROUND(E203*P203,2)</f>
        <v>0</v>
      </c>
      <c r="R203" s="149"/>
      <c r="S203" s="149" t="s">
        <v>140</v>
      </c>
      <c r="T203" s="150" t="s">
        <v>140</v>
      </c>
      <c r="U203" s="135">
        <v>0</v>
      </c>
      <c r="V203" s="135">
        <f>ROUND(E203*U203,2)</f>
        <v>0</v>
      </c>
      <c r="W203" s="135"/>
      <c r="X203" s="135" t="s">
        <v>116</v>
      </c>
      <c r="Y203" s="135" t="s">
        <v>117</v>
      </c>
      <c r="Z203" s="125"/>
      <c r="AA203" s="125"/>
      <c r="AB203" s="125"/>
      <c r="AC203" s="125"/>
      <c r="AD203" s="125"/>
      <c r="AE203" s="125"/>
      <c r="AF203" s="125"/>
      <c r="AG203" s="125" t="s">
        <v>252</v>
      </c>
      <c r="AH203" s="125"/>
      <c r="AI203" s="125"/>
      <c r="AJ203" s="125"/>
      <c r="AK203" s="125"/>
      <c r="AL203" s="125"/>
      <c r="AM203" s="125"/>
      <c r="AN203" s="125"/>
      <c r="AO203" s="125"/>
      <c r="AP203" s="125"/>
      <c r="AQ203" s="125"/>
      <c r="AR203" s="125"/>
      <c r="AS203" s="125"/>
      <c r="AT203" s="125"/>
      <c r="AU203" s="125"/>
      <c r="AV203" s="125"/>
      <c r="AW203" s="125"/>
      <c r="AX203" s="125"/>
      <c r="AY203" s="125"/>
      <c r="AZ203" s="125"/>
      <c r="BA203" s="125"/>
      <c r="BB203" s="125"/>
      <c r="BC203" s="125"/>
      <c r="BD203" s="125"/>
      <c r="BE203" s="125"/>
      <c r="BF203" s="125"/>
      <c r="BG203" s="125"/>
      <c r="BH203" s="125"/>
    </row>
    <row r="204" spans="1:60" outlineLevel="2">
      <c r="A204" s="132"/>
      <c r="B204" s="133"/>
      <c r="C204" s="167" t="s">
        <v>253</v>
      </c>
      <c r="D204" s="165"/>
      <c r="E204" s="166"/>
      <c r="F204" s="135"/>
      <c r="G204" s="135"/>
      <c r="H204" s="135"/>
      <c r="I204" s="135"/>
      <c r="J204" s="135"/>
      <c r="K204" s="135"/>
      <c r="L204" s="135"/>
      <c r="M204" s="135"/>
      <c r="N204" s="134"/>
      <c r="O204" s="134"/>
      <c r="P204" s="134"/>
      <c r="Q204" s="134"/>
      <c r="R204" s="135"/>
      <c r="S204" s="135"/>
      <c r="T204" s="135"/>
      <c r="U204" s="135"/>
      <c r="V204" s="135"/>
      <c r="W204" s="135"/>
      <c r="X204" s="135"/>
      <c r="Y204" s="135"/>
      <c r="Z204" s="125"/>
      <c r="AA204" s="125"/>
      <c r="AB204" s="125"/>
      <c r="AC204" s="125"/>
      <c r="AD204" s="125"/>
      <c r="AE204" s="125"/>
      <c r="AF204" s="125"/>
      <c r="AG204" s="125" t="s">
        <v>142</v>
      </c>
      <c r="AH204" s="125">
        <v>0</v>
      </c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5"/>
      <c r="BC204" s="125"/>
      <c r="BD204" s="125"/>
      <c r="BE204" s="125"/>
      <c r="BF204" s="125"/>
      <c r="BG204" s="125"/>
      <c r="BH204" s="125"/>
    </row>
    <row r="205" spans="1:60" outlineLevel="3">
      <c r="A205" s="132"/>
      <c r="B205" s="133"/>
      <c r="C205" s="167" t="s">
        <v>254</v>
      </c>
      <c r="D205" s="165"/>
      <c r="E205" s="166">
        <v>5.54</v>
      </c>
      <c r="F205" s="135"/>
      <c r="G205" s="135"/>
      <c r="H205" s="135"/>
      <c r="I205" s="135"/>
      <c r="J205" s="135"/>
      <c r="K205" s="135"/>
      <c r="L205" s="135"/>
      <c r="M205" s="135"/>
      <c r="N205" s="134"/>
      <c r="O205" s="134"/>
      <c r="P205" s="134"/>
      <c r="Q205" s="134"/>
      <c r="R205" s="135"/>
      <c r="S205" s="135"/>
      <c r="T205" s="135"/>
      <c r="U205" s="135"/>
      <c r="V205" s="135"/>
      <c r="W205" s="135"/>
      <c r="X205" s="135"/>
      <c r="Y205" s="135"/>
      <c r="Z205" s="125"/>
      <c r="AA205" s="125"/>
      <c r="AB205" s="125"/>
      <c r="AC205" s="125"/>
      <c r="AD205" s="125"/>
      <c r="AE205" s="125"/>
      <c r="AF205" s="125"/>
      <c r="AG205" s="125" t="s">
        <v>142</v>
      </c>
      <c r="AH205" s="125">
        <v>0</v>
      </c>
      <c r="AI205" s="125"/>
      <c r="AJ205" s="125"/>
      <c r="AK205" s="125"/>
      <c r="AL205" s="125"/>
      <c r="AM205" s="125"/>
      <c r="AN205" s="125"/>
      <c r="AO205" s="125"/>
      <c r="AP205" s="125"/>
      <c r="AQ205" s="125"/>
      <c r="AR205" s="125"/>
      <c r="AS205" s="125"/>
      <c r="AT205" s="125"/>
      <c r="AU205" s="125"/>
      <c r="AV205" s="125"/>
      <c r="AW205" s="125"/>
      <c r="AX205" s="125"/>
      <c r="AY205" s="125"/>
      <c r="AZ205" s="125"/>
      <c r="BA205" s="125"/>
      <c r="BB205" s="125"/>
      <c r="BC205" s="125"/>
      <c r="BD205" s="125"/>
      <c r="BE205" s="125"/>
      <c r="BF205" s="125"/>
      <c r="BG205" s="125"/>
      <c r="BH205" s="125"/>
    </row>
    <row r="206" spans="1:60" outlineLevel="3">
      <c r="A206" s="132"/>
      <c r="B206" s="133"/>
      <c r="C206" s="167" t="s">
        <v>255</v>
      </c>
      <c r="D206" s="165"/>
      <c r="E206" s="166">
        <v>6.12</v>
      </c>
      <c r="F206" s="135"/>
      <c r="G206" s="135"/>
      <c r="H206" s="135"/>
      <c r="I206" s="135"/>
      <c r="J206" s="135"/>
      <c r="K206" s="135"/>
      <c r="L206" s="135"/>
      <c r="M206" s="135"/>
      <c r="N206" s="134"/>
      <c r="O206" s="134"/>
      <c r="P206" s="134"/>
      <c r="Q206" s="134"/>
      <c r="R206" s="135"/>
      <c r="S206" s="135"/>
      <c r="T206" s="135"/>
      <c r="U206" s="135"/>
      <c r="V206" s="135"/>
      <c r="W206" s="135"/>
      <c r="X206" s="135"/>
      <c r="Y206" s="135"/>
      <c r="Z206" s="125"/>
      <c r="AA206" s="125"/>
      <c r="AB206" s="125"/>
      <c r="AC206" s="125"/>
      <c r="AD206" s="125"/>
      <c r="AE206" s="125"/>
      <c r="AF206" s="125"/>
      <c r="AG206" s="125" t="s">
        <v>142</v>
      </c>
      <c r="AH206" s="125">
        <v>0</v>
      </c>
      <c r="AI206" s="125"/>
      <c r="AJ206" s="125"/>
      <c r="AK206" s="125"/>
      <c r="AL206" s="125"/>
      <c r="AM206" s="125"/>
      <c r="AN206" s="125"/>
      <c r="AO206" s="125"/>
      <c r="AP206" s="125"/>
      <c r="AQ206" s="125"/>
      <c r="AR206" s="125"/>
      <c r="AS206" s="125"/>
      <c r="AT206" s="125"/>
      <c r="AU206" s="125"/>
      <c r="AV206" s="125"/>
      <c r="AW206" s="125"/>
      <c r="AX206" s="125"/>
      <c r="AY206" s="125"/>
      <c r="AZ206" s="125"/>
      <c r="BA206" s="125"/>
      <c r="BB206" s="125"/>
      <c r="BC206" s="125"/>
      <c r="BD206" s="125"/>
      <c r="BE206" s="125"/>
      <c r="BF206" s="125"/>
      <c r="BG206" s="125"/>
      <c r="BH206" s="125"/>
    </row>
    <row r="207" spans="1:60" outlineLevel="3">
      <c r="A207" s="132"/>
      <c r="B207" s="133"/>
      <c r="C207" s="167" t="s">
        <v>256</v>
      </c>
      <c r="D207" s="165"/>
      <c r="E207" s="166">
        <v>6.73</v>
      </c>
      <c r="F207" s="135"/>
      <c r="G207" s="135"/>
      <c r="H207" s="135"/>
      <c r="I207" s="135"/>
      <c r="J207" s="135"/>
      <c r="K207" s="135"/>
      <c r="L207" s="135"/>
      <c r="M207" s="135"/>
      <c r="N207" s="134"/>
      <c r="O207" s="134"/>
      <c r="P207" s="134"/>
      <c r="Q207" s="134"/>
      <c r="R207" s="135"/>
      <c r="S207" s="135"/>
      <c r="T207" s="135"/>
      <c r="U207" s="135"/>
      <c r="V207" s="135"/>
      <c r="W207" s="135"/>
      <c r="X207" s="135"/>
      <c r="Y207" s="135"/>
      <c r="Z207" s="125"/>
      <c r="AA207" s="125"/>
      <c r="AB207" s="125"/>
      <c r="AC207" s="125"/>
      <c r="AD207" s="125"/>
      <c r="AE207" s="125"/>
      <c r="AF207" s="125"/>
      <c r="AG207" s="125" t="s">
        <v>142</v>
      </c>
      <c r="AH207" s="125">
        <v>0</v>
      </c>
      <c r="AI207" s="125"/>
      <c r="AJ207" s="125"/>
      <c r="AK207" s="125"/>
      <c r="AL207" s="125"/>
      <c r="AM207" s="125"/>
      <c r="AN207" s="125"/>
      <c r="AO207" s="125"/>
      <c r="AP207" s="125"/>
      <c r="AQ207" s="125"/>
      <c r="AR207" s="125"/>
      <c r="AS207" s="125"/>
      <c r="AT207" s="125"/>
      <c r="AU207" s="125"/>
      <c r="AV207" s="125"/>
      <c r="AW207" s="125"/>
      <c r="AX207" s="125"/>
      <c r="AY207" s="125"/>
      <c r="AZ207" s="125"/>
      <c r="BA207" s="125"/>
      <c r="BB207" s="125"/>
      <c r="BC207" s="125"/>
      <c r="BD207" s="125"/>
      <c r="BE207" s="125"/>
      <c r="BF207" s="125"/>
      <c r="BG207" s="125"/>
      <c r="BH207" s="125"/>
    </row>
    <row r="208" spans="1:60" outlineLevel="3">
      <c r="A208" s="132"/>
      <c r="B208" s="133"/>
      <c r="C208" s="167" t="s">
        <v>257</v>
      </c>
      <c r="D208" s="165"/>
      <c r="E208" s="166">
        <v>9.24</v>
      </c>
      <c r="F208" s="135"/>
      <c r="G208" s="135"/>
      <c r="H208" s="135"/>
      <c r="I208" s="135"/>
      <c r="J208" s="135"/>
      <c r="K208" s="135"/>
      <c r="L208" s="135"/>
      <c r="M208" s="135"/>
      <c r="N208" s="134"/>
      <c r="O208" s="134"/>
      <c r="P208" s="134"/>
      <c r="Q208" s="134"/>
      <c r="R208" s="135"/>
      <c r="S208" s="135"/>
      <c r="T208" s="135"/>
      <c r="U208" s="135"/>
      <c r="V208" s="135"/>
      <c r="W208" s="135"/>
      <c r="X208" s="135"/>
      <c r="Y208" s="135"/>
      <c r="Z208" s="125"/>
      <c r="AA208" s="125"/>
      <c r="AB208" s="125"/>
      <c r="AC208" s="125"/>
      <c r="AD208" s="125"/>
      <c r="AE208" s="125"/>
      <c r="AF208" s="125"/>
      <c r="AG208" s="125" t="s">
        <v>142</v>
      </c>
      <c r="AH208" s="125">
        <v>0</v>
      </c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</row>
    <row r="209" spans="1:60" outlineLevel="3">
      <c r="A209" s="132"/>
      <c r="B209" s="133"/>
      <c r="C209" s="167" t="s">
        <v>258</v>
      </c>
      <c r="D209" s="165"/>
      <c r="E209" s="166">
        <v>7.56</v>
      </c>
      <c r="F209" s="135"/>
      <c r="G209" s="135"/>
      <c r="H209" s="135"/>
      <c r="I209" s="135"/>
      <c r="J209" s="135"/>
      <c r="K209" s="135"/>
      <c r="L209" s="135"/>
      <c r="M209" s="135"/>
      <c r="N209" s="134"/>
      <c r="O209" s="134"/>
      <c r="P209" s="134"/>
      <c r="Q209" s="134"/>
      <c r="R209" s="135"/>
      <c r="S209" s="135"/>
      <c r="T209" s="135"/>
      <c r="U209" s="135"/>
      <c r="V209" s="135"/>
      <c r="W209" s="135"/>
      <c r="X209" s="135"/>
      <c r="Y209" s="135"/>
      <c r="Z209" s="125"/>
      <c r="AA209" s="125"/>
      <c r="AB209" s="125"/>
      <c r="AC209" s="125"/>
      <c r="AD209" s="125"/>
      <c r="AE209" s="125"/>
      <c r="AF209" s="125"/>
      <c r="AG209" s="125" t="s">
        <v>142</v>
      </c>
      <c r="AH209" s="125">
        <v>0</v>
      </c>
      <c r="AI209" s="125"/>
      <c r="AJ209" s="125"/>
      <c r="AK209" s="125"/>
      <c r="AL209" s="125"/>
      <c r="AM209" s="125"/>
      <c r="AN209" s="125"/>
      <c r="AO209" s="125"/>
      <c r="AP209" s="125"/>
      <c r="AQ209" s="125"/>
      <c r="AR209" s="125"/>
      <c r="AS209" s="125"/>
      <c r="AT209" s="125"/>
      <c r="AU209" s="125"/>
      <c r="AV209" s="125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</row>
    <row r="210" spans="1:60" outlineLevel="3">
      <c r="A210" s="132"/>
      <c r="B210" s="133"/>
      <c r="C210" s="167" t="s">
        <v>259</v>
      </c>
      <c r="D210" s="165"/>
      <c r="E210" s="166">
        <v>6.24</v>
      </c>
      <c r="F210" s="135"/>
      <c r="G210" s="135"/>
      <c r="H210" s="135"/>
      <c r="I210" s="135"/>
      <c r="J210" s="135"/>
      <c r="K210" s="135"/>
      <c r="L210" s="135"/>
      <c r="M210" s="135"/>
      <c r="N210" s="134"/>
      <c r="O210" s="134"/>
      <c r="P210" s="134"/>
      <c r="Q210" s="134"/>
      <c r="R210" s="135"/>
      <c r="S210" s="135"/>
      <c r="T210" s="135"/>
      <c r="U210" s="135"/>
      <c r="V210" s="135"/>
      <c r="W210" s="135"/>
      <c r="X210" s="135"/>
      <c r="Y210" s="135"/>
      <c r="Z210" s="125"/>
      <c r="AA210" s="125"/>
      <c r="AB210" s="125"/>
      <c r="AC210" s="125"/>
      <c r="AD210" s="125"/>
      <c r="AE210" s="125"/>
      <c r="AF210" s="125"/>
      <c r="AG210" s="125" t="s">
        <v>142</v>
      </c>
      <c r="AH210" s="125">
        <v>0</v>
      </c>
      <c r="AI210" s="125"/>
      <c r="AJ210" s="125"/>
      <c r="AK210" s="125"/>
      <c r="AL210" s="125"/>
      <c r="AM210" s="125"/>
      <c r="AN210" s="125"/>
      <c r="AO210" s="125"/>
      <c r="AP210" s="125"/>
      <c r="AQ210" s="125"/>
      <c r="AR210" s="125"/>
      <c r="AS210" s="125"/>
      <c r="AT210" s="125"/>
      <c r="AU210" s="125"/>
      <c r="AV210" s="125"/>
      <c r="AW210" s="125"/>
      <c r="AX210" s="125"/>
      <c r="AY210" s="125"/>
      <c r="AZ210" s="125"/>
      <c r="BA210" s="125"/>
      <c r="BB210" s="125"/>
      <c r="BC210" s="125"/>
      <c r="BD210" s="125"/>
      <c r="BE210" s="125"/>
      <c r="BF210" s="125"/>
      <c r="BG210" s="125"/>
      <c r="BH210" s="125"/>
    </row>
    <row r="211" spans="1:60" outlineLevel="3">
      <c r="A211" s="132"/>
      <c r="B211" s="133"/>
      <c r="C211" s="167" t="s">
        <v>260</v>
      </c>
      <c r="D211" s="165"/>
      <c r="E211" s="166">
        <v>4.5599999999999996</v>
      </c>
      <c r="F211" s="135"/>
      <c r="G211" s="135"/>
      <c r="H211" s="135"/>
      <c r="I211" s="135"/>
      <c r="J211" s="135"/>
      <c r="K211" s="135"/>
      <c r="L211" s="135"/>
      <c r="M211" s="135"/>
      <c r="N211" s="134"/>
      <c r="O211" s="134"/>
      <c r="P211" s="134"/>
      <c r="Q211" s="134"/>
      <c r="R211" s="135"/>
      <c r="S211" s="135"/>
      <c r="T211" s="135"/>
      <c r="U211" s="135"/>
      <c r="V211" s="135"/>
      <c r="W211" s="135"/>
      <c r="X211" s="135"/>
      <c r="Y211" s="135"/>
      <c r="Z211" s="125"/>
      <c r="AA211" s="125"/>
      <c r="AB211" s="125"/>
      <c r="AC211" s="125"/>
      <c r="AD211" s="125"/>
      <c r="AE211" s="125"/>
      <c r="AF211" s="125"/>
      <c r="AG211" s="125" t="s">
        <v>142</v>
      </c>
      <c r="AH211" s="125">
        <v>0</v>
      </c>
      <c r="AI211" s="125"/>
      <c r="AJ211" s="125"/>
      <c r="AK211" s="125"/>
      <c r="AL211" s="125"/>
      <c r="AM211" s="125"/>
      <c r="AN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</row>
    <row r="212" spans="1:60" outlineLevel="3">
      <c r="A212" s="132"/>
      <c r="B212" s="133"/>
      <c r="C212" s="167" t="s">
        <v>261</v>
      </c>
      <c r="D212" s="165"/>
      <c r="E212" s="166">
        <v>12.24</v>
      </c>
      <c r="F212" s="135"/>
      <c r="G212" s="135"/>
      <c r="H212" s="135"/>
      <c r="I212" s="135"/>
      <c r="J212" s="135"/>
      <c r="K212" s="135"/>
      <c r="L212" s="135"/>
      <c r="M212" s="135"/>
      <c r="N212" s="134"/>
      <c r="O212" s="134"/>
      <c r="P212" s="134"/>
      <c r="Q212" s="134"/>
      <c r="R212" s="135"/>
      <c r="S212" s="135"/>
      <c r="T212" s="135"/>
      <c r="U212" s="135"/>
      <c r="V212" s="135"/>
      <c r="W212" s="135"/>
      <c r="X212" s="135"/>
      <c r="Y212" s="135"/>
      <c r="Z212" s="125"/>
      <c r="AA212" s="125"/>
      <c r="AB212" s="125"/>
      <c r="AC212" s="125"/>
      <c r="AD212" s="125"/>
      <c r="AE212" s="125"/>
      <c r="AF212" s="125"/>
      <c r="AG212" s="125" t="s">
        <v>142</v>
      </c>
      <c r="AH212" s="125">
        <v>0</v>
      </c>
      <c r="AI212" s="125"/>
      <c r="AJ212" s="125"/>
      <c r="AK212" s="125"/>
      <c r="AL212" s="125"/>
      <c r="AM212" s="125"/>
      <c r="AN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  <c r="BA212" s="125"/>
      <c r="BB212" s="125"/>
      <c r="BC212" s="125"/>
      <c r="BD212" s="125"/>
      <c r="BE212" s="125"/>
      <c r="BF212" s="125"/>
      <c r="BG212" s="125"/>
      <c r="BH212" s="125"/>
    </row>
    <row r="213" spans="1:60" outlineLevel="3">
      <c r="A213" s="132"/>
      <c r="B213" s="133"/>
      <c r="C213" s="167" t="s">
        <v>262</v>
      </c>
      <c r="D213" s="165"/>
      <c r="E213" s="166">
        <v>9.98</v>
      </c>
      <c r="F213" s="135"/>
      <c r="G213" s="135"/>
      <c r="H213" s="135"/>
      <c r="I213" s="135"/>
      <c r="J213" s="135"/>
      <c r="K213" s="135"/>
      <c r="L213" s="135"/>
      <c r="M213" s="135"/>
      <c r="N213" s="134"/>
      <c r="O213" s="134"/>
      <c r="P213" s="134"/>
      <c r="Q213" s="134"/>
      <c r="R213" s="135"/>
      <c r="S213" s="135"/>
      <c r="T213" s="135"/>
      <c r="U213" s="135"/>
      <c r="V213" s="135"/>
      <c r="W213" s="135"/>
      <c r="X213" s="135"/>
      <c r="Y213" s="135"/>
      <c r="Z213" s="125"/>
      <c r="AA213" s="125"/>
      <c r="AB213" s="125"/>
      <c r="AC213" s="125"/>
      <c r="AD213" s="125"/>
      <c r="AE213" s="125"/>
      <c r="AF213" s="125"/>
      <c r="AG213" s="125" t="s">
        <v>142</v>
      </c>
      <c r="AH213" s="125">
        <v>0</v>
      </c>
      <c r="AI213" s="125"/>
      <c r="AJ213" s="125"/>
      <c r="AK213" s="125"/>
      <c r="AL213" s="125"/>
      <c r="AM213" s="125"/>
      <c r="AN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</row>
    <row r="214" spans="1:60" outlineLevel="3">
      <c r="A214" s="132"/>
      <c r="B214" s="133"/>
      <c r="C214" s="167" t="s">
        <v>381</v>
      </c>
      <c r="D214" s="165"/>
      <c r="E214" s="166">
        <v>18.29</v>
      </c>
      <c r="F214" s="135"/>
      <c r="G214" s="135"/>
      <c r="H214" s="135"/>
      <c r="I214" s="135"/>
      <c r="J214" s="135"/>
      <c r="K214" s="135"/>
      <c r="L214" s="135"/>
      <c r="M214" s="135"/>
      <c r="N214" s="134"/>
      <c r="O214" s="134"/>
      <c r="P214" s="134"/>
      <c r="Q214" s="134"/>
      <c r="R214" s="135"/>
      <c r="S214" s="135"/>
      <c r="T214" s="135"/>
      <c r="U214" s="135"/>
      <c r="V214" s="135"/>
      <c r="W214" s="135"/>
      <c r="X214" s="135"/>
      <c r="Y214" s="135"/>
      <c r="Z214" s="125"/>
      <c r="AA214" s="125"/>
      <c r="AB214" s="125"/>
      <c r="AC214" s="125"/>
      <c r="AD214" s="125"/>
      <c r="AE214" s="125"/>
      <c r="AF214" s="125"/>
      <c r="AG214" s="125" t="s">
        <v>142</v>
      </c>
      <c r="AH214" s="125">
        <v>0</v>
      </c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</row>
    <row r="215" spans="1:60" outlineLevel="1">
      <c r="A215" s="144">
        <v>64</v>
      </c>
      <c r="B215" s="145" t="s">
        <v>382</v>
      </c>
      <c r="C215" s="160" t="s">
        <v>383</v>
      </c>
      <c r="D215" s="146" t="s">
        <v>157</v>
      </c>
      <c r="E215" s="147">
        <v>86.504999999999995</v>
      </c>
      <c r="F215" s="148"/>
      <c r="G215" s="149">
        <f>ROUND(E215*F215,2)</f>
        <v>0</v>
      </c>
      <c r="H215" s="148">
        <v>68.37</v>
      </c>
      <c r="I215" s="149">
        <f>ROUND(E215*H215,2)</f>
        <v>5914.35</v>
      </c>
      <c r="J215" s="148">
        <v>142.13</v>
      </c>
      <c r="K215" s="149">
        <f>ROUND(E215*J215,2)</f>
        <v>12294.96</v>
      </c>
      <c r="L215" s="149">
        <v>21</v>
      </c>
      <c r="M215" s="149">
        <f>G215*(1+L215/100)</f>
        <v>0</v>
      </c>
      <c r="N215" s="147">
        <v>8.0000000000000007E-5</v>
      </c>
      <c r="O215" s="147">
        <f>ROUND(E215*N215,2)</f>
        <v>0.01</v>
      </c>
      <c r="P215" s="147">
        <v>0</v>
      </c>
      <c r="Q215" s="147">
        <f>ROUND(E215*P215,2)</f>
        <v>0</v>
      </c>
      <c r="R215" s="149"/>
      <c r="S215" s="149" t="s">
        <v>140</v>
      </c>
      <c r="T215" s="150" t="s">
        <v>140</v>
      </c>
      <c r="U215" s="135">
        <v>0</v>
      </c>
      <c r="V215" s="135">
        <f>ROUND(E215*U215,2)</f>
        <v>0</v>
      </c>
      <c r="W215" s="135"/>
      <c r="X215" s="135" t="s">
        <v>116</v>
      </c>
      <c r="Y215" s="135" t="s">
        <v>117</v>
      </c>
      <c r="Z215" s="125"/>
      <c r="AA215" s="125"/>
      <c r="AB215" s="125"/>
      <c r="AC215" s="125"/>
      <c r="AD215" s="125"/>
      <c r="AE215" s="125"/>
      <c r="AF215" s="125"/>
      <c r="AG215" s="125" t="s">
        <v>252</v>
      </c>
      <c r="AH215" s="125"/>
      <c r="AI215" s="125"/>
      <c r="AJ215" s="125"/>
      <c r="AK215" s="125"/>
      <c r="AL215" s="125"/>
      <c r="AM215" s="125"/>
      <c r="AN215" s="125"/>
      <c r="AO215" s="125"/>
      <c r="AP215" s="125"/>
      <c r="AQ215" s="125"/>
      <c r="AR215" s="125"/>
      <c r="AS215" s="125"/>
      <c r="AT215" s="125"/>
      <c r="AU215" s="125"/>
      <c r="AV215" s="125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</row>
    <row r="216" spans="1:60" outlineLevel="2">
      <c r="A216" s="132"/>
      <c r="B216" s="133"/>
      <c r="C216" s="167" t="s">
        <v>253</v>
      </c>
      <c r="D216" s="165"/>
      <c r="E216" s="166"/>
      <c r="F216" s="135"/>
      <c r="G216" s="135"/>
      <c r="H216" s="135"/>
      <c r="I216" s="135"/>
      <c r="J216" s="135"/>
      <c r="K216" s="135"/>
      <c r="L216" s="135"/>
      <c r="M216" s="135"/>
      <c r="N216" s="134"/>
      <c r="O216" s="134"/>
      <c r="P216" s="134"/>
      <c r="Q216" s="134"/>
      <c r="R216" s="135"/>
      <c r="S216" s="135"/>
      <c r="T216" s="135"/>
      <c r="U216" s="135"/>
      <c r="V216" s="135"/>
      <c r="W216" s="135"/>
      <c r="X216" s="135"/>
      <c r="Y216" s="135"/>
      <c r="Z216" s="125"/>
      <c r="AA216" s="125"/>
      <c r="AB216" s="125"/>
      <c r="AC216" s="125"/>
      <c r="AD216" s="125"/>
      <c r="AE216" s="125"/>
      <c r="AF216" s="125"/>
      <c r="AG216" s="125" t="s">
        <v>142</v>
      </c>
      <c r="AH216" s="125">
        <v>0</v>
      </c>
      <c r="AI216" s="125"/>
      <c r="AJ216" s="125"/>
      <c r="AK216" s="125"/>
      <c r="AL216" s="125"/>
      <c r="AM216" s="125"/>
      <c r="AN216" s="125"/>
      <c r="AO216" s="125"/>
      <c r="AP216" s="125"/>
      <c r="AQ216" s="125"/>
      <c r="AR216" s="125"/>
      <c r="AS216" s="125"/>
      <c r="AT216" s="125"/>
      <c r="AU216" s="125"/>
      <c r="AV216" s="125"/>
      <c r="AW216" s="125"/>
      <c r="AX216" s="125"/>
      <c r="AY216" s="125"/>
      <c r="AZ216" s="125"/>
      <c r="BA216" s="125"/>
      <c r="BB216" s="125"/>
      <c r="BC216" s="125"/>
      <c r="BD216" s="125"/>
      <c r="BE216" s="125"/>
      <c r="BF216" s="125"/>
      <c r="BG216" s="125"/>
      <c r="BH216" s="125"/>
    </row>
    <row r="217" spans="1:60" outlineLevel="3">
      <c r="A217" s="132"/>
      <c r="B217" s="133"/>
      <c r="C217" s="167" t="s">
        <v>254</v>
      </c>
      <c r="D217" s="165"/>
      <c r="E217" s="166">
        <v>5.54</v>
      </c>
      <c r="F217" s="135"/>
      <c r="G217" s="135"/>
      <c r="H217" s="135"/>
      <c r="I217" s="135"/>
      <c r="J217" s="135"/>
      <c r="K217" s="135"/>
      <c r="L217" s="135"/>
      <c r="M217" s="135"/>
      <c r="N217" s="134"/>
      <c r="O217" s="134"/>
      <c r="P217" s="134"/>
      <c r="Q217" s="134"/>
      <c r="R217" s="135"/>
      <c r="S217" s="135"/>
      <c r="T217" s="135"/>
      <c r="U217" s="135"/>
      <c r="V217" s="135"/>
      <c r="W217" s="135"/>
      <c r="X217" s="135"/>
      <c r="Y217" s="135"/>
      <c r="Z217" s="125"/>
      <c r="AA217" s="125"/>
      <c r="AB217" s="125"/>
      <c r="AC217" s="125"/>
      <c r="AD217" s="125"/>
      <c r="AE217" s="125"/>
      <c r="AF217" s="125"/>
      <c r="AG217" s="125" t="s">
        <v>142</v>
      </c>
      <c r="AH217" s="125">
        <v>0</v>
      </c>
      <c r="AI217" s="125"/>
      <c r="AJ217" s="125"/>
      <c r="AK217" s="125"/>
      <c r="AL217" s="125"/>
      <c r="AM217" s="125"/>
      <c r="AN217" s="125"/>
      <c r="AO217" s="125"/>
      <c r="AP217" s="125"/>
      <c r="AQ217" s="125"/>
      <c r="AR217" s="125"/>
      <c r="AS217" s="125"/>
      <c r="AT217" s="125"/>
      <c r="AU217" s="125"/>
      <c r="AV217" s="125"/>
      <c r="AW217" s="125"/>
      <c r="AX217" s="125"/>
      <c r="AY217" s="125"/>
      <c r="AZ217" s="125"/>
      <c r="BA217" s="125"/>
      <c r="BB217" s="125"/>
      <c r="BC217" s="125"/>
      <c r="BD217" s="125"/>
      <c r="BE217" s="125"/>
      <c r="BF217" s="125"/>
      <c r="BG217" s="125"/>
      <c r="BH217" s="125"/>
    </row>
    <row r="218" spans="1:60" outlineLevel="3">
      <c r="A218" s="132"/>
      <c r="B218" s="133"/>
      <c r="C218" s="167" t="s">
        <v>255</v>
      </c>
      <c r="D218" s="165"/>
      <c r="E218" s="166">
        <v>6.12</v>
      </c>
      <c r="F218" s="135"/>
      <c r="G218" s="135"/>
      <c r="H218" s="135"/>
      <c r="I218" s="135"/>
      <c r="J218" s="135"/>
      <c r="K218" s="135"/>
      <c r="L218" s="135"/>
      <c r="M218" s="135"/>
      <c r="N218" s="134"/>
      <c r="O218" s="134"/>
      <c r="P218" s="134"/>
      <c r="Q218" s="134"/>
      <c r="R218" s="135"/>
      <c r="S218" s="135"/>
      <c r="T218" s="135"/>
      <c r="U218" s="135"/>
      <c r="V218" s="135"/>
      <c r="W218" s="135"/>
      <c r="X218" s="135"/>
      <c r="Y218" s="135"/>
      <c r="Z218" s="125"/>
      <c r="AA218" s="125"/>
      <c r="AB218" s="125"/>
      <c r="AC218" s="125"/>
      <c r="AD218" s="125"/>
      <c r="AE218" s="125"/>
      <c r="AF218" s="125"/>
      <c r="AG218" s="125" t="s">
        <v>142</v>
      </c>
      <c r="AH218" s="125">
        <v>0</v>
      </c>
      <c r="AI218" s="125"/>
      <c r="AJ218" s="125"/>
      <c r="AK218" s="125"/>
      <c r="AL218" s="125"/>
      <c r="AM218" s="125"/>
      <c r="AN218" s="125"/>
      <c r="AO218" s="125"/>
      <c r="AP218" s="125"/>
      <c r="AQ218" s="125"/>
      <c r="AR218" s="125"/>
      <c r="AS218" s="125"/>
      <c r="AT218" s="125"/>
      <c r="AU218" s="125"/>
      <c r="AV218" s="125"/>
      <c r="AW218" s="125"/>
      <c r="AX218" s="125"/>
      <c r="AY218" s="125"/>
      <c r="AZ218" s="125"/>
      <c r="BA218" s="125"/>
      <c r="BB218" s="125"/>
      <c r="BC218" s="125"/>
      <c r="BD218" s="125"/>
      <c r="BE218" s="125"/>
      <c r="BF218" s="125"/>
      <c r="BG218" s="125"/>
      <c r="BH218" s="125"/>
    </row>
    <row r="219" spans="1:60" outlineLevel="3">
      <c r="A219" s="132"/>
      <c r="B219" s="133"/>
      <c r="C219" s="167" t="s">
        <v>256</v>
      </c>
      <c r="D219" s="165"/>
      <c r="E219" s="166">
        <v>6.73</v>
      </c>
      <c r="F219" s="135"/>
      <c r="G219" s="135"/>
      <c r="H219" s="135"/>
      <c r="I219" s="135"/>
      <c r="J219" s="135"/>
      <c r="K219" s="135"/>
      <c r="L219" s="135"/>
      <c r="M219" s="135"/>
      <c r="N219" s="134"/>
      <c r="O219" s="134"/>
      <c r="P219" s="134"/>
      <c r="Q219" s="134"/>
      <c r="R219" s="135"/>
      <c r="S219" s="135"/>
      <c r="T219" s="135"/>
      <c r="U219" s="135"/>
      <c r="V219" s="135"/>
      <c r="W219" s="135"/>
      <c r="X219" s="135"/>
      <c r="Y219" s="135"/>
      <c r="Z219" s="125"/>
      <c r="AA219" s="125"/>
      <c r="AB219" s="125"/>
      <c r="AC219" s="125"/>
      <c r="AD219" s="125"/>
      <c r="AE219" s="125"/>
      <c r="AF219" s="125"/>
      <c r="AG219" s="125" t="s">
        <v>142</v>
      </c>
      <c r="AH219" s="125">
        <v>0</v>
      </c>
      <c r="AI219" s="125"/>
      <c r="AJ219" s="125"/>
      <c r="AK219" s="125"/>
      <c r="AL219" s="125"/>
      <c r="AM219" s="125"/>
      <c r="AN219" s="125"/>
      <c r="AO219" s="125"/>
      <c r="AP219" s="125"/>
      <c r="AQ219" s="125"/>
      <c r="AR219" s="125"/>
      <c r="AS219" s="125"/>
      <c r="AT219" s="125"/>
      <c r="AU219" s="125"/>
      <c r="AV219" s="125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</row>
    <row r="220" spans="1:60" outlineLevel="3">
      <c r="A220" s="132"/>
      <c r="B220" s="133"/>
      <c r="C220" s="167" t="s">
        <v>257</v>
      </c>
      <c r="D220" s="165"/>
      <c r="E220" s="166">
        <v>9.24</v>
      </c>
      <c r="F220" s="135"/>
      <c r="G220" s="135"/>
      <c r="H220" s="135"/>
      <c r="I220" s="135"/>
      <c r="J220" s="135"/>
      <c r="K220" s="135"/>
      <c r="L220" s="135"/>
      <c r="M220" s="135"/>
      <c r="N220" s="134"/>
      <c r="O220" s="134"/>
      <c r="P220" s="134"/>
      <c r="Q220" s="134"/>
      <c r="R220" s="135"/>
      <c r="S220" s="135"/>
      <c r="T220" s="135"/>
      <c r="U220" s="135"/>
      <c r="V220" s="135"/>
      <c r="W220" s="135"/>
      <c r="X220" s="135"/>
      <c r="Y220" s="135"/>
      <c r="Z220" s="125"/>
      <c r="AA220" s="125"/>
      <c r="AB220" s="125"/>
      <c r="AC220" s="125"/>
      <c r="AD220" s="125"/>
      <c r="AE220" s="125"/>
      <c r="AF220" s="125"/>
      <c r="AG220" s="125" t="s">
        <v>142</v>
      </c>
      <c r="AH220" s="125">
        <v>0</v>
      </c>
      <c r="AI220" s="125"/>
      <c r="AJ220" s="125"/>
      <c r="AK220" s="125"/>
      <c r="AL220" s="125"/>
      <c r="AM220" s="125"/>
      <c r="AN220" s="125"/>
      <c r="AO220" s="125"/>
      <c r="AP220" s="125"/>
      <c r="AQ220" s="125"/>
      <c r="AR220" s="125"/>
      <c r="AS220" s="125"/>
      <c r="AT220" s="125"/>
      <c r="AU220" s="125"/>
      <c r="AV220" s="125"/>
      <c r="AW220" s="125"/>
      <c r="AX220" s="125"/>
      <c r="AY220" s="125"/>
      <c r="AZ220" s="125"/>
      <c r="BA220" s="125"/>
      <c r="BB220" s="125"/>
      <c r="BC220" s="125"/>
      <c r="BD220" s="125"/>
      <c r="BE220" s="125"/>
      <c r="BF220" s="125"/>
      <c r="BG220" s="125"/>
      <c r="BH220" s="125"/>
    </row>
    <row r="221" spans="1:60" outlineLevel="3">
      <c r="A221" s="132"/>
      <c r="B221" s="133"/>
      <c r="C221" s="167" t="s">
        <v>258</v>
      </c>
      <c r="D221" s="165"/>
      <c r="E221" s="166">
        <v>7.56</v>
      </c>
      <c r="F221" s="135"/>
      <c r="G221" s="135"/>
      <c r="H221" s="135"/>
      <c r="I221" s="135"/>
      <c r="J221" s="135"/>
      <c r="K221" s="135"/>
      <c r="L221" s="135"/>
      <c r="M221" s="135"/>
      <c r="N221" s="134"/>
      <c r="O221" s="134"/>
      <c r="P221" s="134"/>
      <c r="Q221" s="134"/>
      <c r="R221" s="135"/>
      <c r="S221" s="135"/>
      <c r="T221" s="135"/>
      <c r="U221" s="135"/>
      <c r="V221" s="135"/>
      <c r="W221" s="135"/>
      <c r="X221" s="135"/>
      <c r="Y221" s="135"/>
      <c r="Z221" s="125"/>
      <c r="AA221" s="125"/>
      <c r="AB221" s="125"/>
      <c r="AC221" s="125"/>
      <c r="AD221" s="125"/>
      <c r="AE221" s="125"/>
      <c r="AF221" s="125"/>
      <c r="AG221" s="125" t="s">
        <v>142</v>
      </c>
      <c r="AH221" s="125">
        <v>0</v>
      </c>
      <c r="AI221" s="125"/>
      <c r="AJ221" s="125"/>
      <c r="AK221" s="125"/>
      <c r="AL221" s="125"/>
      <c r="AM221" s="125"/>
      <c r="AN221" s="125"/>
      <c r="AO221" s="125"/>
      <c r="AP221" s="125"/>
      <c r="AQ221" s="125"/>
      <c r="AR221" s="125"/>
      <c r="AS221" s="125"/>
      <c r="AT221" s="125"/>
      <c r="AU221" s="125"/>
      <c r="AV221" s="125"/>
      <c r="AW221" s="125"/>
      <c r="AX221" s="125"/>
      <c r="AY221" s="125"/>
      <c r="AZ221" s="125"/>
      <c r="BA221" s="125"/>
      <c r="BB221" s="125"/>
      <c r="BC221" s="125"/>
      <c r="BD221" s="125"/>
      <c r="BE221" s="125"/>
      <c r="BF221" s="125"/>
      <c r="BG221" s="125"/>
      <c r="BH221" s="125"/>
    </row>
    <row r="222" spans="1:60" outlineLevel="3">
      <c r="A222" s="132"/>
      <c r="B222" s="133"/>
      <c r="C222" s="167" t="s">
        <v>259</v>
      </c>
      <c r="D222" s="165"/>
      <c r="E222" s="166">
        <v>6.24</v>
      </c>
      <c r="F222" s="135"/>
      <c r="G222" s="135"/>
      <c r="H222" s="135"/>
      <c r="I222" s="135"/>
      <c r="J222" s="135"/>
      <c r="K222" s="135"/>
      <c r="L222" s="135"/>
      <c r="M222" s="135"/>
      <c r="N222" s="134"/>
      <c r="O222" s="134"/>
      <c r="P222" s="134"/>
      <c r="Q222" s="134"/>
      <c r="R222" s="135"/>
      <c r="S222" s="135"/>
      <c r="T222" s="135"/>
      <c r="U222" s="135"/>
      <c r="V222" s="135"/>
      <c r="W222" s="135"/>
      <c r="X222" s="135"/>
      <c r="Y222" s="135"/>
      <c r="Z222" s="125"/>
      <c r="AA222" s="125"/>
      <c r="AB222" s="125"/>
      <c r="AC222" s="125"/>
      <c r="AD222" s="125"/>
      <c r="AE222" s="125"/>
      <c r="AF222" s="125"/>
      <c r="AG222" s="125" t="s">
        <v>142</v>
      </c>
      <c r="AH222" s="125">
        <v>0</v>
      </c>
      <c r="AI222" s="125"/>
      <c r="AJ222" s="125"/>
      <c r="AK222" s="125"/>
      <c r="AL222" s="125"/>
      <c r="AM222" s="125"/>
      <c r="AN222" s="125"/>
      <c r="AO222" s="125"/>
      <c r="AP222" s="125"/>
      <c r="AQ222" s="125"/>
      <c r="AR222" s="125"/>
      <c r="AS222" s="125"/>
      <c r="AT222" s="125"/>
      <c r="AU222" s="125"/>
      <c r="AV222" s="125"/>
      <c r="AW222" s="125"/>
      <c r="AX222" s="125"/>
      <c r="AY222" s="125"/>
      <c r="AZ222" s="125"/>
      <c r="BA222" s="125"/>
      <c r="BB222" s="125"/>
      <c r="BC222" s="125"/>
      <c r="BD222" s="125"/>
      <c r="BE222" s="125"/>
      <c r="BF222" s="125"/>
      <c r="BG222" s="125"/>
      <c r="BH222" s="125"/>
    </row>
    <row r="223" spans="1:60" outlineLevel="3">
      <c r="A223" s="132"/>
      <c r="B223" s="133"/>
      <c r="C223" s="167" t="s">
        <v>260</v>
      </c>
      <c r="D223" s="165"/>
      <c r="E223" s="166">
        <v>4.5599999999999996</v>
      </c>
      <c r="F223" s="135"/>
      <c r="G223" s="135"/>
      <c r="H223" s="135"/>
      <c r="I223" s="135"/>
      <c r="J223" s="135"/>
      <c r="K223" s="135"/>
      <c r="L223" s="135"/>
      <c r="M223" s="135"/>
      <c r="N223" s="134"/>
      <c r="O223" s="134"/>
      <c r="P223" s="134"/>
      <c r="Q223" s="134"/>
      <c r="R223" s="135"/>
      <c r="S223" s="135"/>
      <c r="T223" s="135"/>
      <c r="U223" s="135"/>
      <c r="V223" s="135"/>
      <c r="W223" s="135"/>
      <c r="X223" s="135"/>
      <c r="Y223" s="135"/>
      <c r="Z223" s="125"/>
      <c r="AA223" s="125"/>
      <c r="AB223" s="125"/>
      <c r="AC223" s="125"/>
      <c r="AD223" s="125"/>
      <c r="AE223" s="125"/>
      <c r="AF223" s="125"/>
      <c r="AG223" s="125" t="s">
        <v>142</v>
      </c>
      <c r="AH223" s="125">
        <v>0</v>
      </c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</row>
    <row r="224" spans="1:60" outlineLevel="3">
      <c r="A224" s="132"/>
      <c r="B224" s="133"/>
      <c r="C224" s="167" t="s">
        <v>261</v>
      </c>
      <c r="D224" s="165"/>
      <c r="E224" s="166">
        <v>12.24</v>
      </c>
      <c r="F224" s="135"/>
      <c r="G224" s="135"/>
      <c r="H224" s="135"/>
      <c r="I224" s="135"/>
      <c r="J224" s="135"/>
      <c r="K224" s="135"/>
      <c r="L224" s="135"/>
      <c r="M224" s="135"/>
      <c r="N224" s="134"/>
      <c r="O224" s="134"/>
      <c r="P224" s="134"/>
      <c r="Q224" s="134"/>
      <c r="R224" s="135"/>
      <c r="S224" s="135"/>
      <c r="T224" s="135"/>
      <c r="U224" s="135"/>
      <c r="V224" s="135"/>
      <c r="W224" s="135"/>
      <c r="X224" s="135"/>
      <c r="Y224" s="135"/>
      <c r="Z224" s="125"/>
      <c r="AA224" s="125"/>
      <c r="AB224" s="125"/>
      <c r="AC224" s="125"/>
      <c r="AD224" s="125"/>
      <c r="AE224" s="125"/>
      <c r="AF224" s="125"/>
      <c r="AG224" s="125" t="s">
        <v>142</v>
      </c>
      <c r="AH224" s="125">
        <v>0</v>
      </c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25"/>
      <c r="AT224" s="125"/>
      <c r="AU224" s="125"/>
      <c r="AV224" s="125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</row>
    <row r="225" spans="1:60" outlineLevel="3">
      <c r="A225" s="132"/>
      <c r="B225" s="133"/>
      <c r="C225" s="167" t="s">
        <v>262</v>
      </c>
      <c r="D225" s="165"/>
      <c r="E225" s="166">
        <v>9.98</v>
      </c>
      <c r="F225" s="135"/>
      <c r="G225" s="135"/>
      <c r="H225" s="135"/>
      <c r="I225" s="135"/>
      <c r="J225" s="135"/>
      <c r="K225" s="135"/>
      <c r="L225" s="135"/>
      <c r="M225" s="135"/>
      <c r="N225" s="134"/>
      <c r="O225" s="134"/>
      <c r="P225" s="134"/>
      <c r="Q225" s="134"/>
      <c r="R225" s="135"/>
      <c r="S225" s="135"/>
      <c r="T225" s="135"/>
      <c r="U225" s="135"/>
      <c r="V225" s="135"/>
      <c r="W225" s="135"/>
      <c r="X225" s="135"/>
      <c r="Y225" s="135"/>
      <c r="Z225" s="125"/>
      <c r="AA225" s="125"/>
      <c r="AB225" s="125"/>
      <c r="AC225" s="125"/>
      <c r="AD225" s="125"/>
      <c r="AE225" s="125"/>
      <c r="AF225" s="125"/>
      <c r="AG225" s="125" t="s">
        <v>142</v>
      </c>
      <c r="AH225" s="125">
        <v>0</v>
      </c>
      <c r="AI225" s="125"/>
      <c r="AJ225" s="125"/>
      <c r="AK225" s="125"/>
      <c r="AL225" s="125"/>
      <c r="AM225" s="125"/>
      <c r="AN225" s="125"/>
      <c r="AO225" s="125"/>
      <c r="AP225" s="125"/>
      <c r="AQ225" s="125"/>
      <c r="AR225" s="125"/>
      <c r="AS225" s="125"/>
      <c r="AT225" s="125"/>
      <c r="AU225" s="125"/>
      <c r="AV225" s="125"/>
      <c r="AW225" s="125"/>
      <c r="AX225" s="125"/>
      <c r="AY225" s="125"/>
      <c r="AZ225" s="125"/>
      <c r="BA225" s="125"/>
      <c r="BB225" s="125"/>
      <c r="BC225" s="125"/>
      <c r="BD225" s="125"/>
      <c r="BE225" s="125"/>
      <c r="BF225" s="125"/>
      <c r="BG225" s="125"/>
      <c r="BH225" s="125"/>
    </row>
    <row r="226" spans="1:60" outlineLevel="3">
      <c r="A226" s="132"/>
      <c r="B226" s="133"/>
      <c r="C226" s="167" t="s">
        <v>381</v>
      </c>
      <c r="D226" s="165"/>
      <c r="E226" s="166">
        <v>18.29</v>
      </c>
      <c r="F226" s="135"/>
      <c r="G226" s="135"/>
      <c r="H226" s="135"/>
      <c r="I226" s="135"/>
      <c r="J226" s="135"/>
      <c r="K226" s="135"/>
      <c r="L226" s="135"/>
      <c r="M226" s="135"/>
      <c r="N226" s="134"/>
      <c r="O226" s="134"/>
      <c r="P226" s="134"/>
      <c r="Q226" s="134"/>
      <c r="R226" s="135"/>
      <c r="S226" s="135"/>
      <c r="T226" s="135"/>
      <c r="U226" s="135"/>
      <c r="V226" s="135"/>
      <c r="W226" s="135"/>
      <c r="X226" s="135"/>
      <c r="Y226" s="135"/>
      <c r="Z226" s="125"/>
      <c r="AA226" s="125"/>
      <c r="AB226" s="125"/>
      <c r="AC226" s="125"/>
      <c r="AD226" s="125"/>
      <c r="AE226" s="125"/>
      <c r="AF226" s="125"/>
      <c r="AG226" s="125" t="s">
        <v>142</v>
      </c>
      <c r="AH226" s="125">
        <v>0</v>
      </c>
      <c r="AI226" s="125"/>
      <c r="AJ226" s="125"/>
      <c r="AK226" s="125"/>
      <c r="AL226" s="125"/>
      <c r="AM226" s="125"/>
      <c r="AN226" s="125"/>
      <c r="AO226" s="125"/>
      <c r="AP226" s="125"/>
      <c r="AQ226" s="125"/>
      <c r="AR226" s="125"/>
      <c r="AS226" s="125"/>
      <c r="AT226" s="125"/>
      <c r="AU226" s="125"/>
      <c r="AV226" s="125"/>
      <c r="AW226" s="125"/>
      <c r="AX226" s="125"/>
      <c r="AY226" s="125"/>
      <c r="AZ226" s="125"/>
      <c r="BA226" s="125"/>
      <c r="BB226" s="125"/>
      <c r="BC226" s="125"/>
      <c r="BD226" s="125"/>
      <c r="BE226" s="125"/>
      <c r="BF226" s="125"/>
      <c r="BG226" s="125"/>
      <c r="BH226" s="125"/>
    </row>
    <row r="227" spans="1:60" outlineLevel="1">
      <c r="A227" s="144">
        <v>65</v>
      </c>
      <c r="B227" s="145" t="s">
        <v>384</v>
      </c>
      <c r="C227" s="160" t="s">
        <v>385</v>
      </c>
      <c r="D227" s="146" t="s">
        <v>157</v>
      </c>
      <c r="E227" s="147">
        <v>104.79</v>
      </c>
      <c r="F227" s="148"/>
      <c r="G227" s="149">
        <f>ROUND(E227*F227,2)</f>
        <v>0</v>
      </c>
      <c r="H227" s="148">
        <v>8.44</v>
      </c>
      <c r="I227" s="149">
        <f>ROUND(E227*H227,2)</f>
        <v>884.43</v>
      </c>
      <c r="J227" s="148">
        <v>63.46</v>
      </c>
      <c r="K227" s="149">
        <f>ROUND(E227*J227,2)</f>
        <v>6649.97</v>
      </c>
      <c r="L227" s="149">
        <v>21</v>
      </c>
      <c r="M227" s="149">
        <f>G227*(1+L227/100)</f>
        <v>0</v>
      </c>
      <c r="N227" s="147">
        <v>1.6000000000000001E-4</v>
      </c>
      <c r="O227" s="147">
        <f>ROUND(E227*N227,2)</f>
        <v>0.02</v>
      </c>
      <c r="P227" s="147">
        <v>0</v>
      </c>
      <c r="Q227" s="147">
        <f>ROUND(E227*P227,2)</f>
        <v>0</v>
      </c>
      <c r="R227" s="149"/>
      <c r="S227" s="149" t="s">
        <v>140</v>
      </c>
      <c r="T227" s="150" t="s">
        <v>140</v>
      </c>
      <c r="U227" s="135">
        <v>0</v>
      </c>
      <c r="V227" s="135">
        <f>ROUND(E227*U227,2)</f>
        <v>0</v>
      </c>
      <c r="W227" s="135"/>
      <c r="X227" s="135" t="s">
        <v>116</v>
      </c>
      <c r="Y227" s="135" t="s">
        <v>117</v>
      </c>
      <c r="Z227" s="125"/>
      <c r="AA227" s="125"/>
      <c r="AB227" s="125"/>
      <c r="AC227" s="125"/>
      <c r="AD227" s="125"/>
      <c r="AE227" s="125"/>
      <c r="AF227" s="125"/>
      <c r="AG227" s="125" t="s">
        <v>252</v>
      </c>
      <c r="AH227" s="125"/>
      <c r="AI227" s="125"/>
      <c r="AJ227" s="125"/>
      <c r="AK227" s="125"/>
      <c r="AL227" s="125"/>
      <c r="AM227" s="125"/>
      <c r="AN227" s="125"/>
      <c r="AO227" s="125"/>
      <c r="AP227" s="125"/>
      <c r="AQ227" s="125"/>
      <c r="AR227" s="125"/>
      <c r="AS227" s="125"/>
      <c r="AT227" s="125"/>
      <c r="AU227" s="125"/>
      <c r="AV227" s="125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</row>
    <row r="228" spans="1:60" ht="33.75" outlineLevel="2">
      <c r="A228" s="132"/>
      <c r="B228" s="133"/>
      <c r="C228" s="266" t="s">
        <v>386</v>
      </c>
      <c r="D228" s="267"/>
      <c r="E228" s="267"/>
      <c r="F228" s="267"/>
      <c r="G228" s="267"/>
      <c r="H228" s="135"/>
      <c r="I228" s="135"/>
      <c r="J228" s="135"/>
      <c r="K228" s="135"/>
      <c r="L228" s="135"/>
      <c r="M228" s="135"/>
      <c r="N228" s="134"/>
      <c r="O228" s="134"/>
      <c r="P228" s="134"/>
      <c r="Q228" s="134"/>
      <c r="R228" s="135"/>
      <c r="S228" s="135"/>
      <c r="T228" s="135"/>
      <c r="U228" s="135"/>
      <c r="V228" s="135"/>
      <c r="W228" s="135"/>
      <c r="X228" s="135"/>
      <c r="Y228" s="135"/>
      <c r="Z228" s="125"/>
      <c r="AA228" s="125"/>
      <c r="AB228" s="125"/>
      <c r="AC228" s="125"/>
      <c r="AD228" s="125"/>
      <c r="AE228" s="125"/>
      <c r="AF228" s="125"/>
      <c r="AG228" s="125" t="s">
        <v>120</v>
      </c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51" t="str">
        <f>C228</f>
        <v>Koncentrovaný vodou ředitelný fungicidní a insekticidní přípravek na dřevo i zdivo. Přípravek poskytuje dlouhodobou ochranu proti dřevokaznému hmyzu, dřevokazným houbám a plísním. Aplikuje se natíráním. Spotřeba v exteriéru pro dvojitý nátěr 40 g/m2.</v>
      </c>
      <c r="BB228" s="125"/>
      <c r="BC228" s="125"/>
      <c r="BD228" s="125"/>
      <c r="BE228" s="125"/>
      <c r="BF228" s="125"/>
      <c r="BG228" s="125"/>
      <c r="BH228" s="125"/>
    </row>
    <row r="229" spans="1:60" outlineLevel="2">
      <c r="A229" s="132"/>
      <c r="B229" s="133"/>
      <c r="C229" s="167" t="s">
        <v>253</v>
      </c>
      <c r="D229" s="165"/>
      <c r="E229" s="166"/>
      <c r="F229" s="135"/>
      <c r="G229" s="135"/>
      <c r="H229" s="135"/>
      <c r="I229" s="135"/>
      <c r="J229" s="135"/>
      <c r="K229" s="135"/>
      <c r="L229" s="135"/>
      <c r="M229" s="135"/>
      <c r="N229" s="134"/>
      <c r="O229" s="134"/>
      <c r="P229" s="134"/>
      <c r="Q229" s="134"/>
      <c r="R229" s="135"/>
      <c r="S229" s="135"/>
      <c r="T229" s="135"/>
      <c r="U229" s="135"/>
      <c r="V229" s="135"/>
      <c r="W229" s="135"/>
      <c r="X229" s="135"/>
      <c r="Y229" s="135"/>
      <c r="Z229" s="125"/>
      <c r="AA229" s="125"/>
      <c r="AB229" s="125"/>
      <c r="AC229" s="125"/>
      <c r="AD229" s="125"/>
      <c r="AE229" s="125"/>
      <c r="AF229" s="125"/>
      <c r="AG229" s="125" t="s">
        <v>142</v>
      </c>
      <c r="AH229" s="125">
        <v>0</v>
      </c>
      <c r="AI229" s="125"/>
      <c r="AJ229" s="125"/>
      <c r="AK229" s="125"/>
      <c r="AL229" s="125"/>
      <c r="AM229" s="125"/>
      <c r="AN229" s="125"/>
      <c r="AO229" s="125"/>
      <c r="AP229" s="125"/>
      <c r="AQ229" s="125"/>
      <c r="AR229" s="125"/>
      <c r="AS229" s="125"/>
      <c r="AT229" s="125"/>
      <c r="AU229" s="125"/>
      <c r="AV229" s="125"/>
      <c r="AW229" s="125"/>
      <c r="AX229" s="125"/>
      <c r="AY229" s="125"/>
      <c r="AZ229" s="125"/>
      <c r="BA229" s="125"/>
      <c r="BB229" s="125"/>
      <c r="BC229" s="125"/>
      <c r="BD229" s="125"/>
      <c r="BE229" s="125"/>
      <c r="BF229" s="125"/>
      <c r="BG229" s="125"/>
      <c r="BH229" s="125"/>
    </row>
    <row r="230" spans="1:60" outlineLevel="3">
      <c r="A230" s="132"/>
      <c r="B230" s="133"/>
      <c r="C230" s="167" t="s">
        <v>254</v>
      </c>
      <c r="D230" s="165"/>
      <c r="E230" s="166">
        <v>5.54</v>
      </c>
      <c r="F230" s="135"/>
      <c r="G230" s="135"/>
      <c r="H230" s="135"/>
      <c r="I230" s="135"/>
      <c r="J230" s="135"/>
      <c r="K230" s="135"/>
      <c r="L230" s="135"/>
      <c r="M230" s="135"/>
      <c r="N230" s="134"/>
      <c r="O230" s="134"/>
      <c r="P230" s="134"/>
      <c r="Q230" s="134"/>
      <c r="R230" s="135"/>
      <c r="S230" s="135"/>
      <c r="T230" s="135"/>
      <c r="U230" s="135"/>
      <c r="V230" s="135"/>
      <c r="W230" s="135"/>
      <c r="X230" s="135"/>
      <c r="Y230" s="135"/>
      <c r="Z230" s="125"/>
      <c r="AA230" s="125"/>
      <c r="AB230" s="125"/>
      <c r="AC230" s="125"/>
      <c r="AD230" s="125"/>
      <c r="AE230" s="125"/>
      <c r="AF230" s="125"/>
      <c r="AG230" s="125" t="s">
        <v>142</v>
      </c>
      <c r="AH230" s="125">
        <v>0</v>
      </c>
      <c r="AI230" s="125"/>
      <c r="AJ230" s="125"/>
      <c r="AK230" s="125"/>
      <c r="AL230" s="125"/>
      <c r="AM230" s="125"/>
      <c r="AN230" s="125"/>
      <c r="AO230" s="125"/>
      <c r="AP230" s="125"/>
      <c r="AQ230" s="125"/>
      <c r="AR230" s="125"/>
      <c r="AS230" s="125"/>
      <c r="AT230" s="125"/>
      <c r="AU230" s="125"/>
      <c r="AV230" s="125"/>
      <c r="AW230" s="125"/>
      <c r="AX230" s="125"/>
      <c r="AY230" s="125"/>
      <c r="AZ230" s="125"/>
      <c r="BA230" s="125"/>
      <c r="BB230" s="125"/>
      <c r="BC230" s="125"/>
      <c r="BD230" s="125"/>
      <c r="BE230" s="125"/>
      <c r="BF230" s="125"/>
      <c r="BG230" s="125"/>
      <c r="BH230" s="125"/>
    </row>
    <row r="231" spans="1:60" outlineLevel="3">
      <c r="A231" s="132"/>
      <c r="B231" s="133"/>
      <c r="C231" s="167" t="s">
        <v>255</v>
      </c>
      <c r="D231" s="165"/>
      <c r="E231" s="166">
        <v>6.12</v>
      </c>
      <c r="F231" s="135"/>
      <c r="G231" s="135"/>
      <c r="H231" s="135"/>
      <c r="I231" s="135"/>
      <c r="J231" s="135"/>
      <c r="K231" s="135"/>
      <c r="L231" s="135"/>
      <c r="M231" s="135"/>
      <c r="N231" s="134"/>
      <c r="O231" s="134"/>
      <c r="P231" s="134"/>
      <c r="Q231" s="134"/>
      <c r="R231" s="135"/>
      <c r="S231" s="135"/>
      <c r="T231" s="135"/>
      <c r="U231" s="135"/>
      <c r="V231" s="135"/>
      <c r="W231" s="135"/>
      <c r="X231" s="135"/>
      <c r="Y231" s="135"/>
      <c r="Z231" s="125"/>
      <c r="AA231" s="125"/>
      <c r="AB231" s="125"/>
      <c r="AC231" s="125"/>
      <c r="AD231" s="125"/>
      <c r="AE231" s="125"/>
      <c r="AF231" s="125"/>
      <c r="AG231" s="125" t="s">
        <v>142</v>
      </c>
      <c r="AH231" s="125">
        <v>0</v>
      </c>
      <c r="AI231" s="125"/>
      <c r="AJ231" s="125"/>
      <c r="AK231" s="125"/>
      <c r="AL231" s="125"/>
      <c r="AM231" s="125"/>
      <c r="AN231" s="125"/>
      <c r="AO231" s="125"/>
      <c r="AP231" s="125"/>
      <c r="AQ231" s="125"/>
      <c r="AR231" s="125"/>
      <c r="AS231" s="125"/>
      <c r="AT231" s="125"/>
      <c r="AU231" s="125"/>
      <c r="AV231" s="125"/>
      <c r="AW231" s="125"/>
      <c r="AX231" s="125"/>
      <c r="AY231" s="125"/>
      <c r="AZ231" s="125"/>
      <c r="BA231" s="125"/>
      <c r="BB231" s="125"/>
      <c r="BC231" s="125"/>
      <c r="BD231" s="125"/>
      <c r="BE231" s="125"/>
      <c r="BF231" s="125"/>
      <c r="BG231" s="125"/>
      <c r="BH231" s="125"/>
    </row>
    <row r="232" spans="1:60" outlineLevel="3">
      <c r="A232" s="132"/>
      <c r="B232" s="133"/>
      <c r="C232" s="167" t="s">
        <v>256</v>
      </c>
      <c r="D232" s="165"/>
      <c r="E232" s="166">
        <v>6.73</v>
      </c>
      <c r="F232" s="135"/>
      <c r="G232" s="135"/>
      <c r="H232" s="135"/>
      <c r="I232" s="135"/>
      <c r="J232" s="135"/>
      <c r="K232" s="135"/>
      <c r="L232" s="135"/>
      <c r="M232" s="135"/>
      <c r="N232" s="134"/>
      <c r="O232" s="134"/>
      <c r="P232" s="134"/>
      <c r="Q232" s="134"/>
      <c r="R232" s="135"/>
      <c r="S232" s="135"/>
      <c r="T232" s="135"/>
      <c r="U232" s="135"/>
      <c r="V232" s="135"/>
      <c r="W232" s="135"/>
      <c r="X232" s="135"/>
      <c r="Y232" s="135"/>
      <c r="Z232" s="125"/>
      <c r="AA232" s="125"/>
      <c r="AB232" s="125"/>
      <c r="AC232" s="125"/>
      <c r="AD232" s="125"/>
      <c r="AE232" s="125"/>
      <c r="AF232" s="125"/>
      <c r="AG232" s="125" t="s">
        <v>142</v>
      </c>
      <c r="AH232" s="125">
        <v>0</v>
      </c>
      <c r="AI232" s="125"/>
      <c r="AJ232" s="125"/>
      <c r="AK232" s="125"/>
      <c r="AL232" s="125"/>
      <c r="AM232" s="125"/>
      <c r="AN232" s="125"/>
      <c r="AO232" s="125"/>
      <c r="AP232" s="125"/>
      <c r="AQ232" s="125"/>
      <c r="AR232" s="125"/>
      <c r="AS232" s="125"/>
      <c r="AT232" s="125"/>
      <c r="AU232" s="125"/>
      <c r="AV232" s="125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</row>
    <row r="233" spans="1:60" outlineLevel="3">
      <c r="A233" s="132"/>
      <c r="B233" s="133"/>
      <c r="C233" s="167" t="s">
        <v>257</v>
      </c>
      <c r="D233" s="165"/>
      <c r="E233" s="166">
        <v>9.24</v>
      </c>
      <c r="F233" s="135"/>
      <c r="G233" s="135"/>
      <c r="H233" s="135"/>
      <c r="I233" s="135"/>
      <c r="J233" s="135"/>
      <c r="K233" s="135"/>
      <c r="L233" s="135"/>
      <c r="M233" s="135"/>
      <c r="N233" s="134"/>
      <c r="O233" s="134"/>
      <c r="P233" s="134"/>
      <c r="Q233" s="134"/>
      <c r="R233" s="135"/>
      <c r="S233" s="135"/>
      <c r="T233" s="135"/>
      <c r="U233" s="135"/>
      <c r="V233" s="135"/>
      <c r="W233" s="135"/>
      <c r="X233" s="135"/>
      <c r="Y233" s="135"/>
      <c r="Z233" s="125"/>
      <c r="AA233" s="125"/>
      <c r="AB233" s="125"/>
      <c r="AC233" s="125"/>
      <c r="AD233" s="125"/>
      <c r="AE233" s="125"/>
      <c r="AF233" s="125"/>
      <c r="AG233" s="125" t="s">
        <v>142</v>
      </c>
      <c r="AH233" s="125">
        <v>0</v>
      </c>
      <c r="AI233" s="125"/>
      <c r="AJ233" s="125"/>
      <c r="AK233" s="125"/>
      <c r="AL233" s="125"/>
      <c r="AM233" s="125"/>
      <c r="AN233" s="125"/>
      <c r="AO233" s="125"/>
      <c r="AP233" s="125"/>
      <c r="AQ233" s="125"/>
      <c r="AR233" s="125"/>
      <c r="AS233" s="125"/>
      <c r="AT233" s="125"/>
      <c r="AU233" s="125"/>
      <c r="AV233" s="125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</row>
    <row r="234" spans="1:60" outlineLevel="3">
      <c r="A234" s="132"/>
      <c r="B234" s="133"/>
      <c r="C234" s="167" t="s">
        <v>258</v>
      </c>
      <c r="D234" s="165"/>
      <c r="E234" s="166">
        <v>7.56</v>
      </c>
      <c r="F234" s="135"/>
      <c r="G234" s="135"/>
      <c r="H234" s="135"/>
      <c r="I234" s="135"/>
      <c r="J234" s="135"/>
      <c r="K234" s="135"/>
      <c r="L234" s="135"/>
      <c r="M234" s="135"/>
      <c r="N234" s="134"/>
      <c r="O234" s="134"/>
      <c r="P234" s="134"/>
      <c r="Q234" s="134"/>
      <c r="R234" s="135"/>
      <c r="S234" s="135"/>
      <c r="T234" s="135"/>
      <c r="U234" s="135"/>
      <c r="V234" s="135"/>
      <c r="W234" s="135"/>
      <c r="X234" s="135"/>
      <c r="Y234" s="135"/>
      <c r="Z234" s="125"/>
      <c r="AA234" s="125"/>
      <c r="AB234" s="125"/>
      <c r="AC234" s="125"/>
      <c r="AD234" s="125"/>
      <c r="AE234" s="125"/>
      <c r="AF234" s="125"/>
      <c r="AG234" s="125" t="s">
        <v>142</v>
      </c>
      <c r="AH234" s="125">
        <v>0</v>
      </c>
      <c r="AI234" s="125"/>
      <c r="AJ234" s="125"/>
      <c r="AK234" s="125"/>
      <c r="AL234" s="125"/>
      <c r="AM234" s="125"/>
      <c r="AN234" s="125"/>
      <c r="AO234" s="125"/>
      <c r="AP234" s="125"/>
      <c r="AQ234" s="125"/>
      <c r="AR234" s="125"/>
      <c r="AS234" s="125"/>
      <c r="AT234" s="125"/>
      <c r="AU234" s="125"/>
      <c r="AV234" s="125"/>
      <c r="AW234" s="125"/>
      <c r="AX234" s="125"/>
      <c r="AY234" s="125"/>
      <c r="AZ234" s="125"/>
      <c r="BA234" s="125"/>
      <c r="BB234" s="125"/>
      <c r="BC234" s="125"/>
      <c r="BD234" s="125"/>
      <c r="BE234" s="125"/>
      <c r="BF234" s="125"/>
      <c r="BG234" s="125"/>
      <c r="BH234" s="125"/>
    </row>
    <row r="235" spans="1:60" outlineLevel="3">
      <c r="A235" s="132"/>
      <c r="B235" s="133"/>
      <c r="C235" s="167" t="s">
        <v>259</v>
      </c>
      <c r="D235" s="165"/>
      <c r="E235" s="166">
        <v>6.24</v>
      </c>
      <c r="F235" s="135"/>
      <c r="G235" s="135"/>
      <c r="H235" s="135"/>
      <c r="I235" s="135"/>
      <c r="J235" s="135"/>
      <c r="K235" s="135"/>
      <c r="L235" s="135"/>
      <c r="M235" s="135"/>
      <c r="N235" s="134"/>
      <c r="O235" s="134"/>
      <c r="P235" s="134"/>
      <c r="Q235" s="134"/>
      <c r="R235" s="135"/>
      <c r="S235" s="135"/>
      <c r="T235" s="135"/>
      <c r="U235" s="135"/>
      <c r="V235" s="135"/>
      <c r="W235" s="135"/>
      <c r="X235" s="135"/>
      <c r="Y235" s="135"/>
      <c r="Z235" s="125"/>
      <c r="AA235" s="125"/>
      <c r="AB235" s="125"/>
      <c r="AC235" s="125"/>
      <c r="AD235" s="125"/>
      <c r="AE235" s="125"/>
      <c r="AF235" s="125"/>
      <c r="AG235" s="125" t="s">
        <v>142</v>
      </c>
      <c r="AH235" s="125">
        <v>0</v>
      </c>
      <c r="AI235" s="125"/>
      <c r="AJ235" s="125"/>
      <c r="AK235" s="125"/>
      <c r="AL235" s="125"/>
      <c r="AM235" s="125"/>
      <c r="AN235" s="125"/>
      <c r="AO235" s="125"/>
      <c r="AP235" s="125"/>
      <c r="AQ235" s="125"/>
      <c r="AR235" s="125"/>
      <c r="AS235" s="125"/>
      <c r="AT235" s="125"/>
      <c r="AU235" s="125"/>
      <c r="AV235" s="125"/>
      <c r="AW235" s="125"/>
      <c r="AX235" s="125"/>
      <c r="AY235" s="125"/>
      <c r="AZ235" s="125"/>
      <c r="BA235" s="125"/>
      <c r="BB235" s="125"/>
      <c r="BC235" s="125"/>
      <c r="BD235" s="125"/>
      <c r="BE235" s="125"/>
      <c r="BF235" s="125"/>
      <c r="BG235" s="125"/>
      <c r="BH235" s="125"/>
    </row>
    <row r="236" spans="1:60" outlineLevel="3">
      <c r="A236" s="132"/>
      <c r="B236" s="133"/>
      <c r="C236" s="167" t="s">
        <v>260</v>
      </c>
      <c r="D236" s="165"/>
      <c r="E236" s="166">
        <v>4.5599999999999996</v>
      </c>
      <c r="F236" s="135"/>
      <c r="G236" s="135"/>
      <c r="H236" s="135"/>
      <c r="I236" s="135"/>
      <c r="J236" s="135"/>
      <c r="K236" s="135"/>
      <c r="L236" s="135"/>
      <c r="M236" s="135"/>
      <c r="N236" s="134"/>
      <c r="O236" s="134"/>
      <c r="P236" s="134"/>
      <c r="Q236" s="134"/>
      <c r="R236" s="135"/>
      <c r="S236" s="135"/>
      <c r="T236" s="135"/>
      <c r="U236" s="135"/>
      <c r="V236" s="135"/>
      <c r="W236" s="135"/>
      <c r="X236" s="135"/>
      <c r="Y236" s="135"/>
      <c r="Z236" s="125"/>
      <c r="AA236" s="125"/>
      <c r="AB236" s="125"/>
      <c r="AC236" s="125"/>
      <c r="AD236" s="125"/>
      <c r="AE236" s="125"/>
      <c r="AF236" s="125"/>
      <c r="AG236" s="125" t="s">
        <v>142</v>
      </c>
      <c r="AH236" s="125">
        <v>0</v>
      </c>
      <c r="AI236" s="125"/>
      <c r="AJ236" s="125"/>
      <c r="AK236" s="125"/>
      <c r="AL236" s="125"/>
      <c r="AM236" s="125"/>
      <c r="AN236" s="125"/>
      <c r="AO236" s="125"/>
      <c r="AP236" s="125"/>
      <c r="AQ236" s="125"/>
      <c r="AR236" s="125"/>
      <c r="AS236" s="125"/>
      <c r="AT236" s="125"/>
      <c r="AU236" s="125"/>
      <c r="AV236" s="125"/>
      <c r="AW236" s="125"/>
      <c r="AX236" s="125"/>
      <c r="AY236" s="125"/>
      <c r="AZ236" s="125"/>
      <c r="BA236" s="125"/>
      <c r="BB236" s="125"/>
      <c r="BC236" s="125"/>
      <c r="BD236" s="125"/>
      <c r="BE236" s="125"/>
      <c r="BF236" s="125"/>
      <c r="BG236" s="125"/>
      <c r="BH236" s="125"/>
    </row>
    <row r="237" spans="1:60" outlineLevel="3">
      <c r="A237" s="132"/>
      <c r="B237" s="133"/>
      <c r="C237" s="167" t="s">
        <v>261</v>
      </c>
      <c r="D237" s="165"/>
      <c r="E237" s="166">
        <v>12.24</v>
      </c>
      <c r="F237" s="135"/>
      <c r="G237" s="135"/>
      <c r="H237" s="135"/>
      <c r="I237" s="135"/>
      <c r="J237" s="135"/>
      <c r="K237" s="135"/>
      <c r="L237" s="135"/>
      <c r="M237" s="135"/>
      <c r="N237" s="134"/>
      <c r="O237" s="134"/>
      <c r="P237" s="134"/>
      <c r="Q237" s="134"/>
      <c r="R237" s="135"/>
      <c r="S237" s="135"/>
      <c r="T237" s="135"/>
      <c r="U237" s="135"/>
      <c r="V237" s="135"/>
      <c r="W237" s="135"/>
      <c r="X237" s="135"/>
      <c r="Y237" s="135"/>
      <c r="Z237" s="125"/>
      <c r="AA237" s="125"/>
      <c r="AB237" s="125"/>
      <c r="AC237" s="125"/>
      <c r="AD237" s="125"/>
      <c r="AE237" s="125"/>
      <c r="AF237" s="125"/>
      <c r="AG237" s="125" t="s">
        <v>142</v>
      </c>
      <c r="AH237" s="125">
        <v>0</v>
      </c>
      <c r="AI237" s="125"/>
      <c r="AJ237" s="125"/>
      <c r="AK237" s="125"/>
      <c r="AL237" s="125"/>
      <c r="AM237" s="125"/>
      <c r="AN237" s="125"/>
      <c r="AO237" s="125"/>
      <c r="AP237" s="125"/>
      <c r="AQ237" s="125"/>
      <c r="AR237" s="125"/>
      <c r="AS237" s="125"/>
      <c r="AT237" s="125"/>
      <c r="AU237" s="125"/>
      <c r="AV237" s="125"/>
      <c r="AW237" s="125"/>
      <c r="AX237" s="125"/>
      <c r="AY237" s="125"/>
      <c r="AZ237" s="125"/>
      <c r="BA237" s="125"/>
      <c r="BB237" s="125"/>
      <c r="BC237" s="125"/>
      <c r="BD237" s="125"/>
      <c r="BE237" s="125"/>
      <c r="BF237" s="125"/>
      <c r="BG237" s="125"/>
      <c r="BH237" s="125"/>
    </row>
    <row r="238" spans="1:60" outlineLevel="3">
      <c r="A238" s="132"/>
      <c r="B238" s="133"/>
      <c r="C238" s="167" t="s">
        <v>262</v>
      </c>
      <c r="D238" s="165"/>
      <c r="E238" s="166">
        <v>9.98</v>
      </c>
      <c r="F238" s="135"/>
      <c r="G238" s="135"/>
      <c r="H238" s="135"/>
      <c r="I238" s="135"/>
      <c r="J238" s="135"/>
      <c r="K238" s="135"/>
      <c r="L238" s="135"/>
      <c r="M238" s="135"/>
      <c r="N238" s="134"/>
      <c r="O238" s="134"/>
      <c r="P238" s="134"/>
      <c r="Q238" s="134"/>
      <c r="R238" s="135"/>
      <c r="S238" s="135"/>
      <c r="T238" s="135"/>
      <c r="U238" s="135"/>
      <c r="V238" s="135"/>
      <c r="W238" s="135"/>
      <c r="X238" s="135"/>
      <c r="Y238" s="135"/>
      <c r="Z238" s="125"/>
      <c r="AA238" s="125"/>
      <c r="AB238" s="125"/>
      <c r="AC238" s="125"/>
      <c r="AD238" s="125"/>
      <c r="AE238" s="125"/>
      <c r="AF238" s="125"/>
      <c r="AG238" s="125" t="s">
        <v>142</v>
      </c>
      <c r="AH238" s="125">
        <v>0</v>
      </c>
      <c r="AI238" s="125"/>
      <c r="AJ238" s="125"/>
      <c r="AK238" s="125"/>
      <c r="AL238" s="125"/>
      <c r="AM238" s="125"/>
      <c r="AN238" s="125"/>
      <c r="AO238" s="125"/>
      <c r="AP238" s="125"/>
      <c r="AQ238" s="125"/>
      <c r="AR238" s="125"/>
      <c r="AS238" s="125"/>
      <c r="AT238" s="125"/>
      <c r="AU238" s="125"/>
      <c r="AV238" s="125"/>
      <c r="AW238" s="125"/>
      <c r="AX238" s="125"/>
      <c r="AY238" s="125"/>
      <c r="AZ238" s="125"/>
      <c r="BA238" s="125"/>
      <c r="BB238" s="125"/>
      <c r="BC238" s="125"/>
      <c r="BD238" s="125"/>
      <c r="BE238" s="125"/>
      <c r="BF238" s="125"/>
      <c r="BG238" s="125"/>
      <c r="BH238" s="125"/>
    </row>
    <row r="239" spans="1:60" outlineLevel="3">
      <c r="A239" s="132"/>
      <c r="B239" s="133"/>
      <c r="C239" s="167" t="s">
        <v>387</v>
      </c>
      <c r="D239" s="165"/>
      <c r="E239" s="166">
        <v>36.57</v>
      </c>
      <c r="F239" s="135"/>
      <c r="G239" s="135"/>
      <c r="H239" s="135"/>
      <c r="I239" s="135"/>
      <c r="J239" s="135"/>
      <c r="K239" s="135"/>
      <c r="L239" s="135"/>
      <c r="M239" s="135"/>
      <c r="N239" s="134"/>
      <c r="O239" s="134"/>
      <c r="P239" s="134"/>
      <c r="Q239" s="134"/>
      <c r="R239" s="135"/>
      <c r="S239" s="135"/>
      <c r="T239" s="135"/>
      <c r="U239" s="135"/>
      <c r="V239" s="135"/>
      <c r="W239" s="135"/>
      <c r="X239" s="135"/>
      <c r="Y239" s="135"/>
      <c r="Z239" s="125"/>
      <c r="AA239" s="125"/>
      <c r="AB239" s="125"/>
      <c r="AC239" s="125"/>
      <c r="AD239" s="125"/>
      <c r="AE239" s="125"/>
      <c r="AF239" s="125"/>
      <c r="AG239" s="125" t="s">
        <v>142</v>
      </c>
      <c r="AH239" s="125">
        <v>0</v>
      </c>
      <c r="AI239" s="125"/>
      <c r="AJ239" s="125"/>
      <c r="AK239" s="125"/>
      <c r="AL239" s="125"/>
      <c r="AM239" s="125"/>
      <c r="AN239" s="125"/>
      <c r="AO239" s="125"/>
      <c r="AP239" s="125"/>
      <c r="AQ239" s="125"/>
      <c r="AR239" s="125"/>
      <c r="AS239" s="125"/>
      <c r="AT239" s="125"/>
      <c r="AU239" s="125"/>
      <c r="AV239" s="125"/>
      <c r="AW239" s="125"/>
      <c r="AX239" s="125"/>
      <c r="AY239" s="125"/>
      <c r="AZ239" s="125"/>
      <c r="BA239" s="125"/>
      <c r="BB239" s="125"/>
      <c r="BC239" s="125"/>
      <c r="BD239" s="125"/>
      <c r="BE239" s="125"/>
      <c r="BF239" s="125"/>
      <c r="BG239" s="125"/>
      <c r="BH239" s="125"/>
    </row>
    <row r="240" spans="1:60" outlineLevel="1">
      <c r="A240" s="144">
        <v>66</v>
      </c>
      <c r="B240" s="145" t="s">
        <v>388</v>
      </c>
      <c r="C240" s="160" t="s">
        <v>389</v>
      </c>
      <c r="D240" s="146" t="s">
        <v>157</v>
      </c>
      <c r="E240" s="147">
        <v>7.2</v>
      </c>
      <c r="F240" s="148"/>
      <c r="G240" s="149">
        <f>ROUND(E240*F240,2)</f>
        <v>0</v>
      </c>
      <c r="H240" s="148">
        <v>346.37</v>
      </c>
      <c r="I240" s="149">
        <f>ROUND(E240*H240,2)</f>
        <v>2493.86</v>
      </c>
      <c r="J240" s="148">
        <v>95.63</v>
      </c>
      <c r="K240" s="149">
        <f>ROUND(E240*J240,2)</f>
        <v>688.54</v>
      </c>
      <c r="L240" s="149">
        <v>21</v>
      </c>
      <c r="M240" s="149">
        <f>G240*(1+L240/100)</f>
        <v>0</v>
      </c>
      <c r="N240" s="147">
        <v>8.4000000000000003E-4</v>
      </c>
      <c r="O240" s="147">
        <f>ROUND(E240*N240,2)</f>
        <v>0.01</v>
      </c>
      <c r="P240" s="147">
        <v>0</v>
      </c>
      <c r="Q240" s="147">
        <f>ROUND(E240*P240,2)</f>
        <v>0</v>
      </c>
      <c r="R240" s="149"/>
      <c r="S240" s="149" t="s">
        <v>140</v>
      </c>
      <c r="T240" s="150" t="s">
        <v>140</v>
      </c>
      <c r="U240" s="135">
        <v>0</v>
      </c>
      <c r="V240" s="135">
        <f>ROUND(E240*U240,2)</f>
        <v>0</v>
      </c>
      <c r="W240" s="135"/>
      <c r="X240" s="135" t="s">
        <v>116</v>
      </c>
      <c r="Y240" s="135" t="s">
        <v>117</v>
      </c>
      <c r="Z240" s="125"/>
      <c r="AA240" s="125"/>
      <c r="AB240" s="125"/>
      <c r="AC240" s="125"/>
      <c r="AD240" s="125"/>
      <c r="AE240" s="125"/>
      <c r="AF240" s="125"/>
      <c r="AG240" s="125" t="s">
        <v>252</v>
      </c>
      <c r="AH240" s="125"/>
      <c r="AI240" s="125"/>
      <c r="AJ240" s="125"/>
      <c r="AK240" s="125"/>
      <c r="AL240" s="125"/>
      <c r="AM240" s="125"/>
      <c r="AN240" s="125"/>
      <c r="AO240" s="125"/>
      <c r="AP240" s="125"/>
      <c r="AQ240" s="125"/>
      <c r="AR240" s="125"/>
      <c r="AS240" s="125"/>
      <c r="AT240" s="125"/>
      <c r="AU240" s="125"/>
      <c r="AV240" s="125"/>
      <c r="AW240" s="125"/>
      <c r="AX240" s="125"/>
      <c r="AY240" s="125"/>
      <c r="AZ240" s="125"/>
      <c r="BA240" s="125"/>
      <c r="BB240" s="125"/>
      <c r="BC240" s="125"/>
      <c r="BD240" s="125"/>
      <c r="BE240" s="125"/>
      <c r="BF240" s="125"/>
      <c r="BG240" s="125"/>
      <c r="BH240" s="125"/>
    </row>
    <row r="241" spans="1:60" ht="22.5" outlineLevel="2">
      <c r="A241" s="132"/>
      <c r="B241" s="133"/>
      <c r="C241" s="266" t="s">
        <v>390</v>
      </c>
      <c r="D241" s="267"/>
      <c r="E241" s="267"/>
      <c r="F241" s="267"/>
      <c r="G241" s="267"/>
      <c r="H241" s="135"/>
      <c r="I241" s="135"/>
      <c r="J241" s="135"/>
      <c r="K241" s="135"/>
      <c r="L241" s="135"/>
      <c r="M241" s="135"/>
      <c r="N241" s="134"/>
      <c r="O241" s="134"/>
      <c r="P241" s="134"/>
      <c r="Q241" s="134"/>
      <c r="R241" s="135"/>
      <c r="S241" s="135"/>
      <c r="T241" s="135"/>
      <c r="U241" s="135"/>
      <c r="V241" s="135"/>
      <c r="W241" s="135"/>
      <c r="X241" s="135"/>
      <c r="Y241" s="135"/>
      <c r="Z241" s="125"/>
      <c r="AA241" s="125"/>
      <c r="AB241" s="125"/>
      <c r="AC241" s="125"/>
      <c r="AD241" s="125"/>
      <c r="AE241" s="125"/>
      <c r="AF241" s="125"/>
      <c r="AG241" s="125" t="s">
        <v>120</v>
      </c>
      <c r="AH241" s="125"/>
      <c r="AI241" s="125"/>
      <c r="AJ241" s="125"/>
      <c r="AK241" s="125"/>
      <c r="AL241" s="125"/>
      <c r="AM241" s="125"/>
      <c r="AN241" s="125"/>
      <c r="AO241" s="125"/>
      <c r="AP241" s="125"/>
      <c r="AQ241" s="125"/>
      <c r="AR241" s="125"/>
      <c r="AS241" s="125"/>
      <c r="AT241" s="125"/>
      <c r="AU241" s="125"/>
      <c r="AV241" s="125"/>
      <c r="AW241" s="125"/>
      <c r="AX241" s="125"/>
      <c r="AY241" s="125"/>
      <c r="AZ241" s="125"/>
      <c r="BA241" s="151" t="str">
        <f>C241</f>
        <v>Používá se jako ochrana povrchu (beton, cihelné zdivo, pískovec, ostatní kámen), v položce je kalkulován dvojnásobný nátěr.</v>
      </c>
      <c r="BB241" s="125"/>
      <c r="BC241" s="125"/>
      <c r="BD241" s="125"/>
      <c r="BE241" s="125"/>
      <c r="BF241" s="125"/>
      <c r="BG241" s="125"/>
      <c r="BH241" s="125"/>
    </row>
    <row r="242" spans="1:60" ht="22.5" outlineLevel="2">
      <c r="A242" s="132"/>
      <c r="B242" s="133"/>
      <c r="C242" s="167" t="s">
        <v>391</v>
      </c>
      <c r="D242" s="165"/>
      <c r="E242" s="166">
        <v>7.2</v>
      </c>
      <c r="F242" s="135"/>
      <c r="G242" s="135"/>
      <c r="H242" s="135"/>
      <c r="I242" s="135"/>
      <c r="J242" s="135"/>
      <c r="K242" s="135"/>
      <c r="L242" s="135"/>
      <c r="M242" s="135"/>
      <c r="N242" s="134"/>
      <c r="O242" s="134"/>
      <c r="P242" s="134"/>
      <c r="Q242" s="134"/>
      <c r="R242" s="135"/>
      <c r="S242" s="135"/>
      <c r="T242" s="135"/>
      <c r="U242" s="135"/>
      <c r="V242" s="135"/>
      <c r="W242" s="135"/>
      <c r="X242" s="135"/>
      <c r="Y242" s="135"/>
      <c r="Z242" s="125"/>
      <c r="AA242" s="125"/>
      <c r="AB242" s="125"/>
      <c r="AC242" s="125"/>
      <c r="AD242" s="125"/>
      <c r="AE242" s="125"/>
      <c r="AF242" s="125"/>
      <c r="AG242" s="125" t="s">
        <v>142</v>
      </c>
      <c r="AH242" s="125">
        <v>0</v>
      </c>
      <c r="AI242" s="125"/>
      <c r="AJ242" s="125"/>
      <c r="AK242" s="125"/>
      <c r="AL242" s="125"/>
      <c r="AM242" s="125"/>
      <c r="AN242" s="125"/>
      <c r="AO242" s="125"/>
      <c r="AP242" s="125"/>
      <c r="AQ242" s="125"/>
      <c r="AR242" s="125"/>
      <c r="AS242" s="125"/>
      <c r="AT242" s="125"/>
      <c r="AU242" s="125"/>
      <c r="AV242" s="125"/>
      <c r="AW242" s="125"/>
      <c r="AX242" s="125"/>
      <c r="AY242" s="125"/>
      <c r="AZ242" s="125"/>
      <c r="BA242" s="125"/>
      <c r="BB242" s="125"/>
      <c r="BC242" s="125"/>
      <c r="BD242" s="125"/>
      <c r="BE242" s="125"/>
      <c r="BF242" s="125"/>
      <c r="BG242" s="125"/>
      <c r="BH242" s="125"/>
    </row>
    <row r="243" spans="1:60">
      <c r="A243" s="3"/>
      <c r="B243" s="4"/>
      <c r="C243" s="162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v>15</v>
      </c>
      <c r="AF243">
        <v>21</v>
      </c>
      <c r="AG243" t="s">
        <v>95</v>
      </c>
    </row>
    <row r="244" spans="1:60">
      <c r="A244" s="128"/>
      <c r="B244" s="129" t="s">
        <v>30</v>
      </c>
      <c r="C244" s="163"/>
      <c r="D244" s="130"/>
      <c r="E244" s="131"/>
      <c r="F244" s="131"/>
      <c r="G244" s="143">
        <f>G8+G32+G59+G64+G67+G70+G73+G85+G87+G145+G159+G164+G175+G197</f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AE244">
        <f>SUMIF(L7:L242,AE243,G7:G242)</f>
        <v>0</v>
      </c>
      <c r="AF244">
        <f>SUMIF(L7:L242,AF243,G7:G242)</f>
        <v>0</v>
      </c>
      <c r="AG244" t="s">
        <v>133</v>
      </c>
    </row>
    <row r="245" spans="1:60">
      <c r="A245" s="3"/>
      <c r="B245" s="4"/>
      <c r="C245" s="162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60">
      <c r="A246" s="3"/>
      <c r="B246" s="4"/>
      <c r="C246" s="162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60">
      <c r="A247" s="268" t="s">
        <v>134</v>
      </c>
      <c r="B247" s="268"/>
      <c r="C247" s="269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60">
      <c r="A248" s="254"/>
      <c r="B248" s="255"/>
      <c r="C248" s="256"/>
      <c r="D248" s="255"/>
      <c r="E248" s="255"/>
      <c r="F248" s="255"/>
      <c r="G248" s="257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AG248" t="s">
        <v>135</v>
      </c>
    </row>
    <row r="249" spans="1:60">
      <c r="A249" s="258"/>
      <c r="B249" s="259"/>
      <c r="C249" s="260"/>
      <c r="D249" s="259"/>
      <c r="E249" s="259"/>
      <c r="F249" s="259"/>
      <c r="G249" s="261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60">
      <c r="A250" s="258"/>
      <c r="B250" s="259"/>
      <c r="C250" s="260"/>
      <c r="D250" s="259"/>
      <c r="E250" s="259"/>
      <c r="F250" s="259"/>
      <c r="G250" s="261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60">
      <c r="A251" s="258"/>
      <c r="B251" s="259"/>
      <c r="C251" s="260"/>
      <c r="D251" s="259"/>
      <c r="E251" s="259"/>
      <c r="F251" s="259"/>
      <c r="G251" s="261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60">
      <c r="A252" s="262"/>
      <c r="B252" s="263"/>
      <c r="C252" s="264"/>
      <c r="D252" s="263"/>
      <c r="E252" s="263"/>
      <c r="F252" s="263"/>
      <c r="G252" s="26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60">
      <c r="A253" s="3"/>
      <c r="B253" s="4"/>
      <c r="C253" s="162"/>
      <c r="D253" s="6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60">
      <c r="C254" s="164"/>
      <c r="D254" s="10"/>
      <c r="AG254" t="s">
        <v>136</v>
      </c>
    </row>
    <row r="255" spans="1:60">
      <c r="D255" s="10"/>
    </row>
    <row r="256" spans="1:60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19">
    <mergeCell ref="A1:G1"/>
    <mergeCell ref="C2:G2"/>
    <mergeCell ref="C3:G3"/>
    <mergeCell ref="C4:G4"/>
    <mergeCell ref="C47:G47"/>
    <mergeCell ref="C61:G61"/>
    <mergeCell ref="C75:G75"/>
    <mergeCell ref="C100:G100"/>
    <mergeCell ref="A247:C247"/>
    <mergeCell ref="C166:G166"/>
    <mergeCell ref="C228:G228"/>
    <mergeCell ref="C241:G241"/>
    <mergeCell ref="C101:G101"/>
    <mergeCell ref="C161:G161"/>
    <mergeCell ref="C147:G147"/>
    <mergeCell ref="C148:G148"/>
    <mergeCell ref="C151:G151"/>
    <mergeCell ref="C154:G154"/>
    <mergeCell ref="A248:G252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OVN!Názvy_tisku</vt:lpstr>
      <vt:lpstr>'Stavební část'!Názvy_tisku</vt:lpstr>
      <vt:lpstr>oadresa</vt:lpstr>
      <vt:lpstr>Stavba!Objednatel</vt:lpstr>
      <vt:lpstr>Stavba!Objekt</vt:lpstr>
      <vt:lpstr>OVN!Oblast_tisku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</dc:creator>
  <cp:lastModifiedBy>PC</cp:lastModifiedBy>
  <cp:lastPrinted>2019-03-19T12:27:02Z</cp:lastPrinted>
  <dcterms:created xsi:type="dcterms:W3CDTF">2009-04-08T07:15:50Z</dcterms:created>
  <dcterms:modified xsi:type="dcterms:W3CDTF">2022-09-23T12:51:17Z</dcterms:modified>
</cp:coreProperties>
</file>