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630" yWindow="600" windowWidth="27495" windowHeight="11445" firstSheet="1" activeTab="1"/>
  </bookViews>
  <sheets>
    <sheet name="Rekapitulace stavby" sheetId="1" state="veryHidden" r:id="rId1"/>
    <sheet name="D.1.4.a - ZTI - Oprava by..." sheetId="2" r:id="rId2"/>
  </sheets>
  <definedNames>
    <definedName name="_xlnm._FilterDatabase" localSheetId="1" hidden="1">'D.1.4.a - ZTI - Oprava by...'!$C$83:$K$197</definedName>
    <definedName name="_xlnm.Print_Titles" localSheetId="1">'D.1.4.a - ZTI - Oprava by...'!$83:$83</definedName>
    <definedName name="_xlnm.Print_Titles" localSheetId="0">'Rekapitulace stavby'!$52:$52</definedName>
    <definedName name="_xlnm.Print_Area" localSheetId="1">'D.1.4.a - ZTI - Oprava by...'!$C$4:$J$39,'D.1.4.a - ZTI - Oprava by...'!$C$45:$J$65,'D.1.4.a - ZTI - Oprava by...'!$C$71:$K$197</definedName>
    <definedName name="_xlnm.Print_Area" localSheetId="0">'Rekapitulace stavby'!$D$4:$AO$36,'Rekapitulace stavby'!$C$42:$AQ$56</definedName>
  </definedNames>
  <calcPr calcId="145621"/>
</workbook>
</file>

<file path=xl/calcChain.xml><?xml version="1.0" encoding="utf-8"?>
<calcChain xmlns="http://schemas.openxmlformats.org/spreadsheetml/2006/main">
  <c r="J37" i="2" l="1"/>
  <c r="J36" i="2"/>
  <c r="AY55" i="1" s="1"/>
  <c r="J35" i="2"/>
  <c r="AX55" i="1" s="1"/>
  <c r="BI196" i="2"/>
  <c r="BH196" i="2"/>
  <c r="BG196" i="2"/>
  <c r="BF196" i="2"/>
  <c r="T196" i="2"/>
  <c r="R196" i="2"/>
  <c r="P196" i="2"/>
  <c r="P189" i="2" s="1"/>
  <c r="BK196" i="2"/>
  <c r="J196" i="2"/>
  <c r="BE196" i="2"/>
  <c r="BI195" i="2"/>
  <c r="BH195" i="2"/>
  <c r="BG195" i="2"/>
  <c r="BF195" i="2"/>
  <c r="T195" i="2"/>
  <c r="R195" i="2"/>
  <c r="P195" i="2"/>
  <c r="BK195" i="2"/>
  <c r="J195" i="2"/>
  <c r="BE195" i="2" s="1"/>
  <c r="BI194" i="2"/>
  <c r="BH194" i="2"/>
  <c r="BG194" i="2"/>
  <c r="BF194" i="2"/>
  <c r="T194" i="2"/>
  <c r="R194" i="2"/>
  <c r="P194" i="2"/>
  <c r="BK194" i="2"/>
  <c r="J194" i="2"/>
  <c r="BE194" i="2"/>
  <c r="BI193" i="2"/>
  <c r="BH193" i="2"/>
  <c r="BG193" i="2"/>
  <c r="BF193" i="2"/>
  <c r="T193" i="2"/>
  <c r="R193" i="2"/>
  <c r="P193" i="2"/>
  <c r="BK193" i="2"/>
  <c r="J193" i="2"/>
  <c r="BE193" i="2"/>
  <c r="BI192" i="2"/>
  <c r="BH192" i="2"/>
  <c r="BG192" i="2"/>
  <c r="BF192" i="2"/>
  <c r="T192" i="2"/>
  <c r="R192" i="2"/>
  <c r="P192" i="2"/>
  <c r="BK192" i="2"/>
  <c r="J192" i="2"/>
  <c r="BE192" i="2"/>
  <c r="BI191" i="2"/>
  <c r="BH191" i="2"/>
  <c r="BG191" i="2"/>
  <c r="BF191" i="2"/>
  <c r="T191" i="2"/>
  <c r="T189" i="2" s="1"/>
  <c r="R191" i="2"/>
  <c r="P191" i="2"/>
  <c r="BK191" i="2"/>
  <c r="J191" i="2"/>
  <c r="BE191" i="2"/>
  <c r="BI190" i="2"/>
  <c r="BH190" i="2"/>
  <c r="BG190" i="2"/>
  <c r="BF190" i="2"/>
  <c r="T190" i="2"/>
  <c r="R190" i="2"/>
  <c r="R189" i="2" s="1"/>
  <c r="P190" i="2"/>
  <c r="BK190" i="2"/>
  <c r="BK189" i="2"/>
  <c r="J189" i="2" s="1"/>
  <c r="J64" i="2" s="1"/>
  <c r="J190" i="2"/>
  <c r="BE190" i="2" s="1"/>
  <c r="BI187" i="2"/>
  <c r="BH187" i="2"/>
  <c r="BG187" i="2"/>
  <c r="BF187" i="2"/>
  <c r="T187" i="2"/>
  <c r="R187" i="2"/>
  <c r="P187" i="2"/>
  <c r="BK187" i="2"/>
  <c r="J187" i="2"/>
  <c r="BE187" i="2"/>
  <c r="BI186" i="2"/>
  <c r="BH186" i="2"/>
  <c r="BG186" i="2"/>
  <c r="BF186" i="2"/>
  <c r="T186" i="2"/>
  <c r="R186" i="2"/>
  <c r="P186" i="2"/>
  <c r="BK186" i="2"/>
  <c r="J186" i="2"/>
  <c r="BE186" i="2"/>
  <c r="BI185" i="2"/>
  <c r="BH185" i="2"/>
  <c r="BG185" i="2"/>
  <c r="BF185" i="2"/>
  <c r="T185" i="2"/>
  <c r="R185" i="2"/>
  <c r="P185" i="2"/>
  <c r="BK185" i="2"/>
  <c r="J185" i="2"/>
  <c r="BE185" i="2"/>
  <c r="BI184" i="2"/>
  <c r="BH184" i="2"/>
  <c r="BG184" i="2"/>
  <c r="BF184" i="2"/>
  <c r="T184" i="2"/>
  <c r="R184" i="2"/>
  <c r="P184" i="2"/>
  <c r="BK184" i="2"/>
  <c r="J184" i="2"/>
  <c r="BE184" i="2" s="1"/>
  <c r="BI183" i="2"/>
  <c r="BH183" i="2"/>
  <c r="BG183" i="2"/>
  <c r="BF183" i="2"/>
  <c r="T183" i="2"/>
  <c r="R183" i="2"/>
  <c r="P183" i="2"/>
  <c r="BK183" i="2"/>
  <c r="J183" i="2"/>
  <c r="BE183" i="2"/>
  <c r="BI182" i="2"/>
  <c r="BH182" i="2"/>
  <c r="BG182" i="2"/>
  <c r="BF182" i="2"/>
  <c r="T182" i="2"/>
  <c r="R182" i="2"/>
  <c r="P182" i="2"/>
  <c r="BK182" i="2"/>
  <c r="J182" i="2"/>
  <c r="BE182" i="2" s="1"/>
  <c r="BI181" i="2"/>
  <c r="BH181" i="2"/>
  <c r="BG181" i="2"/>
  <c r="BF181" i="2"/>
  <c r="T181" i="2"/>
  <c r="R181" i="2"/>
  <c r="P181" i="2"/>
  <c r="BK181" i="2"/>
  <c r="J181" i="2"/>
  <c r="BE181" i="2"/>
  <c r="BI180" i="2"/>
  <c r="BH180" i="2"/>
  <c r="BG180" i="2"/>
  <c r="BF180" i="2"/>
  <c r="T180" i="2"/>
  <c r="R180" i="2"/>
  <c r="P180" i="2"/>
  <c r="BK180" i="2"/>
  <c r="J180" i="2"/>
  <c r="BE180" i="2"/>
  <c r="BI179" i="2"/>
  <c r="BH179" i="2"/>
  <c r="BG179" i="2"/>
  <c r="BF179" i="2"/>
  <c r="T179" i="2"/>
  <c r="R179" i="2"/>
  <c r="P179" i="2"/>
  <c r="BK179" i="2"/>
  <c r="J179" i="2"/>
  <c r="BE179" i="2"/>
  <c r="BI178" i="2"/>
  <c r="BH178" i="2"/>
  <c r="BG178" i="2"/>
  <c r="BF178" i="2"/>
  <c r="T178" i="2"/>
  <c r="R178" i="2"/>
  <c r="P178" i="2"/>
  <c r="BK178" i="2"/>
  <c r="J178" i="2"/>
  <c r="BE178" i="2" s="1"/>
  <c r="BI177" i="2"/>
  <c r="BH177" i="2"/>
  <c r="BG177" i="2"/>
  <c r="BF177" i="2"/>
  <c r="T177" i="2"/>
  <c r="R177" i="2"/>
  <c r="P177" i="2"/>
  <c r="BK177" i="2"/>
  <c r="J177" i="2"/>
  <c r="BE177" i="2"/>
  <c r="BI176" i="2"/>
  <c r="BH176" i="2"/>
  <c r="BG176" i="2"/>
  <c r="BF176" i="2"/>
  <c r="T176" i="2"/>
  <c r="R176" i="2"/>
  <c r="P176" i="2"/>
  <c r="BK176" i="2"/>
  <c r="J176" i="2"/>
  <c r="BE176" i="2"/>
  <c r="BI175" i="2"/>
  <c r="BH175" i="2"/>
  <c r="BG175" i="2"/>
  <c r="BF175" i="2"/>
  <c r="T175" i="2"/>
  <c r="R175" i="2"/>
  <c r="P175" i="2"/>
  <c r="BK175" i="2"/>
  <c r="J175" i="2"/>
  <c r="BE175" i="2"/>
  <c r="BI174" i="2"/>
  <c r="BH174" i="2"/>
  <c r="BG174" i="2"/>
  <c r="BF174" i="2"/>
  <c r="T174" i="2"/>
  <c r="R174" i="2"/>
  <c r="P174" i="2"/>
  <c r="BK174" i="2"/>
  <c r="J174" i="2"/>
  <c r="BE174" i="2"/>
  <c r="BI173" i="2"/>
  <c r="BH173" i="2"/>
  <c r="BG173" i="2"/>
  <c r="BF173" i="2"/>
  <c r="T173" i="2"/>
  <c r="R173" i="2"/>
  <c r="P173" i="2"/>
  <c r="BK173" i="2"/>
  <c r="J173" i="2"/>
  <c r="BE173" i="2"/>
  <c r="BI172" i="2"/>
  <c r="BH172" i="2"/>
  <c r="BG172" i="2"/>
  <c r="BF172" i="2"/>
  <c r="T172" i="2"/>
  <c r="R172" i="2"/>
  <c r="P172" i="2"/>
  <c r="BK172" i="2"/>
  <c r="J172" i="2"/>
  <c r="BE172" i="2" s="1"/>
  <c r="BI171" i="2"/>
  <c r="BH171" i="2"/>
  <c r="BG171" i="2"/>
  <c r="BF171" i="2"/>
  <c r="T171" i="2"/>
  <c r="R171" i="2"/>
  <c r="P171" i="2"/>
  <c r="BK171" i="2"/>
  <c r="J171" i="2"/>
  <c r="BE171" i="2"/>
  <c r="BI170" i="2"/>
  <c r="BH170" i="2"/>
  <c r="BG170" i="2"/>
  <c r="BF170" i="2"/>
  <c r="T170" i="2"/>
  <c r="R170" i="2"/>
  <c r="P170" i="2"/>
  <c r="BK170" i="2"/>
  <c r="J170" i="2"/>
  <c r="BE170" i="2"/>
  <c r="BI169" i="2"/>
  <c r="BH169" i="2"/>
  <c r="BG169" i="2"/>
  <c r="BF169" i="2"/>
  <c r="T169" i="2"/>
  <c r="R169" i="2"/>
  <c r="P169" i="2"/>
  <c r="BK169" i="2"/>
  <c r="J169" i="2"/>
  <c r="BE169" i="2"/>
  <c r="BI168" i="2"/>
  <c r="BH168" i="2"/>
  <c r="BG168" i="2"/>
  <c r="BF168" i="2"/>
  <c r="T168" i="2"/>
  <c r="R168" i="2"/>
  <c r="P168" i="2"/>
  <c r="BK168" i="2"/>
  <c r="J168" i="2"/>
  <c r="BE168" i="2"/>
  <c r="BI167" i="2"/>
  <c r="BH167" i="2"/>
  <c r="BG167" i="2"/>
  <c r="BF167" i="2"/>
  <c r="T167" i="2"/>
  <c r="R167" i="2"/>
  <c r="P167" i="2"/>
  <c r="BK167" i="2"/>
  <c r="J167" i="2"/>
  <c r="BE167" i="2"/>
  <c r="BI166" i="2"/>
  <c r="BH166" i="2"/>
  <c r="BG166" i="2"/>
  <c r="BF166" i="2"/>
  <c r="T166" i="2"/>
  <c r="R166" i="2"/>
  <c r="P166" i="2"/>
  <c r="BK166" i="2"/>
  <c r="J166" i="2"/>
  <c r="BE166" i="2" s="1"/>
  <c r="BI165" i="2"/>
  <c r="BH165" i="2"/>
  <c r="BG165" i="2"/>
  <c r="BF165" i="2"/>
  <c r="T165" i="2"/>
  <c r="R165" i="2"/>
  <c r="P165" i="2"/>
  <c r="BK165" i="2"/>
  <c r="J165" i="2"/>
  <c r="BE165" i="2"/>
  <c r="BI164" i="2"/>
  <c r="BH164" i="2"/>
  <c r="BG164" i="2"/>
  <c r="BF164" i="2"/>
  <c r="T164" i="2"/>
  <c r="R164" i="2"/>
  <c r="P164" i="2"/>
  <c r="BK164" i="2"/>
  <c r="J164" i="2"/>
  <c r="BE164" i="2"/>
  <c r="BI163" i="2"/>
  <c r="BH163" i="2"/>
  <c r="BG163" i="2"/>
  <c r="BF163" i="2"/>
  <c r="T163" i="2"/>
  <c r="R163" i="2"/>
  <c r="P163" i="2"/>
  <c r="BK163" i="2"/>
  <c r="J163" i="2"/>
  <c r="BE163" i="2"/>
  <c r="BI162" i="2"/>
  <c r="BH162" i="2"/>
  <c r="BG162" i="2"/>
  <c r="BF162" i="2"/>
  <c r="T162" i="2"/>
  <c r="T157" i="2" s="1"/>
  <c r="R162" i="2"/>
  <c r="P162" i="2"/>
  <c r="BK162" i="2"/>
  <c r="J162" i="2"/>
  <c r="BE162" i="2"/>
  <c r="BI161" i="2"/>
  <c r="BH161" i="2"/>
  <c r="BG161" i="2"/>
  <c r="BF161" i="2"/>
  <c r="T161" i="2"/>
  <c r="R161" i="2"/>
  <c r="P161" i="2"/>
  <c r="P157" i="2" s="1"/>
  <c r="BK161" i="2"/>
  <c r="J161" i="2"/>
  <c r="BE161" i="2"/>
  <c r="BI160" i="2"/>
  <c r="BH160" i="2"/>
  <c r="BG160" i="2"/>
  <c r="BF160" i="2"/>
  <c r="T160" i="2"/>
  <c r="R160" i="2"/>
  <c r="R157" i="2" s="1"/>
  <c r="P160" i="2"/>
  <c r="BK160" i="2"/>
  <c r="J160" i="2"/>
  <c r="BE160" i="2" s="1"/>
  <c r="BI159" i="2"/>
  <c r="BH159" i="2"/>
  <c r="BG159" i="2"/>
  <c r="BF159" i="2"/>
  <c r="T159" i="2"/>
  <c r="R159" i="2"/>
  <c r="P159" i="2"/>
  <c r="BK159" i="2"/>
  <c r="J159" i="2"/>
  <c r="BE159" i="2"/>
  <c r="BI158" i="2"/>
  <c r="BH158" i="2"/>
  <c r="BG158" i="2"/>
  <c r="BF158" i="2"/>
  <c r="T158" i="2"/>
  <c r="R158" i="2"/>
  <c r="P158" i="2"/>
  <c r="BK158" i="2"/>
  <c r="BK157" i="2"/>
  <c r="J157" i="2"/>
  <c r="J63" i="2" s="1"/>
  <c r="J158" i="2"/>
  <c r="BE158" i="2" s="1"/>
  <c r="BI155" i="2"/>
  <c r="BH155" i="2"/>
  <c r="BG155" i="2"/>
  <c r="BF155" i="2"/>
  <c r="T155" i="2"/>
  <c r="R155" i="2"/>
  <c r="P155" i="2"/>
  <c r="BK155" i="2"/>
  <c r="J155" i="2"/>
  <c r="BE155" i="2" s="1"/>
  <c r="BI154" i="2"/>
  <c r="BH154" i="2"/>
  <c r="BG154" i="2"/>
  <c r="BF154" i="2"/>
  <c r="T154" i="2"/>
  <c r="R154" i="2"/>
  <c r="P154" i="2"/>
  <c r="BK154" i="2"/>
  <c r="J154" i="2"/>
  <c r="BE154" i="2"/>
  <c r="BI153" i="2"/>
  <c r="BH153" i="2"/>
  <c r="BG153" i="2"/>
  <c r="BF153" i="2"/>
  <c r="T153" i="2"/>
  <c r="R153" i="2"/>
  <c r="P153" i="2"/>
  <c r="BK153" i="2"/>
  <c r="J153" i="2"/>
  <c r="BE153" i="2"/>
  <c r="BI152" i="2"/>
  <c r="BH152" i="2"/>
  <c r="BG152" i="2"/>
  <c r="BF152" i="2"/>
  <c r="T152" i="2"/>
  <c r="R152" i="2"/>
  <c r="P152" i="2"/>
  <c r="BK152" i="2"/>
  <c r="J152" i="2"/>
  <c r="BE152" i="2"/>
  <c r="BI151" i="2"/>
  <c r="BH151" i="2"/>
  <c r="BG151" i="2"/>
  <c r="BF151" i="2"/>
  <c r="T151" i="2"/>
  <c r="R151" i="2"/>
  <c r="P151" i="2"/>
  <c r="BK151" i="2"/>
  <c r="J151" i="2"/>
  <c r="BE151" i="2"/>
  <c r="BI150" i="2"/>
  <c r="BH150" i="2"/>
  <c r="BG150" i="2"/>
  <c r="BF150" i="2"/>
  <c r="T150" i="2"/>
  <c r="R150" i="2"/>
  <c r="P150" i="2"/>
  <c r="BK150" i="2"/>
  <c r="J150" i="2"/>
  <c r="BE150" i="2"/>
  <c r="BI149" i="2"/>
  <c r="BH149" i="2"/>
  <c r="BG149" i="2"/>
  <c r="BF149" i="2"/>
  <c r="T149" i="2"/>
  <c r="R149" i="2"/>
  <c r="P149" i="2"/>
  <c r="BK149" i="2"/>
  <c r="J149" i="2"/>
  <c r="BE149" i="2" s="1"/>
  <c r="BI148" i="2"/>
  <c r="BH148" i="2"/>
  <c r="BG148" i="2"/>
  <c r="BF148" i="2"/>
  <c r="T148" i="2"/>
  <c r="R148" i="2"/>
  <c r="P148" i="2"/>
  <c r="BK148" i="2"/>
  <c r="J148" i="2"/>
  <c r="BE148" i="2"/>
  <c r="BI147" i="2"/>
  <c r="BH147" i="2"/>
  <c r="BG147" i="2"/>
  <c r="BF147" i="2"/>
  <c r="T147" i="2"/>
  <c r="R147" i="2"/>
  <c r="P147" i="2"/>
  <c r="BK147" i="2"/>
  <c r="J147" i="2"/>
  <c r="BE147" i="2"/>
  <c r="BI146" i="2"/>
  <c r="BH146" i="2"/>
  <c r="BG146" i="2"/>
  <c r="BF146" i="2"/>
  <c r="T146" i="2"/>
  <c r="R146" i="2"/>
  <c r="P146" i="2"/>
  <c r="BK146" i="2"/>
  <c r="J146" i="2"/>
  <c r="BE146" i="2"/>
  <c r="BI145" i="2"/>
  <c r="BH145" i="2"/>
  <c r="BG145" i="2"/>
  <c r="BF145" i="2"/>
  <c r="T145" i="2"/>
  <c r="R145" i="2"/>
  <c r="P145" i="2"/>
  <c r="BK145" i="2"/>
  <c r="J145" i="2"/>
  <c r="BE145" i="2"/>
  <c r="BI144" i="2"/>
  <c r="BH144" i="2"/>
  <c r="BG144" i="2"/>
  <c r="BF144" i="2"/>
  <c r="T144" i="2"/>
  <c r="R144" i="2"/>
  <c r="P144" i="2"/>
  <c r="BK144" i="2"/>
  <c r="J144" i="2"/>
  <c r="BE144" i="2"/>
  <c r="BI143" i="2"/>
  <c r="BH143" i="2"/>
  <c r="BG143" i="2"/>
  <c r="BF143" i="2"/>
  <c r="T143" i="2"/>
  <c r="R143" i="2"/>
  <c r="P143" i="2"/>
  <c r="BK143" i="2"/>
  <c r="J143" i="2"/>
  <c r="BE143" i="2" s="1"/>
  <c r="BI142" i="2"/>
  <c r="BH142" i="2"/>
  <c r="BG142" i="2"/>
  <c r="BF142" i="2"/>
  <c r="T142" i="2"/>
  <c r="R142" i="2"/>
  <c r="P142" i="2"/>
  <c r="BK142" i="2"/>
  <c r="J142" i="2"/>
  <c r="BE142" i="2"/>
  <c r="BI141" i="2"/>
  <c r="BH141" i="2"/>
  <c r="BG141" i="2"/>
  <c r="BF141" i="2"/>
  <c r="T141" i="2"/>
  <c r="R141" i="2"/>
  <c r="P141" i="2"/>
  <c r="BK141" i="2"/>
  <c r="J141" i="2"/>
  <c r="BE141" i="2"/>
  <c r="BI140" i="2"/>
  <c r="BH140" i="2"/>
  <c r="BG140" i="2"/>
  <c r="BF140" i="2"/>
  <c r="T140" i="2"/>
  <c r="R140" i="2"/>
  <c r="P140" i="2"/>
  <c r="BK140" i="2"/>
  <c r="J140" i="2"/>
  <c r="BE140" i="2"/>
  <c r="BI139" i="2"/>
  <c r="BH139" i="2"/>
  <c r="BG139" i="2"/>
  <c r="BF139" i="2"/>
  <c r="T139" i="2"/>
  <c r="R139" i="2"/>
  <c r="P139" i="2"/>
  <c r="BK139" i="2"/>
  <c r="J139" i="2"/>
  <c r="BE139" i="2"/>
  <c r="BI138" i="2"/>
  <c r="BH138" i="2"/>
  <c r="BG138" i="2"/>
  <c r="BF138" i="2"/>
  <c r="T138" i="2"/>
  <c r="R138" i="2"/>
  <c r="P138" i="2"/>
  <c r="BK138" i="2"/>
  <c r="J138" i="2"/>
  <c r="BE138" i="2"/>
  <c r="BI137" i="2"/>
  <c r="BH137" i="2"/>
  <c r="BG137" i="2"/>
  <c r="BF137" i="2"/>
  <c r="T137" i="2"/>
  <c r="R137" i="2"/>
  <c r="P137" i="2"/>
  <c r="BK137" i="2"/>
  <c r="J137" i="2"/>
  <c r="BE137" i="2" s="1"/>
  <c r="BI134" i="2"/>
  <c r="BH134" i="2"/>
  <c r="BG134" i="2"/>
  <c r="BF134" i="2"/>
  <c r="T134" i="2"/>
  <c r="R134" i="2"/>
  <c r="P134" i="2"/>
  <c r="BK134" i="2"/>
  <c r="J134" i="2"/>
  <c r="BE134" i="2"/>
  <c r="BI131" i="2"/>
  <c r="BH131" i="2"/>
  <c r="BG131" i="2"/>
  <c r="BF131" i="2"/>
  <c r="T131" i="2"/>
  <c r="R131" i="2"/>
  <c r="P131" i="2"/>
  <c r="BK131" i="2"/>
  <c r="J131" i="2"/>
  <c r="BE131" i="2"/>
  <c r="BI128" i="2"/>
  <c r="BH128" i="2"/>
  <c r="BG128" i="2"/>
  <c r="BF128" i="2"/>
  <c r="T128" i="2"/>
  <c r="R128" i="2"/>
  <c r="P128" i="2"/>
  <c r="BK128" i="2"/>
  <c r="J128" i="2"/>
  <c r="BE128" i="2"/>
  <c r="BI125" i="2"/>
  <c r="BH125" i="2"/>
  <c r="BG125" i="2"/>
  <c r="BF125" i="2"/>
  <c r="T125" i="2"/>
  <c r="R125" i="2"/>
  <c r="P125" i="2"/>
  <c r="BK125" i="2"/>
  <c r="J125" i="2"/>
  <c r="BE125" i="2"/>
  <c r="BI124" i="2"/>
  <c r="BH124" i="2"/>
  <c r="BG124" i="2"/>
  <c r="BF124" i="2"/>
  <c r="T124" i="2"/>
  <c r="R124" i="2"/>
  <c r="P124" i="2"/>
  <c r="P112" i="2" s="1"/>
  <c r="BK124" i="2"/>
  <c r="J124" i="2"/>
  <c r="BE124" i="2"/>
  <c r="BI120" i="2"/>
  <c r="BH120" i="2"/>
  <c r="BG120" i="2"/>
  <c r="BF120" i="2"/>
  <c r="T120" i="2"/>
  <c r="R120" i="2"/>
  <c r="P120" i="2"/>
  <c r="BK120" i="2"/>
  <c r="J120" i="2"/>
  <c r="BE120" i="2" s="1"/>
  <c r="BI116" i="2"/>
  <c r="BH116" i="2"/>
  <c r="BG116" i="2"/>
  <c r="BF116" i="2"/>
  <c r="T116" i="2"/>
  <c r="R116" i="2"/>
  <c r="P116" i="2"/>
  <c r="BK116" i="2"/>
  <c r="BK112" i="2" s="1"/>
  <c r="J112" i="2" s="1"/>
  <c r="J62" i="2" s="1"/>
  <c r="J116" i="2"/>
  <c r="BE116" i="2"/>
  <c r="BI115" i="2"/>
  <c r="BH115" i="2"/>
  <c r="BG115" i="2"/>
  <c r="BF115" i="2"/>
  <c r="T115" i="2"/>
  <c r="R115" i="2"/>
  <c r="P115" i="2"/>
  <c r="BK115" i="2"/>
  <c r="J115" i="2"/>
  <c r="BE115" i="2"/>
  <c r="BI114" i="2"/>
  <c r="BH114" i="2"/>
  <c r="BG114" i="2"/>
  <c r="BF114" i="2"/>
  <c r="T114" i="2"/>
  <c r="R114" i="2"/>
  <c r="P114" i="2"/>
  <c r="BK114" i="2"/>
  <c r="J114" i="2"/>
  <c r="BE114" i="2"/>
  <c r="BI113" i="2"/>
  <c r="BH113" i="2"/>
  <c r="BG113" i="2"/>
  <c r="BF113" i="2"/>
  <c r="T113" i="2"/>
  <c r="T112" i="2" s="1"/>
  <c r="R113" i="2"/>
  <c r="R112" i="2"/>
  <c r="P113" i="2"/>
  <c r="BK113" i="2"/>
  <c r="J113" i="2"/>
  <c r="BE113" i="2" s="1"/>
  <c r="BI110" i="2"/>
  <c r="BH110" i="2"/>
  <c r="BG110" i="2"/>
  <c r="BF110" i="2"/>
  <c r="T110" i="2"/>
  <c r="R110" i="2"/>
  <c r="P110" i="2"/>
  <c r="BK110" i="2"/>
  <c r="J110" i="2"/>
  <c r="BE110" i="2"/>
  <c r="BI109" i="2"/>
  <c r="BH109" i="2"/>
  <c r="BG109" i="2"/>
  <c r="BF109" i="2"/>
  <c r="T109" i="2"/>
  <c r="R109" i="2"/>
  <c r="P109" i="2"/>
  <c r="BK109" i="2"/>
  <c r="J109" i="2"/>
  <c r="BE109" i="2"/>
  <c r="BI108" i="2"/>
  <c r="BH108" i="2"/>
  <c r="BG108" i="2"/>
  <c r="BF108" i="2"/>
  <c r="T108" i="2"/>
  <c r="R108" i="2"/>
  <c r="P108" i="2"/>
  <c r="BK108" i="2"/>
  <c r="J108" i="2"/>
  <c r="BE108" i="2"/>
  <c r="BI107" i="2"/>
  <c r="BH107" i="2"/>
  <c r="BG107" i="2"/>
  <c r="BF107" i="2"/>
  <c r="T107" i="2"/>
  <c r="R107" i="2"/>
  <c r="P107" i="2"/>
  <c r="BK107" i="2"/>
  <c r="J107" i="2"/>
  <c r="BE107" i="2"/>
  <c r="BI106" i="2"/>
  <c r="BH106" i="2"/>
  <c r="BG106" i="2"/>
  <c r="BF106" i="2"/>
  <c r="T106" i="2"/>
  <c r="R106" i="2"/>
  <c r="P106" i="2"/>
  <c r="BK106" i="2"/>
  <c r="J106" i="2"/>
  <c r="BE106" i="2" s="1"/>
  <c r="BI105" i="2"/>
  <c r="BH105" i="2"/>
  <c r="BG105" i="2"/>
  <c r="BF105" i="2"/>
  <c r="T105" i="2"/>
  <c r="R105" i="2"/>
  <c r="P105" i="2"/>
  <c r="BK105" i="2"/>
  <c r="J105" i="2"/>
  <c r="BE105" i="2"/>
  <c r="BI104" i="2"/>
  <c r="BH104" i="2"/>
  <c r="BG104" i="2"/>
  <c r="BF104" i="2"/>
  <c r="T104" i="2"/>
  <c r="R104" i="2"/>
  <c r="P104" i="2"/>
  <c r="BK104" i="2"/>
  <c r="J104" i="2"/>
  <c r="BE104" i="2"/>
  <c r="BI103" i="2"/>
  <c r="BH103" i="2"/>
  <c r="BG103" i="2"/>
  <c r="BF103" i="2"/>
  <c r="T103" i="2"/>
  <c r="R103" i="2"/>
  <c r="P103" i="2"/>
  <c r="BK103" i="2"/>
  <c r="J103" i="2"/>
  <c r="BE103" i="2"/>
  <c r="BI102" i="2"/>
  <c r="BH102" i="2"/>
  <c r="BG102" i="2"/>
  <c r="BF102" i="2"/>
  <c r="T102" i="2"/>
  <c r="R102" i="2"/>
  <c r="P102" i="2"/>
  <c r="BK102" i="2"/>
  <c r="J102" i="2"/>
  <c r="BE102" i="2"/>
  <c r="BI101" i="2"/>
  <c r="BH101" i="2"/>
  <c r="BG101" i="2"/>
  <c r="BF101" i="2"/>
  <c r="T101" i="2"/>
  <c r="R101" i="2"/>
  <c r="P101" i="2"/>
  <c r="BK101" i="2"/>
  <c r="J101" i="2"/>
  <c r="BE101" i="2"/>
  <c r="BI100" i="2"/>
  <c r="BH100" i="2"/>
  <c r="BG100" i="2"/>
  <c r="BF100" i="2"/>
  <c r="T100" i="2"/>
  <c r="R100" i="2"/>
  <c r="P100" i="2"/>
  <c r="BK100" i="2"/>
  <c r="J100" i="2"/>
  <c r="BE100" i="2" s="1"/>
  <c r="BI99" i="2"/>
  <c r="BH99" i="2"/>
  <c r="BG99" i="2"/>
  <c r="BF99" i="2"/>
  <c r="T99" i="2"/>
  <c r="R99" i="2"/>
  <c r="P99" i="2"/>
  <c r="BK99" i="2"/>
  <c r="J99" i="2"/>
  <c r="BE99" i="2"/>
  <c r="BI98" i="2"/>
  <c r="BH98" i="2"/>
  <c r="BG98" i="2"/>
  <c r="BF98" i="2"/>
  <c r="T98" i="2"/>
  <c r="R98" i="2"/>
  <c r="P98" i="2"/>
  <c r="BK98" i="2"/>
  <c r="J98" i="2"/>
  <c r="BE98" i="2"/>
  <c r="BI97" i="2"/>
  <c r="BH97" i="2"/>
  <c r="BG97" i="2"/>
  <c r="BF97" i="2"/>
  <c r="T97" i="2"/>
  <c r="R97" i="2"/>
  <c r="P97" i="2"/>
  <c r="BK97" i="2"/>
  <c r="J97" i="2"/>
  <c r="BE97" i="2"/>
  <c r="BI96" i="2"/>
  <c r="BH96" i="2"/>
  <c r="BG96" i="2"/>
  <c r="BF96" i="2"/>
  <c r="T96" i="2"/>
  <c r="R96" i="2"/>
  <c r="P96" i="2"/>
  <c r="BK96" i="2"/>
  <c r="J96" i="2"/>
  <c r="BE96" i="2"/>
  <c r="BI94" i="2"/>
  <c r="BH94" i="2"/>
  <c r="BG94" i="2"/>
  <c r="BF94" i="2"/>
  <c r="T94" i="2"/>
  <c r="R94" i="2"/>
  <c r="P94" i="2"/>
  <c r="BK94" i="2"/>
  <c r="J94" i="2"/>
  <c r="BE94" i="2"/>
  <c r="BI93" i="2"/>
  <c r="BH93" i="2"/>
  <c r="BG93" i="2"/>
  <c r="BF93" i="2"/>
  <c r="T93" i="2"/>
  <c r="R93" i="2"/>
  <c r="P93" i="2"/>
  <c r="BK93" i="2"/>
  <c r="J93" i="2"/>
  <c r="BE93" i="2" s="1"/>
  <c r="BI92" i="2"/>
  <c r="BH92" i="2"/>
  <c r="BG92" i="2"/>
  <c r="BF92" i="2"/>
  <c r="T92" i="2"/>
  <c r="R92" i="2"/>
  <c r="P92" i="2"/>
  <c r="BK92" i="2"/>
  <c r="J92" i="2"/>
  <c r="BE92" i="2"/>
  <c r="BI91" i="2"/>
  <c r="F37" i="2" s="1"/>
  <c r="BD55" i="1" s="1"/>
  <c r="BD54" i="1" s="1"/>
  <c r="W33" i="1" s="1"/>
  <c r="BH91" i="2"/>
  <c r="BG91" i="2"/>
  <c r="BF91" i="2"/>
  <c r="T91" i="2"/>
  <c r="R91" i="2"/>
  <c r="P91" i="2"/>
  <c r="BK91" i="2"/>
  <c r="J91" i="2"/>
  <c r="BE91" i="2"/>
  <c r="BI90" i="2"/>
  <c r="BH90" i="2"/>
  <c r="BG90" i="2"/>
  <c r="F35" i="2" s="1"/>
  <c r="BB55" i="1" s="1"/>
  <c r="BB54" i="1" s="1"/>
  <c r="BF90" i="2"/>
  <c r="T90" i="2"/>
  <c r="R90" i="2"/>
  <c r="P90" i="2"/>
  <c r="BK90" i="2"/>
  <c r="J90" i="2"/>
  <c r="BE90" i="2"/>
  <c r="BI89" i="2"/>
  <c r="BH89" i="2"/>
  <c r="BG89" i="2"/>
  <c r="BF89" i="2"/>
  <c r="T89" i="2"/>
  <c r="T86" i="2" s="1"/>
  <c r="R89" i="2"/>
  <c r="R86" i="2" s="1"/>
  <c r="R85" i="2" s="1"/>
  <c r="R84" i="2" s="1"/>
  <c r="P89" i="2"/>
  <c r="BK89" i="2"/>
  <c r="J89" i="2"/>
  <c r="BE89" i="2"/>
  <c r="BI88" i="2"/>
  <c r="BH88" i="2"/>
  <c r="BG88" i="2"/>
  <c r="BF88" i="2"/>
  <c r="T88" i="2"/>
  <c r="R88" i="2"/>
  <c r="P88" i="2"/>
  <c r="P86" i="2" s="1"/>
  <c r="BK88" i="2"/>
  <c r="J88" i="2"/>
  <c r="BE88" i="2"/>
  <c r="BI87" i="2"/>
  <c r="BH87" i="2"/>
  <c r="F36" i="2" s="1"/>
  <c r="BC55" i="1" s="1"/>
  <c r="BC54" i="1" s="1"/>
  <c r="BG87" i="2"/>
  <c r="BF87" i="2"/>
  <c r="J34" i="2" s="1"/>
  <c r="AW55" i="1" s="1"/>
  <c r="T87" i="2"/>
  <c r="R87" i="2"/>
  <c r="P87" i="2"/>
  <c r="BK87" i="2"/>
  <c r="BK86" i="2" s="1"/>
  <c r="J87" i="2"/>
  <c r="BE87" i="2" s="1"/>
  <c r="J80" i="2"/>
  <c r="F80" i="2"/>
  <c r="F78" i="2"/>
  <c r="E76" i="2"/>
  <c r="J54" i="2"/>
  <c r="F54" i="2"/>
  <c r="F52" i="2"/>
  <c r="E50" i="2"/>
  <c r="J24" i="2"/>
  <c r="E24" i="2"/>
  <c r="J81" i="2"/>
  <c r="J55" i="2"/>
  <c r="J23" i="2"/>
  <c r="J18" i="2"/>
  <c r="E18" i="2"/>
  <c r="F55" i="2" s="1"/>
  <c r="F81" i="2"/>
  <c r="J17" i="2"/>
  <c r="J12" i="2"/>
  <c r="J52" i="2" s="1"/>
  <c r="J78" i="2"/>
  <c r="E7" i="2"/>
  <c r="E74" i="2"/>
  <c r="E48" i="2"/>
  <c r="AS54" i="1"/>
  <c r="L50" i="1"/>
  <c r="AM50" i="1"/>
  <c r="AM49" i="1"/>
  <c r="L49" i="1"/>
  <c r="AM47" i="1"/>
  <c r="L47" i="1"/>
  <c r="L45" i="1"/>
  <c r="L44" i="1"/>
  <c r="AY54" i="1" l="1"/>
  <c r="W32" i="1"/>
  <c r="P85" i="2"/>
  <c r="P84" i="2" s="1"/>
  <c r="AU55" i="1" s="1"/>
  <c r="AU54" i="1" s="1"/>
  <c r="T85" i="2"/>
  <c r="T84" i="2" s="1"/>
  <c r="J33" i="2"/>
  <c r="AV55" i="1" s="1"/>
  <c r="AT55" i="1" s="1"/>
  <c r="F33" i="2"/>
  <c r="AZ55" i="1" s="1"/>
  <c r="AZ54" i="1" s="1"/>
  <c r="AX54" i="1"/>
  <c r="W31" i="1"/>
  <c r="J86" i="2"/>
  <c r="J61" i="2" s="1"/>
  <c r="BK85" i="2"/>
  <c r="F34" i="2"/>
  <c r="BA55" i="1" s="1"/>
  <c r="BA54" i="1" s="1"/>
  <c r="AW54" i="1" l="1"/>
  <c r="AK30" i="1" s="1"/>
  <c r="W30" i="1"/>
  <c r="J85" i="2"/>
  <c r="J60" i="2" s="1"/>
  <c r="BK84" i="2"/>
  <c r="J84" i="2" s="1"/>
  <c r="AV54" i="1"/>
  <c r="W29" i="1"/>
  <c r="AK29" i="1" l="1"/>
  <c r="AT54" i="1"/>
  <c r="J59" i="2"/>
  <c r="J30" i="2"/>
  <c r="AG55" i="1" l="1"/>
  <c r="J39" i="2"/>
  <c r="AN55" i="1" l="1"/>
  <c r="AG54" i="1"/>
  <c r="AN54" i="1" l="1"/>
  <c r="AK26" i="1"/>
  <c r="AK35" i="1" s="1"/>
</calcChain>
</file>

<file path=xl/sharedStrings.xml><?xml version="1.0" encoding="utf-8"?>
<sst xmlns="http://schemas.openxmlformats.org/spreadsheetml/2006/main" count="1771" uniqueCount="493">
  <si>
    <t>Export Komplet</t>
  </si>
  <si>
    <t/>
  </si>
  <si>
    <t>2.0</t>
  </si>
  <si>
    <t>False</t>
  </si>
  <si>
    <t>{5ebbe9f8-67f5-4217-a9eb-55f3f51eae24}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</si>
  <si>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</si>
  <si>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</si>
  <si>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</si>
  <si>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</si>
  <si>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</si>
  <si>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</si>
  <si>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</si>
  <si>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</si>
  <si>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</si>
  <si>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05-24-004</t>
  </si>
  <si>
    <t>Měnit lze pouze buňky se žlutým podbarvením!_x000D_
_x000D_
1) na prvním listu Rekapitulace stavby vyplňte v sestavě_x000D_
_x000D_
    a) Souhrnný list_x000D_
       - údaje o Zhotoviteli_x000D_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Zhotoviteli, pokud se liší od údajů o Zhotoviteli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</si>
  <si>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</si>
  <si>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Oprava bytu MŠ Karásek</t>
  </si>
  <si>
    <t>KSO:</t>
  </si>
  <si>
    <t>CC-CZ:</t>
  </si>
  <si>
    <t>Místo:</t>
  </si>
  <si>
    <t>Praha 4, Karasova ulice 1829/14</t>
  </si>
  <si>
    <t>Datum:</t>
  </si>
  <si>
    <t>18. 6. 2024</t>
  </si>
  <si>
    <t>Zadavatel:</t>
  </si>
  <si>
    <t>IČ:</t>
  </si>
  <si>
    <t>64769241</t>
  </si>
  <si>
    <t>Ing.arch. Michala Dvořáková</t>
  </si>
  <si>
    <t>DIČ:</t>
  </si>
  <si>
    <t>Uchazeč:</t>
  </si>
  <si>
    <t>Vyplň údaj</t>
  </si>
  <si>
    <t>Projektant:</t>
  </si>
  <si>
    <t>KLIMATIK spol. s .r.o., Č.Budějovice</t>
  </si>
  <si>
    <t>True</t>
  </si>
  <si>
    <t>Zpracovatel:</t>
  </si>
  <si>
    <t xml:space="preserve"> 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</si>
  <si>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</si>
  <si>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</si>
  <si>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</si>
  <si>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</si>
  <si>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</si>
  <si>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</si>
  <si>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</si>
  <si>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</si>
  <si>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</si>
  <si>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</si>
  <si>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</si>
  <si>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</si>
  <si>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</si>
  <si>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</si>
  <si>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</si>
  <si>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</si>
  <si>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</si>
  <si>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</si>
  <si>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</si>
  <si>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</si>
  <si>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</si>
  <si>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</si>
  <si>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</si>
  <si>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</si>
  <si>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</si>
  <si>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</si>
  <si>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</si>
  <si>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</si>
  <si>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</si>
  <si>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</si>
  <si>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</si>
  <si>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</si>
  <si>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</si>
  <si>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</si>
  <si>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</si>
  <si>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</si>
  <si>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</si>
  <si>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</si>
  <si>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</si>
  <si>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</si>
  <si>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D.1.4.a - ZTI</t>
  </si>
  <si>
    <t>STA</t>
  </si>
  <si>
    <t>1</t>
  </si>
  <si>
    <t>{671bc2a3-132d-4440-9e00-6c019e674d9a}</t>
  </si>
  <si>
    <t>2</t>
  </si>
  <si>
    <t>KRYCÍ LIST SOUPISU PRACÍ</t>
  </si>
  <si>
    <t>Objekt:</t>
  </si>
  <si>
    <t>REKAPITULACE ČLENĚNÍ SOUPISU PRACÍ</t>
  </si>
  <si>
    <t>Kód dílu - Popis</t>
  </si>
  <si>
    <t>Cena celkem [CZK]</t>
  </si>
  <si>
    <t>Náklady ze soupisu prací</t>
  </si>
  <si>
    <t>-1</t>
  </si>
  <si>
    <t>PSV - Práce a dodávky PSV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</si>
  <si>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</si>
  <si>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</si>
  <si>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</si>
  <si>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726 - Zdravotechnika - předstěnové instalace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</si>
  <si>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</si>
  <si>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</si>
  <si>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</si>
  <si>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</si>
  <si>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</si>
  <si>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</si>
  <si>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</si>
  <si>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</si>
  <si>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</si>
  <si>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</si>
  <si>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</si>
  <si>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</si>
  <si>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</si>
  <si>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PSV</t>
  </si>
  <si>
    <t>Práce a dodávky PSV</t>
  </si>
  <si>
    <t>ROZPOCET</t>
  </si>
  <si>
    <t>721</t>
  </si>
  <si>
    <t>Zdravotechnika - vnitřní kanalizace</t>
  </si>
  <si>
    <t>K</t>
  </si>
  <si>
    <t>721100902</t>
  </si>
  <si>
    <t>Přetěsnění potrubí hrdlového do DN 100</t>
  </si>
  <si>
    <t>kus</t>
  </si>
  <si>
    <t>CS ÚRS 2019 01</t>
  </si>
  <si>
    <t>16</t>
  </si>
  <si>
    <t>-1249283015</t>
  </si>
  <si>
    <t>721140802</t>
  </si>
  <si>
    <t>Demontáž potrubí litinové do DN 100</t>
  </si>
  <si>
    <t>m</t>
  </si>
  <si>
    <t>-1697579426</t>
  </si>
  <si>
    <t>3</t>
  </si>
  <si>
    <t>721140905</t>
  </si>
  <si>
    <t>Potrubí litinové vsazení odbočky DN 100</t>
  </si>
  <si>
    <t>-1139912307</t>
  </si>
  <si>
    <t>4</t>
  </si>
  <si>
    <t>721140915</t>
  </si>
  <si>
    <t>Potrubí litinové propojení potrubí DN 100</t>
  </si>
  <si>
    <t>-1901816548</t>
  </si>
  <si>
    <t>5</t>
  </si>
  <si>
    <t>721140925</t>
  </si>
  <si>
    <t>Potrubí litinové odpadní krácení trub DN 100</t>
  </si>
  <si>
    <t>-1156029159</t>
  </si>
  <si>
    <t>6</t>
  </si>
  <si>
    <t>721174005</t>
  </si>
  <si>
    <t>Potrubí kanalizační z PP svodné DN 110</t>
  </si>
  <si>
    <t>-520087430</t>
  </si>
  <si>
    <t>7</t>
  </si>
  <si>
    <t>721174025</t>
  </si>
  <si>
    <t>Potrubí kanalizační z PP odpadní DN 110</t>
  </si>
  <si>
    <t>514170977</t>
  </si>
  <si>
    <t>8</t>
  </si>
  <si>
    <t>721174042</t>
  </si>
  <si>
    <t>Potrubí kanalizační z PP připojovací DN 40</t>
  </si>
  <si>
    <t>1952759040</t>
  </si>
  <si>
    <t>VV</t>
  </si>
  <si>
    <t>6+2+2</t>
  </si>
  <si>
    <t>9</t>
  </si>
  <si>
    <t>721174043</t>
  </si>
  <si>
    <t>Potrubí kanalizační z PP připojovací DN 50</t>
  </si>
  <si>
    <t>-1145368209</t>
  </si>
  <si>
    <t>10</t>
  </si>
  <si>
    <t>721174045</t>
  </si>
  <si>
    <t>Potrubí kanalizační z PP připojovací DN 110</t>
  </si>
  <si>
    <t>-1182835606</t>
  </si>
  <si>
    <t>11</t>
  </si>
  <si>
    <t>721194104</t>
  </si>
  <si>
    <t>Vyvedení a upevnění odpadních výpustek DN 40</t>
  </si>
  <si>
    <t>-1507274711</t>
  </si>
  <si>
    <t>12</t>
  </si>
  <si>
    <t>721194105</t>
  </si>
  <si>
    <t>Vyvedení a upevnění odpadních výpustek DN 50</t>
  </si>
  <si>
    <t>-1220899012</t>
  </si>
  <si>
    <t>13</t>
  </si>
  <si>
    <t>721194109</t>
  </si>
  <si>
    <t>Vyvedení a upevnění odpadních výpustek DN 100</t>
  </si>
  <si>
    <t>632490721</t>
  </si>
  <si>
    <t>14</t>
  </si>
  <si>
    <t>721220801</t>
  </si>
  <si>
    <t>Demontáž uzávěrek zápachových DN 70</t>
  </si>
  <si>
    <t>-579696501</t>
  </si>
  <si>
    <t>721226513</t>
  </si>
  <si>
    <t>Zápachová uzávěrka podomítková pro pračku a myčku DN 40/50 s přípojem vody a elektřiny</t>
  </si>
  <si>
    <t>1213267030</t>
  </si>
  <si>
    <t>M</t>
  </si>
  <si>
    <t>72101 Rpol</t>
  </si>
  <si>
    <t>Vtok DN32 (nálevka) se zápachovou uzávěrkou a s přídav.uzávěrem proti zápachu pro suchý stav (kulička)</t>
  </si>
  <si>
    <t>32</t>
  </si>
  <si>
    <t>2119994806</t>
  </si>
  <si>
    <t>17</t>
  </si>
  <si>
    <t>721274126</t>
  </si>
  <si>
    <t>Přivzdušňovací ventil vnitřní odpadních potrubí DN 110</t>
  </si>
  <si>
    <t>-288901296</t>
  </si>
  <si>
    <t>18</t>
  </si>
  <si>
    <t>721290111</t>
  </si>
  <si>
    <t>Zkouška těsnosti potrubí kanalizace vodou do DN 125</t>
  </si>
  <si>
    <t>1628555907</t>
  </si>
  <si>
    <t>19</t>
  </si>
  <si>
    <t>721290822</t>
  </si>
  <si>
    <t>Přemístění vnitrostaveništní demontovaných hmot vnitřní kanalizace v objektech výšky do 12 m</t>
  </si>
  <si>
    <t>t</t>
  </si>
  <si>
    <t>2129635313</t>
  </si>
  <si>
    <t>20</t>
  </si>
  <si>
    <t>998721101</t>
  </si>
  <si>
    <t>Přesun hmot tonážní pro vnitřní kanalizace v objektech v do 6 m</t>
  </si>
  <si>
    <t>-101814658</t>
  </si>
  <si>
    <t>998721181</t>
  </si>
  <si>
    <t>Příplatek k přesunu hmot tonážní 721 prováděný bez použití mechanizace</t>
  </si>
  <si>
    <t>85136952</t>
  </si>
  <si>
    <t>22</t>
  </si>
  <si>
    <t>998721194</t>
  </si>
  <si>
    <t>Příplatek k přesunu hmot tonážní 721 za zvětšený přesun do 1000 m</t>
  </si>
  <si>
    <t>-538468594</t>
  </si>
  <si>
    <t>23</t>
  </si>
  <si>
    <t>998721199</t>
  </si>
  <si>
    <t>Příplatek k přesunu hmot tonážní 721 za zvětšený přesun ZKD 1000 m přes 1000 m - do 10 km</t>
  </si>
  <si>
    <t>838964692</t>
  </si>
  <si>
    <t>0,058*9 'Přepočtené koeficientem množství</t>
  </si>
  <si>
    <t>722</t>
  </si>
  <si>
    <t>Zdravotechnika - vnitřní vodovod</t>
  </si>
  <si>
    <t>24</t>
  </si>
  <si>
    <t>722170801</t>
  </si>
  <si>
    <t>Demontáž rozvodů vody z plastů do D 25</t>
  </si>
  <si>
    <t>1431863177</t>
  </si>
  <si>
    <t>25</t>
  </si>
  <si>
    <t>722170944</t>
  </si>
  <si>
    <t>Oprava potrubí PE spojka Gebo BI nátrubkové G 1</t>
  </si>
  <si>
    <t>-487845549</t>
  </si>
  <si>
    <t>26</t>
  </si>
  <si>
    <t>722173105</t>
  </si>
  <si>
    <t>Potrubí vodovodní plastové PE-Xa spoj násuvnou objímkou plastovou D 32x4,4 mm - pro odvod kondenzátu</t>
  </si>
  <si>
    <t>-1234545137</t>
  </si>
  <si>
    <t>27</t>
  </si>
  <si>
    <t>722174022</t>
  </si>
  <si>
    <t>Potrubí vodovodní plastové PPR svar polyfuze PN 20 D 20 x 3,4 mm</t>
  </si>
  <si>
    <t>1978108803</t>
  </si>
  <si>
    <t>pro rozvod pitné vody D20 - 1+1+1 = 3 m</t>
  </si>
  <si>
    <t>pro rozvod teplé vody D20 - 1+2 = 3 m</t>
  </si>
  <si>
    <t>3+3</t>
  </si>
  <si>
    <t>28</t>
  </si>
  <si>
    <t>722174023</t>
  </si>
  <si>
    <t>Potrubí vodovodní plastové PPR svar polyfuze PN 20 D 25 x 4,2 mm</t>
  </si>
  <si>
    <t>-945362636</t>
  </si>
  <si>
    <t xml:space="preserve">pro rozvod pitné vody D25 - 6+1+1+9+1+1+2+1 = 22 m </t>
  </si>
  <si>
    <t xml:space="preserve">Pro rozvod teplé vody D25 - 1+1+9+1 = 12 m </t>
  </si>
  <si>
    <t>22+12</t>
  </si>
  <si>
    <t>29</t>
  </si>
  <si>
    <t>722179191</t>
  </si>
  <si>
    <t>Příplatek k rozvodu vody z plastů za malý rozsah prací na zakázce do 20 m</t>
  </si>
  <si>
    <t>soubor</t>
  </si>
  <si>
    <t>-89749716</t>
  </si>
  <si>
    <t>30</t>
  </si>
  <si>
    <t>722181211</t>
  </si>
  <si>
    <t>Ochrana vodovodního potrubí přilepenými termoizolačními trubicemi z PE tl do 6 mm DN do 22 mm</t>
  </si>
  <si>
    <t>-37802076</t>
  </si>
  <si>
    <t>na SV D20 - 3 m</t>
  </si>
  <si>
    <t>31</t>
  </si>
  <si>
    <t>722181212</t>
  </si>
  <si>
    <t>Ochrana vodovodního potrubí přilepenými termoizolačními trubicemi z PE tl do 6 mm DN do 32 mm</t>
  </si>
  <si>
    <t>-888427569</t>
  </si>
  <si>
    <t>na SV D25 - 22 m</t>
  </si>
  <si>
    <t>722181231</t>
  </si>
  <si>
    <t>Ochrana vodovodního potrubí přilepenými termoizolačními trubicemi z PE tl do 13 mm DN do 22 mm</t>
  </si>
  <si>
    <t>-1276676132</t>
  </si>
  <si>
    <t>na TV D20 - 3 m</t>
  </si>
  <si>
    <t>33</t>
  </si>
  <si>
    <t>722181232</t>
  </si>
  <si>
    <t>Ochrana vodovodního potrubí přilepenými termoizolačními trubicemi z PE tl do 13 mm DN do 45 mm</t>
  </si>
  <si>
    <t>-207466906</t>
  </si>
  <si>
    <t>na TV D25 - 12 m</t>
  </si>
  <si>
    <t>34</t>
  </si>
  <si>
    <t>722190401</t>
  </si>
  <si>
    <t>Vyvedení a upevnění výpustku do DN 25</t>
  </si>
  <si>
    <t>-1728522114</t>
  </si>
  <si>
    <t>35</t>
  </si>
  <si>
    <t>722190901</t>
  </si>
  <si>
    <t>Uzavření nebo otevření vodovodního potrubí při opravách</t>
  </si>
  <si>
    <t>-1949416227</t>
  </si>
  <si>
    <t>36</t>
  </si>
  <si>
    <t>722220111</t>
  </si>
  <si>
    <t>Nástěnka pro výtokový ventil G 1/2 s jedním závitem</t>
  </si>
  <si>
    <t>1649022387</t>
  </si>
  <si>
    <t>37</t>
  </si>
  <si>
    <t>722220121</t>
  </si>
  <si>
    <t>Nástěnka pro baterii G 1/2 s jedním závitem</t>
  </si>
  <si>
    <t>pár</t>
  </si>
  <si>
    <t>1223296910</t>
  </si>
  <si>
    <t>38</t>
  </si>
  <si>
    <t>722220861</t>
  </si>
  <si>
    <t>Demontáž armatur závitových se dvěma závity G do 3/4</t>
  </si>
  <si>
    <t>-871306063</t>
  </si>
  <si>
    <t>39</t>
  </si>
  <si>
    <t>722229101</t>
  </si>
  <si>
    <t>Montáž vodovodních armatur s jedním závitem G 1/2 ostatní typ</t>
  </si>
  <si>
    <t>1221172349</t>
  </si>
  <si>
    <t>40</t>
  </si>
  <si>
    <t>72201 Rpol</t>
  </si>
  <si>
    <t xml:space="preserve">Roháček 3/8" </t>
  </si>
  <si>
    <t>1933325218</t>
  </si>
  <si>
    <t>41</t>
  </si>
  <si>
    <t>72202 Rpol</t>
  </si>
  <si>
    <t>Připojovací flexi nerez hadička k roháčkům 3/8"</t>
  </si>
  <si>
    <t>415753034</t>
  </si>
  <si>
    <t>42</t>
  </si>
  <si>
    <t>722231073</t>
  </si>
  <si>
    <t>Ventil zpětný mosazný G 3/4 PN 10 do 110°C se dvěma závity</t>
  </si>
  <si>
    <t>-927700947</t>
  </si>
  <si>
    <t>43</t>
  </si>
  <si>
    <t>722232044</t>
  </si>
  <si>
    <t>Kohout kulový přímý G 3/4 PN 42 do 185°C vnitřní závit</t>
  </si>
  <si>
    <t>535412677</t>
  </si>
  <si>
    <t>44</t>
  </si>
  <si>
    <t>722240101</t>
  </si>
  <si>
    <t>Ventily plastové PPR přímé DN 20</t>
  </si>
  <si>
    <t>-1089813398</t>
  </si>
  <si>
    <t>45</t>
  </si>
  <si>
    <t>722290215</t>
  </si>
  <si>
    <t>Zkouška těsnosti vodovodního potrubí hrdlového nebo přírubového do DN 100</t>
  </si>
  <si>
    <t>1769036751</t>
  </si>
  <si>
    <t>46</t>
  </si>
  <si>
    <t>722290226</t>
  </si>
  <si>
    <t>Zkouška těsnosti vodovodního potrubí závitového do DN 50</t>
  </si>
  <si>
    <t>1123456097</t>
  </si>
  <si>
    <t>47</t>
  </si>
  <si>
    <t>722290234</t>
  </si>
  <si>
    <t>Proplach a dezinfekce vodovodního potrubí do DN 80</t>
  </si>
  <si>
    <t>404336508</t>
  </si>
  <si>
    <t>48</t>
  </si>
  <si>
    <t>722290822</t>
  </si>
  <si>
    <t>Přemístění vnitrostaveništní demontovaných hmot pro vnitřní vodovod v objektech výšky do 12 m</t>
  </si>
  <si>
    <t>-951234412</t>
  </si>
  <si>
    <t>49</t>
  </si>
  <si>
    <t>998722102</t>
  </si>
  <si>
    <t>Přesun hmot tonážní pro vnitřní vodovod v objektech v do 12 m</t>
  </si>
  <si>
    <t>1038833974</t>
  </si>
  <si>
    <t>50</t>
  </si>
  <si>
    <t>998722181</t>
  </si>
  <si>
    <t>Příplatek k přesunu hmot tonážní 722 prováděný bez použití mechanizace</t>
  </si>
  <si>
    <t>-2120204975</t>
  </si>
  <si>
    <t>51</t>
  </si>
  <si>
    <t>998722194</t>
  </si>
  <si>
    <t>Příplatek k přesunu hmot tonážní 722 za zvětšený přesun do 1000 m</t>
  </si>
  <si>
    <t>356800272</t>
  </si>
  <si>
    <t>52</t>
  </si>
  <si>
    <t>998722199</t>
  </si>
  <si>
    <t>Příplatek k přesunu hmot tonážní 722 za zvětšený přesun ZKD 1000 m přes 1000 m</t>
  </si>
  <si>
    <t>1926902209</t>
  </si>
  <si>
    <t>0,08*9 'Přepočtené koeficientem množství</t>
  </si>
  <si>
    <t>725</t>
  </si>
  <si>
    <t>Zdravotechnika - zařizovací předměty</t>
  </si>
  <si>
    <t>53</t>
  </si>
  <si>
    <t>725110811</t>
  </si>
  <si>
    <t>Demontáž klozetů splachovací s nádrží</t>
  </si>
  <si>
    <t>-1083573209</t>
  </si>
  <si>
    <t>54</t>
  </si>
  <si>
    <t>725112022</t>
  </si>
  <si>
    <t>Klozet keramický závěsný na nosné stěny s hlubokým splachováním odpad vodorovný</t>
  </si>
  <si>
    <t>-382490307</t>
  </si>
  <si>
    <t>55</t>
  </si>
  <si>
    <t>725210821</t>
  </si>
  <si>
    <t>Demontáž umyvadel bez výtokových armatur</t>
  </si>
  <si>
    <t>-683244418</t>
  </si>
  <si>
    <t>56</t>
  </si>
  <si>
    <t>725211644</t>
  </si>
  <si>
    <t>Umyvadlo keramické bílé šířky 1050 mm s odkládacími plochami připevněné na stěnu šrouby; š. 345 mm</t>
  </si>
  <si>
    <t>-1634063312</t>
  </si>
  <si>
    <t>57</t>
  </si>
  <si>
    <t>725220842</t>
  </si>
  <si>
    <t>Demontáž van ocelových volně stojících</t>
  </si>
  <si>
    <t>694014042</t>
  </si>
  <si>
    <t>58</t>
  </si>
  <si>
    <t>725241112</t>
  </si>
  <si>
    <t>Vanička sprchová akrylátová čtvercová (900x900) mm - 870x870</t>
  </si>
  <si>
    <t>-1578874202</t>
  </si>
  <si>
    <t>59</t>
  </si>
  <si>
    <t>725244103</t>
  </si>
  <si>
    <t>Dveře sprchové rámové se skleněnou výplní tl. 5 mm otvíravé jednokřídlové do niky na vaničku šířky 900 mm</t>
  </si>
  <si>
    <t>-465451288</t>
  </si>
  <si>
    <t>60</t>
  </si>
  <si>
    <t>725244203</t>
  </si>
  <si>
    <t>Zástěna sprchová skleněná tl. 6 mm pevná bezdveřová na vaničku šířky 900 mm</t>
  </si>
  <si>
    <t>-2130017996</t>
  </si>
  <si>
    <t>61</t>
  </si>
  <si>
    <t>725310823</t>
  </si>
  <si>
    <t>Demontáž dřez jednoduchý vestavěný v kuchyňských sestavách bez výtokových armatur</t>
  </si>
  <si>
    <t>-1353653268</t>
  </si>
  <si>
    <t>62</t>
  </si>
  <si>
    <t>725319111</t>
  </si>
  <si>
    <t>Montáž dřezu ostatních typů</t>
  </si>
  <si>
    <t>1704977567</t>
  </si>
  <si>
    <t>63</t>
  </si>
  <si>
    <t>55231080</t>
  </si>
  <si>
    <t>dřez nerez vestavný matný 400x400 mm</t>
  </si>
  <si>
    <t>-616145600</t>
  </si>
  <si>
    <t>64</t>
  </si>
  <si>
    <t>725590812</t>
  </si>
  <si>
    <t>Přemístění vnitrostaveništní demontovaných zařizovacích předmětů v objektech výšky do 12 m</t>
  </si>
  <si>
    <t>-20082958</t>
  </si>
  <si>
    <t>65</t>
  </si>
  <si>
    <t>7258108111</t>
  </si>
  <si>
    <t>Demontáž ventilů výtokových nástěnných</t>
  </si>
  <si>
    <t>1403229314</t>
  </si>
  <si>
    <t>66</t>
  </si>
  <si>
    <t>725810812</t>
  </si>
  <si>
    <t>Demontáž ventilů výtokových stojánkových</t>
  </si>
  <si>
    <t>1588508186</t>
  </si>
  <si>
    <t>67</t>
  </si>
  <si>
    <t>725821325</t>
  </si>
  <si>
    <t>Baterie dřezová stojánková páková s otáčivým kulatým ústím a délkou ramínka 220 mm</t>
  </si>
  <si>
    <t>-1941335840</t>
  </si>
  <si>
    <t>68</t>
  </si>
  <si>
    <t>725822612</t>
  </si>
  <si>
    <t>Baterie umyvadlová stojánková páková s výpustí</t>
  </si>
  <si>
    <t>1560278905</t>
  </si>
  <si>
    <t>69</t>
  </si>
  <si>
    <t>725840850</t>
  </si>
  <si>
    <t>Demontáž baterie sprch diferenciální do G 3/4x1</t>
  </si>
  <si>
    <t>1008913441</t>
  </si>
  <si>
    <t>70</t>
  </si>
  <si>
    <t>725841311</t>
  </si>
  <si>
    <t>Baterie sprchová nástěnná pákové</t>
  </si>
  <si>
    <t>414345186</t>
  </si>
  <si>
    <t>71</t>
  </si>
  <si>
    <t>725850800</t>
  </si>
  <si>
    <t>Demontáž ventilů odpadních</t>
  </si>
  <si>
    <t>-1008921608</t>
  </si>
  <si>
    <t>72</t>
  </si>
  <si>
    <t>725851305</t>
  </si>
  <si>
    <t>Ventil odpadní dřezový bez přepadu G 6/4</t>
  </si>
  <si>
    <t>-497213</t>
  </si>
  <si>
    <t>73</t>
  </si>
  <si>
    <t>725851325</t>
  </si>
  <si>
    <t>Ventil odpadní umyvadlový bez přepadu G 5/4</t>
  </si>
  <si>
    <t>-1815263068</t>
  </si>
  <si>
    <t>74</t>
  </si>
  <si>
    <t>725860811</t>
  </si>
  <si>
    <t>Demontáž uzávěrů zápachu jednoduchých</t>
  </si>
  <si>
    <t>-587376140</t>
  </si>
  <si>
    <t>75</t>
  </si>
  <si>
    <t>725861102</t>
  </si>
  <si>
    <t>Zápachová uzávěrka pro umyvadla DN 40</t>
  </si>
  <si>
    <t>-1857661883</t>
  </si>
  <si>
    <t>76</t>
  </si>
  <si>
    <t>725862103</t>
  </si>
  <si>
    <t>Zápachová uzávěrka pro dřezy DN 40/50</t>
  </si>
  <si>
    <t>2140596316</t>
  </si>
  <si>
    <t>77</t>
  </si>
  <si>
    <t>725865312</t>
  </si>
  <si>
    <t>Zápachová uzávěrka sprchových van DN 40/50 s kulovým kloubem na odtoku a odpadním ventilem</t>
  </si>
  <si>
    <t>39982835</t>
  </si>
  <si>
    <t>78</t>
  </si>
  <si>
    <t>725980123</t>
  </si>
  <si>
    <t>Dvířka 30/30</t>
  </si>
  <si>
    <t>294928424</t>
  </si>
  <si>
    <t>79</t>
  </si>
  <si>
    <t>998725101</t>
  </si>
  <si>
    <t>Přesun hmot tonážní pro zařizovací předměty v objektech v do 6 m</t>
  </si>
  <si>
    <t>-649083448</t>
  </si>
  <si>
    <t>80</t>
  </si>
  <si>
    <t>998725181</t>
  </si>
  <si>
    <t>Příplatek k přesunu hmot tonážní 725 prováděný bez použití mechanizace</t>
  </si>
  <si>
    <t>634532627</t>
  </si>
  <si>
    <t>81</t>
  </si>
  <si>
    <t>998725194</t>
  </si>
  <si>
    <t>Příplatek k přesunu hmot tonážní 725 za zvětšený přesun do 1000 m</t>
  </si>
  <si>
    <t>1007392189</t>
  </si>
  <si>
    <t>82</t>
  </si>
  <si>
    <t>998725199</t>
  </si>
  <si>
    <t>Příplatek k přesunu hmot tonážní 725 za zvětšený přesun ZKD 1000 m přes 1000 m - do 10,0 km</t>
  </si>
  <si>
    <t>492862492</t>
  </si>
  <si>
    <t>0,125*9 'Přepočtené koeficientem množství</t>
  </si>
  <si>
    <t>726</t>
  </si>
  <si>
    <t>Zdravotechnika - předstěnové instalace</t>
  </si>
  <si>
    <t>83</t>
  </si>
  <si>
    <t>726131041</t>
  </si>
  <si>
    <t>Instalační předstěna - klozet závěsný v 1120 mm s ovládáním zepředu do lehkých stěn s kovovou kcí</t>
  </si>
  <si>
    <t>1505873251</t>
  </si>
  <si>
    <t>84</t>
  </si>
  <si>
    <t>726191001</t>
  </si>
  <si>
    <t>Zvukoizolační souprava pro klozet a bidet</t>
  </si>
  <si>
    <t>-1880700197</t>
  </si>
  <si>
    <t>85</t>
  </si>
  <si>
    <t>726191002</t>
  </si>
  <si>
    <t>Souprava pro předstěnovou montáž</t>
  </si>
  <si>
    <t>1990858729</t>
  </si>
  <si>
    <t>86</t>
  </si>
  <si>
    <t>998726111</t>
  </si>
  <si>
    <t>Přesun hmot tonážní pro instalační prefabrikáty v objektech v do 6 m</t>
  </si>
  <si>
    <t>789267343</t>
  </si>
  <si>
    <t>87</t>
  </si>
  <si>
    <t>998726181</t>
  </si>
  <si>
    <t>Příplatek k přesunu hmot tonážní 726 prováděný bez použití mechanizace</t>
  </si>
  <si>
    <t>1962167632</t>
  </si>
  <si>
    <t>88</t>
  </si>
  <si>
    <t>998726194</t>
  </si>
  <si>
    <t>Příplatek k přesunu hmot tonážní 726 za zvětšený přesun do 1000 m</t>
  </si>
  <si>
    <t>-401838925</t>
  </si>
  <si>
    <t>89</t>
  </si>
  <si>
    <t>998726199</t>
  </si>
  <si>
    <t>Příplatek k přesunu hmot tonážní 726 za zvětšený přesun ZKD 1000 m přes 1000 m - do 10,0 km</t>
  </si>
  <si>
    <t>-986618544</t>
  </si>
  <si>
    <t>0,039*9 'Přepočtené koeficientem množství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</si>
</sst>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1">
    <font>
      <sz val="8"/>
      <name val="Arial CE"/>
      <family val="2"/>
    </font>
    <font>
      <sz val="8"/>
      <color rgb="FF969696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8"/>
      <name val="Arial CE"/>
    </font>
    <font>
      <sz val="12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2"/>
      <color rgb="FF800000"/>
      <name val="Arial CE"/>
    </font>
    <font>
      <sz val="8"/>
      <color rgb="FF960000"/>
      <name val="Arial CE"/>
    </font>
    <font>
      <sz val="7"/>
      <color rgb="FF969696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0" fillId="0" borderId="0" applyNumberFormat="0" applyFill="0" applyBorder="0" applyAlignment="0" applyProtection="0"/>
  </cellStyleXfs>
  <cellXfs count="216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2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horizontal="left" vertical="center"/>
      <protection locked="0"/>
    </xf>
    <xf numFmtId="49" fontId="0" fillId="3" borderId="0" xfId="0" applyNumberFormat="1" applyFont="1" applyFill="1" applyAlignment="1" applyProtection="1">
      <alignment horizontal="left" vertical="center"/>
      <protection locked="0"/>
    </xf>
    <xf numFmtId="0" fontId="0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Font="1" applyBorder="1" applyAlignment="1">
      <alignment vertical="center"/>
    </xf>
    <xf numFmtId="0" fontId="15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3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3" fillId="4" borderId="7" xfId="0" applyFont="1" applyFill="1" applyBorder="1" applyAlignment="1">
      <alignment horizontal="center"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16" fillId="0" borderId="0" xfId="0" applyFont="1" applyAlignment="1">
      <alignment vertical="center"/>
    </xf>
    <xf numFmtId="165" fontId="0" fillId="0" borderId="0" xfId="0" applyNumberFormat="1" applyFont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18" fillId="5" borderId="0" xfId="0" applyFont="1" applyFill="1" applyAlignment="1">
      <alignment horizontal="center" vertical="center"/>
    </xf>
    <xf numFmtId="0" fontId="19" fillId="0" borderId="16" xfId="0" applyFont="1" applyBorder="1" applyAlignment="1">
      <alignment horizontal="center" vertical="center" wrapText="1"/>
    </xf>
    <xf numFmtId="0" fontId="19" fillId="0" borderId="17" xfId="0" applyFont="1" applyBorder="1" applyAlignment="1">
      <alignment horizontal="center" vertical="center" wrapText="1"/>
    </xf>
    <xf numFmtId="0" fontId="19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20" fillId="0" borderId="0" xfId="0" applyFont="1" applyAlignment="1">
      <alignment vertical="center"/>
    </xf>
    <xf numFmtId="4" fontId="20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17" fillId="0" borderId="14" xfId="0" applyNumberFormat="1" applyFont="1" applyBorder="1" applyAlignment="1">
      <alignment vertical="center"/>
    </xf>
    <xf numFmtId="4" fontId="17" fillId="0" borderId="0" xfId="0" applyNumberFormat="1" applyFont="1" applyBorder="1" applyAlignment="1">
      <alignment vertical="center"/>
    </xf>
    <xf numFmtId="166" fontId="17" fillId="0" borderId="0" xfId="0" applyNumberFormat="1" applyFont="1" applyBorder="1" applyAlignment="1">
      <alignment vertical="center"/>
    </xf>
    <xf numFmtId="4" fontId="17" fillId="0" borderId="15" xfId="0" applyNumberFormat="1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4" fillId="0" borderId="3" xfId="0" applyFont="1" applyBorder="1" applyAlignment="1">
      <alignment vertical="center"/>
    </xf>
    <xf numFmtId="0" fontId="23" fillId="0" borderId="0" xfId="0" applyFont="1" applyAlignment="1">
      <alignment vertical="center"/>
    </xf>
    <xf numFmtId="0" fontId="24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4" fontId="25" fillId="0" borderId="19" xfId="0" applyNumberFormat="1" applyFont="1" applyBorder="1" applyAlignment="1">
      <alignment vertical="center"/>
    </xf>
    <xf numFmtId="4" fontId="25" fillId="0" borderId="20" xfId="0" applyNumberFormat="1" applyFont="1" applyBorder="1" applyAlignment="1">
      <alignment vertical="center"/>
    </xf>
    <xf numFmtId="166" fontId="25" fillId="0" borderId="20" xfId="0" applyNumberFormat="1" applyFont="1" applyBorder="1" applyAlignment="1">
      <alignment vertical="center"/>
    </xf>
    <xf numFmtId="4" fontId="25" fillId="0" borderId="21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0" fillId="0" borderId="2" xfId="0" applyBorder="1" applyProtection="1">
      <protection locked="0"/>
    </xf>
    <xf numFmtId="0" fontId="0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12" xfId="0" applyFont="1" applyBorder="1" applyAlignment="1" applyProtection="1">
      <alignment vertical="center"/>
      <protection locked="0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right" vertical="center"/>
      <protection locked="0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5" borderId="0" xfId="0" applyFont="1" applyFill="1" applyAlignment="1">
      <alignment vertical="center"/>
    </xf>
    <xf numFmtId="0" fontId="3" fillId="5" borderId="6" xfId="0" applyFont="1" applyFill="1" applyBorder="1" applyAlignment="1">
      <alignment horizontal="left" vertical="center"/>
    </xf>
    <xf numFmtId="0" fontId="3" fillId="5" borderId="7" xfId="0" applyFont="1" applyFill="1" applyBorder="1" applyAlignment="1">
      <alignment horizontal="right" vertical="center"/>
    </xf>
    <xf numFmtId="0" fontId="3" fillId="5" borderId="7" xfId="0" applyFont="1" applyFill="1" applyBorder="1" applyAlignment="1">
      <alignment horizontal="center" vertical="center"/>
    </xf>
    <xf numFmtId="0" fontId="0" fillId="5" borderId="7" xfId="0" applyFont="1" applyFill="1" applyBorder="1" applyAlignment="1" applyProtection="1">
      <alignment vertical="center"/>
      <protection locked="0"/>
    </xf>
    <xf numFmtId="4" fontId="3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2" xfId="0" applyFont="1" applyBorder="1" applyAlignment="1" applyProtection="1">
      <alignment vertical="center"/>
      <protection locked="0"/>
    </xf>
    <xf numFmtId="0" fontId="18" fillId="5" borderId="0" xfId="0" applyFont="1" applyFill="1" applyAlignment="1">
      <alignment horizontal="left" vertical="center"/>
    </xf>
    <xf numFmtId="0" fontId="0" fillId="5" borderId="0" xfId="0" applyFont="1" applyFill="1" applyAlignment="1" applyProtection="1">
      <alignment vertical="center"/>
      <protection locked="0"/>
    </xf>
    <xf numFmtId="0" fontId="18" fillId="5" borderId="0" xfId="0" applyFont="1" applyFill="1" applyAlignment="1">
      <alignment horizontal="right" vertical="center"/>
    </xf>
    <xf numFmtId="0" fontId="26" fillId="0" borderId="0" xfId="0" applyFont="1" applyAlignment="1">
      <alignment horizontal="left" vertical="center"/>
    </xf>
    <xf numFmtId="0" fontId="5" fillId="0" borderId="3" xfId="0" applyFont="1" applyBorder="1" applyAlignment="1">
      <alignment vertical="center"/>
    </xf>
    <xf numFmtId="0" fontId="5" fillId="0" borderId="20" xfId="0" applyFont="1" applyBorder="1" applyAlignment="1">
      <alignment horizontal="left" vertical="center"/>
    </xf>
    <xf numFmtId="0" fontId="5" fillId="0" borderId="20" xfId="0" applyFont="1" applyBorder="1" applyAlignment="1">
      <alignment vertical="center"/>
    </xf>
    <xf numFmtId="0" fontId="5" fillId="0" borderId="20" xfId="0" applyFont="1" applyBorder="1" applyAlignment="1" applyProtection="1">
      <alignment vertical="center"/>
      <protection locked="0"/>
    </xf>
    <xf numFmtId="4" fontId="5" fillId="0" borderId="20" xfId="0" applyNumberFormat="1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>
      <alignment vertical="center"/>
    </xf>
    <xf numFmtId="0" fontId="0" fillId="0" borderId="3" xfId="0" applyFont="1" applyBorder="1" applyAlignment="1">
      <alignment horizontal="center" vertical="center" wrapText="1"/>
    </xf>
    <xf numFmtId="0" fontId="18" fillId="5" borderId="16" xfId="0" applyFont="1" applyFill="1" applyBorder="1" applyAlignment="1">
      <alignment horizontal="center" vertical="center" wrapText="1"/>
    </xf>
    <xf numFmtId="0" fontId="18" fillId="5" borderId="17" xfId="0" applyFont="1" applyFill="1" applyBorder="1" applyAlignment="1">
      <alignment horizontal="center" vertical="center" wrapText="1"/>
    </xf>
    <xf numFmtId="0" fontId="18" fillId="5" borderId="17" xfId="0" applyFont="1" applyFill="1" applyBorder="1" applyAlignment="1" applyProtection="1">
      <alignment horizontal="center" vertical="center" wrapText="1"/>
      <protection locked="0"/>
    </xf>
    <xf numFmtId="0" fontId="18" fillId="5" borderId="18" xfId="0" applyFont="1" applyFill="1" applyBorder="1" applyAlignment="1">
      <alignment horizontal="center" vertical="center" wrapText="1"/>
    </xf>
    <xf numFmtId="0" fontId="18" fillId="5" borderId="0" xfId="0" applyFont="1" applyFill="1" applyAlignment="1">
      <alignment horizontal="center" vertical="center" wrapText="1"/>
    </xf>
    <xf numFmtId="4" fontId="20" fillId="0" borderId="0" xfId="0" applyNumberFormat="1" applyFont="1" applyAlignment="1"/>
    <xf numFmtId="166" fontId="27" fillId="0" borderId="12" xfId="0" applyNumberFormat="1" applyFont="1" applyBorder="1" applyAlignment="1"/>
    <xf numFmtId="166" fontId="27" fillId="0" borderId="13" xfId="0" applyNumberFormat="1" applyFont="1" applyBorder="1" applyAlignment="1"/>
    <xf numFmtId="4" fontId="16" fillId="0" borderId="0" xfId="0" applyNumberFormat="1" applyFont="1" applyAlignment="1">
      <alignment vertical="center"/>
    </xf>
    <xf numFmtId="0" fontId="7" fillId="0" borderId="3" xfId="0" applyFont="1" applyBorder="1" applyAlignment="1"/>
    <xf numFmtId="0" fontId="7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/>
    <xf numFmtId="0" fontId="7" fillId="0" borderId="14" xfId="0" applyFont="1" applyBorder="1" applyAlignment="1"/>
    <xf numFmtId="0" fontId="7" fillId="0" borderId="0" xfId="0" applyFont="1" applyBorder="1" applyAlignment="1"/>
    <xf numFmtId="166" fontId="7" fillId="0" borderId="0" xfId="0" applyNumberFormat="1" applyFont="1" applyBorder="1" applyAlignment="1"/>
    <xf numFmtId="166" fontId="7" fillId="0" borderId="15" xfId="0" applyNumberFormat="1" applyFont="1" applyBorder="1" applyAlignment="1"/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>
      <alignment horizontal="left"/>
    </xf>
    <xf numFmtId="4" fontId="6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horizontal="center" vertical="center"/>
      <protection locked="0"/>
    </xf>
    <xf numFmtId="49" fontId="0" fillId="0" borderId="22" xfId="0" applyNumberFormat="1" applyFont="1" applyBorder="1" applyAlignment="1" applyProtection="1">
      <alignment horizontal="left" vertical="center" wrapText="1"/>
      <protection locked="0"/>
    </xf>
    <xf numFmtId="0" fontId="0" fillId="0" borderId="22" xfId="0" applyFont="1" applyBorder="1" applyAlignment="1" applyProtection="1">
      <alignment horizontal="left" vertical="center" wrapText="1"/>
      <protection locked="0"/>
    </xf>
    <xf numFmtId="0" fontId="0" fillId="0" borderId="22" xfId="0" applyFont="1" applyBorder="1" applyAlignment="1" applyProtection="1">
      <alignment horizontal="center" vertical="center" wrapText="1"/>
      <protection locked="0"/>
    </xf>
    <xf numFmtId="167" fontId="0" fillId="0" borderId="22" xfId="0" applyNumberFormat="1" applyFont="1" applyBorder="1" applyAlignment="1" applyProtection="1">
      <alignment vertical="center"/>
      <protection locked="0"/>
    </xf>
    <xf numFmtId="4" fontId="0" fillId="3" borderId="22" xfId="0" applyNumberFormat="1" applyFont="1" applyFill="1" applyBorder="1" applyAlignment="1" applyProtection="1">
      <alignment vertical="center"/>
      <protection locked="0"/>
    </xf>
    <xf numFmtId="4" fontId="0" fillId="0" borderId="22" xfId="0" applyNumberFormat="1" applyFont="1" applyBorder="1" applyAlignment="1" applyProtection="1">
      <alignment vertical="center"/>
      <protection locked="0"/>
    </xf>
    <xf numFmtId="0" fontId="1" fillId="3" borderId="14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>
      <alignment horizontal="center" vertical="center"/>
    </xf>
    <xf numFmtId="166" fontId="1" fillId="0" borderId="0" xfId="0" applyNumberFormat="1" applyFont="1" applyBorder="1" applyAlignment="1">
      <alignment vertical="center"/>
    </xf>
    <xf numFmtId="166" fontId="1" fillId="0" borderId="15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0" fontId="8" fillId="0" borderId="3" xfId="0" applyFont="1" applyBorder="1" applyAlignment="1">
      <alignment vertical="center"/>
    </xf>
    <xf numFmtId="0" fontId="28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 wrapText="1"/>
    </xf>
    <xf numFmtId="167" fontId="8" fillId="0" borderId="0" xfId="0" applyNumberFormat="1" applyFont="1" applyAlignment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14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15" xfId="0" applyFont="1" applyBorder="1" applyAlignment="1">
      <alignment vertical="center"/>
    </xf>
    <xf numFmtId="0" fontId="29" fillId="0" borderId="22" xfId="0" applyFont="1" applyBorder="1" applyAlignment="1" applyProtection="1">
      <alignment horizontal="center" vertical="center"/>
      <protection locked="0"/>
    </xf>
    <xf numFmtId="49" fontId="29" fillId="0" borderId="22" xfId="0" applyNumberFormat="1" applyFont="1" applyBorder="1" applyAlignment="1" applyProtection="1">
      <alignment horizontal="left" vertical="center" wrapText="1"/>
      <protection locked="0"/>
    </xf>
    <xf numFmtId="0" fontId="29" fillId="0" borderId="22" xfId="0" applyFont="1" applyBorder="1" applyAlignment="1" applyProtection="1">
      <alignment horizontal="left" vertical="center" wrapText="1"/>
      <protection locked="0"/>
    </xf>
    <xf numFmtId="0" fontId="29" fillId="0" borderId="22" xfId="0" applyFont="1" applyBorder="1" applyAlignment="1" applyProtection="1">
      <alignment horizontal="center" vertical="center" wrapText="1"/>
      <protection locked="0"/>
    </xf>
    <xf numFmtId="167" fontId="29" fillId="0" borderId="22" xfId="0" applyNumberFormat="1" applyFont="1" applyBorder="1" applyAlignment="1" applyProtection="1">
      <alignment vertical="center"/>
      <protection locked="0"/>
    </xf>
    <xf numFmtId="4" fontId="29" fillId="3" borderId="22" xfId="0" applyNumberFormat="1" applyFont="1" applyFill="1" applyBorder="1" applyAlignment="1" applyProtection="1">
      <alignment vertical="center"/>
      <protection locked="0"/>
    </xf>
    <xf numFmtId="4" fontId="29" fillId="0" borderId="22" xfId="0" applyNumberFormat="1" applyFont="1" applyBorder="1" applyAlignment="1" applyProtection="1">
      <alignment vertical="center"/>
      <protection locked="0"/>
    </xf>
    <xf numFmtId="0" fontId="29" fillId="0" borderId="3" xfId="0" applyFont="1" applyBorder="1" applyAlignment="1">
      <alignment vertical="center"/>
    </xf>
    <xf numFmtId="0" fontId="29" fillId="3" borderId="14" xfId="0" applyFont="1" applyFill="1" applyBorder="1" applyAlignment="1" applyProtection="1">
      <alignment horizontal="left" vertical="center"/>
      <protection locked="0"/>
    </xf>
    <xf numFmtId="0" fontId="29" fillId="0" borderId="0" xfId="0" applyFont="1" applyBorder="1" applyAlignment="1">
      <alignment horizontal="center" vertical="center"/>
    </xf>
    <xf numFmtId="0" fontId="9" fillId="0" borderId="3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8" fillId="0" borderId="19" xfId="0" applyFont="1" applyBorder="1" applyAlignment="1">
      <alignment vertical="center"/>
    </xf>
    <xf numFmtId="0" fontId="8" fillId="0" borderId="20" xfId="0" applyFont="1" applyBorder="1" applyAlignment="1">
      <alignment vertical="center"/>
    </xf>
    <xf numFmtId="0" fontId="8" fillId="0" borderId="21" xfId="0" applyFont="1" applyBorder="1" applyAlignment="1">
      <alignment vertical="center"/>
    </xf>
    <xf numFmtId="4" fontId="14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0" fontId="14" fillId="0" borderId="0" xfId="0" applyFont="1" applyAlignment="1">
      <alignment horizontal="left" vertical="top" wrapText="1"/>
    </xf>
    <xf numFmtId="0" fontId="14" fillId="0" borderId="0" xfId="0" applyFont="1" applyAlignment="1">
      <alignment horizontal="left" vertical="center"/>
    </xf>
    <xf numFmtId="4" fontId="15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3" fillId="4" borderId="7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4" fontId="3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1" fillId="2" borderId="0" xfId="0" applyFont="1" applyFill="1" applyAlignment="1">
      <alignment horizontal="center" vertical="center"/>
    </xf>
    <xf numFmtId="0" fontId="0" fillId="0" borderId="0" xfId="0"/>
    <xf numFmtId="0" fontId="0" fillId="0" borderId="0" xfId="0" applyFont="1" applyAlignment="1">
      <alignment vertical="center" wrapText="1"/>
    </xf>
    <xf numFmtId="0" fontId="0" fillId="0" borderId="0" xfId="0" applyFont="1" applyAlignment="1">
      <alignment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vertical="center"/>
    </xf>
    <xf numFmtId="165" fontId="0" fillId="0" borderId="0" xfId="0" applyNumberFormat="1" applyFont="1" applyAlignment="1">
      <alignment horizontal="left" vertical="center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8" fillId="5" borderId="6" xfId="0" applyFont="1" applyFill="1" applyBorder="1" applyAlignment="1">
      <alignment horizontal="center" vertical="center"/>
    </xf>
    <xf numFmtId="0" fontId="18" fillId="5" borderId="7" xfId="0" applyFont="1" applyFill="1" applyBorder="1" applyAlignment="1">
      <alignment horizontal="left" vertical="center"/>
    </xf>
    <xf numFmtId="0" fontId="18" fillId="5" borderId="7" xfId="0" applyFont="1" applyFill="1" applyBorder="1" applyAlignment="1">
      <alignment horizontal="center" vertical="center"/>
    </xf>
    <xf numFmtId="0" fontId="18" fillId="5" borderId="7" xfId="0" applyFont="1" applyFill="1" applyBorder="1" applyAlignment="1">
      <alignment horizontal="right" vertical="center"/>
    </xf>
    <xf numFmtId="0" fontId="18" fillId="5" borderId="8" xfId="0" applyFont="1" applyFill="1" applyBorder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24" fillId="0" borderId="0" xfId="0" applyFont="1" applyAlignment="1">
      <alignment vertical="center"/>
    </xf>
    <xf numFmtId="0" fontId="23" fillId="0" borderId="0" xfId="0" applyFont="1" applyAlignment="1">
      <alignment horizontal="left" vertical="center" wrapText="1"/>
    </xf>
    <xf numFmtId="4" fontId="20" fillId="0" borderId="0" xfId="0" applyNumberFormat="1" applyFont="1" applyAlignment="1">
      <alignment horizontal="right" vertical="center"/>
    </xf>
    <xf numFmtId="4" fontId="20" fillId="0" borderId="0" xfId="0" applyNumberFormat="1" applyFont="1" applyAlignment="1">
      <alignment vertical="center"/>
    </xf>
    <xf numFmtId="0" fontId="0" fillId="0" borderId="0" xfId="0" applyFont="1" applyAlignment="1">
      <alignment horizontal="left" vertical="center"/>
    </xf>
    <xf numFmtId="0" fontId="2" fillId="0" borderId="0" xfId="0" applyFont="1" applyAlignment="1">
      <alignment horizontal="left" vertical="top" wrapText="1"/>
    </xf>
    <xf numFmtId="49" fontId="0" fillId="3" borderId="0" xfId="0" applyNumberFormat="1" applyFont="1" applyFill="1" applyAlignment="1" applyProtection="1">
      <alignment horizontal="left" vertical="center"/>
      <protection locked="0"/>
    </xf>
    <xf numFmtId="49" fontId="0" fillId="0" borderId="0" xfId="0" applyNumberFormat="1" applyFont="1" applyAlignment="1">
      <alignment horizontal="left" vertical="center"/>
    </xf>
    <xf numFmtId="0" fontId="0" fillId="0" borderId="0" xfId="0" applyFont="1" applyAlignment="1">
      <alignment horizontal="left" vertical="center" wrapText="1"/>
    </xf>
    <xf numFmtId="0" fontId="1" fillId="0" borderId="0" xfId="0" applyFont="1" applyAlignment="1">
      <alignment horizontal="right" vertical="center"/>
    </xf>
    <xf numFmtId="164" fontId="1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7"/>
  <sheetViews>
    <sheetView showGridLines="0" workbookViewId="0"/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 ht="11.25">
      <c r="A1" s="13" t="s">
        <v>0</v>
      </c>
      <c r="AZ1" s="13" t="s">
        <v>1</v>
      </c>
      <c r="BA1" s="13" t="s">
        <v>2</v>
      </c>
      <c r="BB1" s="13" t="s">
        <v>1</v>
      </c>
      <c r="BT1" s="13" t="s">
        <v>3</v>
      </c>
      <c r="BU1" s="13" t="s">
        <v>3</v>
      </c>
      <c r="BV1" s="13" t="s">
        <v>4</v>
      </c>
    </row>
    <row r="2" spans="1:74" ht="36.950000000000003" customHeight="1">
      <c r="AR2" s="185" t="s">
        <v>5</v>
      </c>
      <c r="AS2" s="186"/>
      <c r="AT2" s="186"/>
      <c r="AU2" s="186"/>
      <c r="AV2" s="186"/>
      <c r="AW2" s="186"/>
      <c r="AX2" s="186"/>
      <c r="AY2" s="186"/>
      <c r="AZ2" s="186"/>
      <c r="BA2" s="186"/>
      <c r="BB2" s="186"/>
      <c r="BC2" s="186"/>
      <c r="BD2" s="186"/>
      <c r="BE2" s="186"/>
      <c r="BS2" s="14" t="s">
        <v>6</v>
      </c>
      <c r="BT2" s="14" t="s">
        <v>7</v>
      </c>
    </row>
    <row r="3" spans="1:74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pans="1:74" ht="24.95" customHeight="1">
      <c r="B4" s="17"/>
      <c r="D4" s="18" t="s">
        <v>9</v>
      </c>
      <c r="AR4" s="17"/>
      <c r="AS4" s="19" t="s">
        <v>10</v>
      </c>
      <c r="BE4" s="20" t="s">
        <v>11</v>
      </c>
      <c r="BS4" s="14" t="s">
        <v>12</v>
      </c>
    </row>
    <row r="5" spans="1:74" ht="12" customHeight="1">
      <c r="B5" s="17"/>
      <c r="D5" s="21" t="s">
        <v>13</v>
      </c>
      <c r="K5" s="206" t="s">
        <v>14</v>
      </c>
      <c r="L5" s="186"/>
      <c r="M5" s="186"/>
      <c r="N5" s="186"/>
      <c r="O5" s="186"/>
      <c r="P5" s="186"/>
      <c r="Q5" s="186"/>
      <c r="R5" s="186"/>
      <c r="S5" s="186"/>
      <c r="T5" s="186"/>
      <c r="U5" s="186"/>
      <c r="V5" s="186"/>
      <c r="W5" s="186"/>
      <c r="X5" s="186"/>
      <c r="Y5" s="186"/>
      <c r="Z5" s="186"/>
      <c r="AA5" s="186"/>
      <c r="AB5" s="186"/>
      <c r="AC5" s="186"/>
      <c r="AD5" s="186"/>
      <c r="AE5" s="186"/>
      <c r="AF5" s="186"/>
      <c r="AG5" s="186"/>
      <c r="AH5" s="186"/>
      <c r="AI5" s="186"/>
      <c r="AJ5" s="186"/>
      <c r="AK5" s="186"/>
      <c r="AL5" s="186"/>
      <c r="AM5" s="186"/>
      <c r="AN5" s="186"/>
      <c r="AO5" s="186"/>
      <c r="AR5" s="17"/>
      <c r="BE5" s="177" t="s">
        <v>15</v>
      </c>
      <c r="BS5" s="14" t="s">
        <v>6</v>
      </c>
    </row>
    <row r="6" spans="1:74" ht="36.950000000000003" customHeight="1">
      <c r="B6" s="17"/>
      <c r="D6" s="22" t="s">
        <v>16</v>
      </c>
      <c r="K6" s="207" t="s">
        <v>17</v>
      </c>
      <c r="L6" s="186"/>
      <c r="M6" s="186"/>
      <c r="N6" s="186"/>
      <c r="O6" s="186"/>
      <c r="P6" s="186"/>
      <c r="Q6" s="186"/>
      <c r="R6" s="186"/>
      <c r="S6" s="186"/>
      <c r="T6" s="186"/>
      <c r="U6" s="186"/>
      <c r="V6" s="186"/>
      <c r="W6" s="186"/>
      <c r="X6" s="186"/>
      <c r="Y6" s="186"/>
      <c r="Z6" s="186"/>
      <c r="AA6" s="186"/>
      <c r="AB6" s="186"/>
      <c r="AC6" s="186"/>
      <c r="AD6" s="186"/>
      <c r="AE6" s="186"/>
      <c r="AF6" s="186"/>
      <c r="AG6" s="186"/>
      <c r="AH6" s="186"/>
      <c r="AI6" s="186"/>
      <c r="AJ6" s="186"/>
      <c r="AK6" s="186"/>
      <c r="AL6" s="186"/>
      <c r="AM6" s="186"/>
      <c r="AN6" s="186"/>
      <c r="AO6" s="186"/>
      <c r="AR6" s="17"/>
      <c r="BE6" s="178"/>
      <c r="BS6" s="14" t="s">
        <v>6</v>
      </c>
    </row>
    <row r="7" spans="1:74" ht="12" customHeight="1">
      <c r="B7" s="17"/>
      <c r="D7" s="23" t="s">
        <v>18</v>
      </c>
      <c r="K7" s="14" t="s">
        <v>1</v>
      </c>
      <c r="AK7" s="23" t="s">
        <v>19</v>
      </c>
      <c r="AN7" s="14" t="s">
        <v>1</v>
      </c>
      <c r="AR7" s="17"/>
      <c r="BE7" s="178"/>
      <c r="BS7" s="14" t="s">
        <v>6</v>
      </c>
    </row>
    <row r="8" spans="1:74" ht="12" customHeight="1">
      <c r="B8" s="17"/>
      <c r="D8" s="23" t="s">
        <v>20</v>
      </c>
      <c r="K8" s="14" t="s">
        <v>21</v>
      </c>
      <c r="AK8" s="23" t="s">
        <v>22</v>
      </c>
      <c r="AN8" s="24" t="s">
        <v>23</v>
      </c>
      <c r="AR8" s="17"/>
      <c r="BE8" s="178"/>
      <c r="BS8" s="14" t="s">
        <v>6</v>
      </c>
    </row>
    <row r="9" spans="1:74" ht="14.45" customHeight="1">
      <c r="B9" s="17"/>
      <c r="AR9" s="17"/>
      <c r="BE9" s="178"/>
      <c r="BS9" s="14" t="s">
        <v>6</v>
      </c>
    </row>
    <row r="10" spans="1:74" ht="12" customHeight="1">
      <c r="B10" s="17"/>
      <c r="D10" s="23" t="s">
        <v>24</v>
      </c>
      <c r="AK10" s="23" t="s">
        <v>25</v>
      </c>
      <c r="AN10" s="14" t="s">
        <v>26</v>
      </c>
      <c r="AR10" s="17"/>
      <c r="BE10" s="178"/>
      <c r="BS10" s="14" t="s">
        <v>6</v>
      </c>
    </row>
    <row r="11" spans="1:74" ht="18.399999999999999" customHeight="1">
      <c r="B11" s="17"/>
      <c r="E11" s="14" t="s">
        <v>27</v>
      </c>
      <c r="AK11" s="23" t="s">
        <v>28</v>
      </c>
      <c r="AN11" s="14" t="s">
        <v>1</v>
      </c>
      <c r="AR11" s="17"/>
      <c r="BE11" s="178"/>
      <c r="BS11" s="14" t="s">
        <v>6</v>
      </c>
    </row>
    <row r="12" spans="1:74" ht="6.95" customHeight="1">
      <c r="B12" s="17"/>
      <c r="AR12" s="17"/>
      <c r="BE12" s="178"/>
      <c r="BS12" s="14" t="s">
        <v>6</v>
      </c>
    </row>
    <row r="13" spans="1:74" ht="12" customHeight="1">
      <c r="B13" s="17"/>
      <c r="D13" s="23" t="s">
        <v>29</v>
      </c>
      <c r="AK13" s="23" t="s">
        <v>25</v>
      </c>
      <c r="AN13" s="25" t="s">
        <v>30</v>
      </c>
      <c r="AR13" s="17"/>
      <c r="BE13" s="178"/>
      <c r="BS13" s="14" t="s">
        <v>6</v>
      </c>
    </row>
    <row r="14" spans="1:74" ht="11.25">
      <c r="B14" s="17"/>
      <c r="E14" s="208" t="s">
        <v>30</v>
      </c>
      <c r="F14" s="209"/>
      <c r="G14" s="209"/>
      <c r="H14" s="209"/>
      <c r="I14" s="209"/>
      <c r="J14" s="209"/>
      <c r="K14" s="209"/>
      <c r="L14" s="209"/>
      <c r="M14" s="209"/>
      <c r="N14" s="209"/>
      <c r="O14" s="209"/>
      <c r="P14" s="209"/>
      <c r="Q14" s="209"/>
      <c r="R14" s="209"/>
      <c r="S14" s="209"/>
      <c r="T14" s="209"/>
      <c r="U14" s="209"/>
      <c r="V14" s="209"/>
      <c r="W14" s="209"/>
      <c r="X14" s="209"/>
      <c r="Y14" s="209"/>
      <c r="Z14" s="209"/>
      <c r="AA14" s="209"/>
      <c r="AB14" s="209"/>
      <c r="AC14" s="209"/>
      <c r="AD14" s="209"/>
      <c r="AE14" s="209"/>
      <c r="AF14" s="209"/>
      <c r="AG14" s="209"/>
      <c r="AH14" s="209"/>
      <c r="AI14" s="209"/>
      <c r="AJ14" s="209"/>
      <c r="AK14" s="23" t="s">
        <v>28</v>
      </c>
      <c r="AN14" s="25" t="s">
        <v>30</v>
      </c>
      <c r="AR14" s="17"/>
      <c r="BE14" s="178"/>
      <c r="BS14" s="14" t="s">
        <v>6</v>
      </c>
    </row>
    <row r="15" spans="1:74" ht="6.95" customHeight="1">
      <c r="B15" s="17"/>
      <c r="AR15" s="17"/>
      <c r="BE15" s="178"/>
      <c r="BS15" s="14" t="s">
        <v>3</v>
      </c>
    </row>
    <row r="16" spans="1:74" ht="12" customHeight="1">
      <c r="B16" s="17"/>
      <c r="D16" s="23" t="s">
        <v>31</v>
      </c>
      <c r="AK16" s="23" t="s">
        <v>25</v>
      </c>
      <c r="AN16" s="14" t="s">
        <v>1</v>
      </c>
      <c r="AR16" s="17"/>
      <c r="BE16" s="178"/>
      <c r="BS16" s="14" t="s">
        <v>3</v>
      </c>
    </row>
    <row r="17" spans="2:71" ht="18.399999999999999" customHeight="1">
      <c r="B17" s="17"/>
      <c r="E17" s="14" t="s">
        <v>32</v>
      </c>
      <c r="AK17" s="23" t="s">
        <v>28</v>
      </c>
      <c r="AN17" s="14" t="s">
        <v>1</v>
      </c>
      <c r="AR17" s="17"/>
      <c r="BE17" s="178"/>
      <c r="BS17" s="14" t="s">
        <v>33</v>
      </c>
    </row>
    <row r="18" spans="2:71" ht="6.95" customHeight="1">
      <c r="B18" s="17"/>
      <c r="AR18" s="17"/>
      <c r="BE18" s="178"/>
      <c r="BS18" s="14" t="s">
        <v>6</v>
      </c>
    </row>
    <row r="19" spans="2:71" ht="12" customHeight="1">
      <c r="B19" s="17"/>
      <c r="D19" s="23" t="s">
        <v>34</v>
      </c>
      <c r="AK19" s="23" t="s">
        <v>25</v>
      </c>
      <c r="AN19" s="14" t="s">
        <v>1</v>
      </c>
      <c r="AR19" s="17"/>
      <c r="BE19" s="178"/>
      <c r="BS19" s="14" t="s">
        <v>6</v>
      </c>
    </row>
    <row r="20" spans="2:71" ht="18.399999999999999" customHeight="1">
      <c r="B20" s="17"/>
      <c r="E20" s="14" t="s">
        <v>35</v>
      </c>
      <c r="AK20" s="23" t="s">
        <v>28</v>
      </c>
      <c r="AN20" s="14" t="s">
        <v>1</v>
      </c>
      <c r="AR20" s="17"/>
      <c r="BE20" s="178"/>
      <c r="BS20" s="14" t="s">
        <v>33</v>
      </c>
    </row>
    <row r="21" spans="2:71" ht="6.95" customHeight="1">
      <c r="B21" s="17"/>
      <c r="AR21" s="17"/>
      <c r="BE21" s="178"/>
    </row>
    <row r="22" spans="2:71" ht="12" customHeight="1">
      <c r="B22" s="17"/>
      <c r="D22" s="23" t="s">
        <v>36</v>
      </c>
      <c r="AR22" s="17"/>
      <c r="BE22" s="178"/>
    </row>
    <row r="23" spans="2:71" ht="16.5" customHeight="1">
      <c r="B23" s="17"/>
      <c r="E23" s="210" t="s">
        <v>1</v>
      </c>
      <c r="F23" s="210"/>
      <c r="G23" s="210"/>
      <c r="H23" s="210"/>
      <c r="I23" s="210"/>
      <c r="J23" s="210"/>
      <c r="K23" s="210"/>
      <c r="L23" s="210"/>
      <c r="M23" s="210"/>
      <c r="N23" s="210"/>
      <c r="O23" s="210"/>
      <c r="P23" s="210"/>
      <c r="Q23" s="210"/>
      <c r="R23" s="210"/>
      <c r="S23" s="210"/>
      <c r="T23" s="210"/>
      <c r="U23" s="210"/>
      <c r="V23" s="210"/>
      <c r="W23" s="210"/>
      <c r="X23" s="210"/>
      <c r="Y23" s="210"/>
      <c r="Z23" s="210"/>
      <c r="AA23" s="210"/>
      <c r="AB23" s="210"/>
      <c r="AC23" s="210"/>
      <c r="AD23" s="210"/>
      <c r="AE23" s="210"/>
      <c r="AF23" s="210"/>
      <c r="AG23" s="210"/>
      <c r="AH23" s="210"/>
      <c r="AI23" s="210"/>
      <c r="AJ23" s="210"/>
      <c r="AK23" s="210"/>
      <c r="AL23" s="210"/>
      <c r="AM23" s="210"/>
      <c r="AN23" s="210"/>
      <c r="AR23" s="17"/>
      <c r="BE23" s="178"/>
    </row>
    <row r="24" spans="2:71" ht="6.95" customHeight="1">
      <c r="B24" s="17"/>
      <c r="AR24" s="17"/>
      <c r="BE24" s="178"/>
    </row>
    <row r="25" spans="2:71" ht="6.95" customHeight="1">
      <c r="B25" s="17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7"/>
      <c r="AK25" s="27"/>
      <c r="AL25" s="27"/>
      <c r="AM25" s="27"/>
      <c r="AN25" s="27"/>
      <c r="AO25" s="27"/>
      <c r="AR25" s="17"/>
      <c r="BE25" s="178"/>
    </row>
    <row r="26" spans="2:71" s="1" customFormat="1" ht="25.9" customHeight="1">
      <c r="B26" s="28"/>
      <c r="D26" s="29" t="s">
        <v>37</v>
      </c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  <c r="AF26" s="30"/>
      <c r="AG26" s="30"/>
      <c r="AH26" s="30"/>
      <c r="AI26" s="30"/>
      <c r="AJ26" s="30"/>
      <c r="AK26" s="179">
        <f>ROUND(AG54,2)</f>
        <v>0</v>
      </c>
      <c r="AL26" s="180"/>
      <c r="AM26" s="180"/>
      <c r="AN26" s="180"/>
      <c r="AO26" s="180"/>
      <c r="AR26" s="28"/>
      <c r="BE26" s="178"/>
    </row>
    <row r="27" spans="2:71" s="1" customFormat="1" ht="6.95" customHeight="1">
      <c r="B27" s="28"/>
      <c r="AR27" s="28"/>
      <c r="BE27" s="178"/>
    </row>
    <row r="28" spans="2:71" s="1" customFormat="1" ht="11.25">
      <c r="B28" s="28"/>
      <c r="L28" s="211" t="s">
        <v>38</v>
      </c>
      <c r="M28" s="211"/>
      <c r="N28" s="211"/>
      <c r="O28" s="211"/>
      <c r="P28" s="211"/>
      <c r="W28" s="211" t="s">
        <v>39</v>
      </c>
      <c r="X28" s="211"/>
      <c r="Y28" s="211"/>
      <c r="Z28" s="211"/>
      <c r="AA28" s="211"/>
      <c r="AB28" s="211"/>
      <c r="AC28" s="211"/>
      <c r="AD28" s="211"/>
      <c r="AE28" s="211"/>
      <c r="AK28" s="211" t="s">
        <v>40</v>
      </c>
      <c r="AL28" s="211"/>
      <c r="AM28" s="211"/>
      <c r="AN28" s="211"/>
      <c r="AO28" s="211"/>
      <c r="AR28" s="28"/>
      <c r="BE28" s="178"/>
    </row>
    <row r="29" spans="2:71" s="2" customFormat="1" ht="14.45" customHeight="1">
      <c r="B29" s="32"/>
      <c r="D29" s="23" t="s">
        <v>41</v>
      </c>
      <c r="F29" s="23" t="s">
        <v>42</v>
      </c>
      <c r="L29" s="212">
        <v>0.21</v>
      </c>
      <c r="M29" s="176"/>
      <c r="N29" s="176"/>
      <c r="O29" s="176"/>
      <c r="P29" s="176"/>
      <c r="W29" s="175">
        <f>ROUND(AZ54, 2)</f>
        <v>0</v>
      </c>
      <c r="X29" s="176"/>
      <c r="Y29" s="176"/>
      <c r="Z29" s="176"/>
      <c r="AA29" s="176"/>
      <c r="AB29" s="176"/>
      <c r="AC29" s="176"/>
      <c r="AD29" s="176"/>
      <c r="AE29" s="176"/>
      <c r="AK29" s="175">
        <f>ROUND(AV54, 2)</f>
        <v>0</v>
      </c>
      <c r="AL29" s="176"/>
      <c r="AM29" s="176"/>
      <c r="AN29" s="176"/>
      <c r="AO29" s="176"/>
      <c r="AR29" s="32"/>
      <c r="BE29" s="178"/>
    </row>
    <row r="30" spans="2:71" s="2" customFormat="1" ht="14.45" customHeight="1">
      <c r="B30" s="32"/>
      <c r="F30" s="23" t="s">
        <v>43</v>
      </c>
      <c r="L30" s="212">
        <v>0.15</v>
      </c>
      <c r="M30" s="176"/>
      <c r="N30" s="176"/>
      <c r="O30" s="176"/>
      <c r="P30" s="176"/>
      <c r="W30" s="175">
        <f>ROUND(BA54, 2)</f>
        <v>0</v>
      </c>
      <c r="X30" s="176"/>
      <c r="Y30" s="176"/>
      <c r="Z30" s="176"/>
      <c r="AA30" s="176"/>
      <c r="AB30" s="176"/>
      <c r="AC30" s="176"/>
      <c r="AD30" s="176"/>
      <c r="AE30" s="176"/>
      <c r="AK30" s="175">
        <f>ROUND(AW54, 2)</f>
        <v>0</v>
      </c>
      <c r="AL30" s="176"/>
      <c r="AM30" s="176"/>
      <c r="AN30" s="176"/>
      <c r="AO30" s="176"/>
      <c r="AR30" s="32"/>
      <c r="BE30" s="178"/>
    </row>
    <row r="31" spans="2:71" s="2" customFormat="1" ht="14.45" hidden="1" customHeight="1">
      <c r="B31" s="32"/>
      <c r="F31" s="23" t="s">
        <v>44</v>
      </c>
      <c r="L31" s="212">
        <v>0.21</v>
      </c>
      <c r="M31" s="176"/>
      <c r="N31" s="176"/>
      <c r="O31" s="176"/>
      <c r="P31" s="176"/>
      <c r="W31" s="175">
        <f>ROUND(BB54, 2)</f>
        <v>0</v>
      </c>
      <c r="X31" s="176"/>
      <c r="Y31" s="176"/>
      <c r="Z31" s="176"/>
      <c r="AA31" s="176"/>
      <c r="AB31" s="176"/>
      <c r="AC31" s="176"/>
      <c r="AD31" s="176"/>
      <c r="AE31" s="176"/>
      <c r="AK31" s="175">
        <v>0</v>
      </c>
      <c r="AL31" s="176"/>
      <c r="AM31" s="176"/>
      <c r="AN31" s="176"/>
      <c r="AO31" s="176"/>
      <c r="AR31" s="32"/>
      <c r="BE31" s="178"/>
    </row>
    <row r="32" spans="2:71" s="2" customFormat="1" ht="14.45" hidden="1" customHeight="1">
      <c r="B32" s="32"/>
      <c r="F32" s="23" t="s">
        <v>45</v>
      </c>
      <c r="L32" s="212">
        <v>0.15</v>
      </c>
      <c r="M32" s="176"/>
      <c r="N32" s="176"/>
      <c r="O32" s="176"/>
      <c r="P32" s="176"/>
      <c r="W32" s="175">
        <f>ROUND(BC54, 2)</f>
        <v>0</v>
      </c>
      <c r="X32" s="176"/>
      <c r="Y32" s="176"/>
      <c r="Z32" s="176"/>
      <c r="AA32" s="176"/>
      <c r="AB32" s="176"/>
      <c r="AC32" s="176"/>
      <c r="AD32" s="176"/>
      <c r="AE32" s="176"/>
      <c r="AK32" s="175">
        <v>0</v>
      </c>
      <c r="AL32" s="176"/>
      <c r="AM32" s="176"/>
      <c r="AN32" s="176"/>
      <c r="AO32" s="176"/>
      <c r="AR32" s="32"/>
      <c r="BE32" s="178"/>
    </row>
    <row r="33" spans="2:57" s="2" customFormat="1" ht="14.45" hidden="1" customHeight="1">
      <c r="B33" s="32"/>
      <c r="F33" s="23" t="s">
        <v>46</v>
      </c>
      <c r="L33" s="212">
        <v>0</v>
      </c>
      <c r="M33" s="176"/>
      <c r="N33" s="176"/>
      <c r="O33" s="176"/>
      <c r="P33" s="176"/>
      <c r="W33" s="175">
        <f>ROUND(BD54, 2)</f>
        <v>0</v>
      </c>
      <c r="X33" s="176"/>
      <c r="Y33" s="176"/>
      <c r="Z33" s="176"/>
      <c r="AA33" s="176"/>
      <c r="AB33" s="176"/>
      <c r="AC33" s="176"/>
      <c r="AD33" s="176"/>
      <c r="AE33" s="176"/>
      <c r="AK33" s="175">
        <v>0</v>
      </c>
      <c r="AL33" s="176"/>
      <c r="AM33" s="176"/>
      <c r="AN33" s="176"/>
      <c r="AO33" s="176"/>
      <c r="AR33" s="32"/>
      <c r="BE33" s="178"/>
    </row>
    <row r="34" spans="2:57" s="1" customFormat="1" ht="6.95" customHeight="1">
      <c r="B34" s="28"/>
      <c r="AR34" s="28"/>
      <c r="BE34" s="178"/>
    </row>
    <row r="35" spans="2:57" s="1" customFormat="1" ht="25.9" customHeight="1">
      <c r="B35" s="28"/>
      <c r="C35" s="33"/>
      <c r="D35" s="34" t="s">
        <v>47</v>
      </c>
      <c r="E35" s="35"/>
      <c r="F35" s="35"/>
      <c r="G35" s="35"/>
      <c r="H35" s="35"/>
      <c r="I35" s="35"/>
      <c r="J35" s="35"/>
      <c r="K35" s="35"/>
      <c r="L35" s="35"/>
      <c r="M35" s="35"/>
      <c r="N35" s="35"/>
      <c r="O35" s="35"/>
      <c r="P35" s="35"/>
      <c r="Q35" s="35"/>
      <c r="R35" s="35"/>
      <c r="S35" s="35"/>
      <c r="T35" s="36" t="s">
        <v>48</v>
      </c>
      <c r="U35" s="35"/>
      <c r="V35" s="35"/>
      <c r="W35" s="35"/>
      <c r="X35" s="181" t="s">
        <v>49</v>
      </c>
      <c r="Y35" s="182"/>
      <c r="Z35" s="182"/>
      <c r="AA35" s="182"/>
      <c r="AB35" s="182"/>
      <c r="AC35" s="35"/>
      <c r="AD35" s="35"/>
      <c r="AE35" s="35"/>
      <c r="AF35" s="35"/>
      <c r="AG35" s="35"/>
      <c r="AH35" s="35"/>
      <c r="AI35" s="35"/>
      <c r="AJ35" s="35"/>
      <c r="AK35" s="183">
        <f>SUM(AK26:AK33)</f>
        <v>0</v>
      </c>
      <c r="AL35" s="182"/>
      <c r="AM35" s="182"/>
      <c r="AN35" s="182"/>
      <c r="AO35" s="184"/>
      <c r="AP35" s="33"/>
      <c r="AQ35" s="33"/>
      <c r="AR35" s="28"/>
    </row>
    <row r="36" spans="2:57" s="1" customFormat="1" ht="6.95" customHeight="1">
      <c r="B36" s="28"/>
      <c r="AR36" s="28"/>
    </row>
    <row r="37" spans="2:57" s="1" customFormat="1" ht="6.95" customHeight="1">
      <c r="B37" s="37"/>
      <c r="C37" s="38"/>
      <c r="D37" s="38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38"/>
      <c r="P37" s="38"/>
      <c r="Q37" s="38"/>
      <c r="R37" s="38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  <c r="AF37" s="38"/>
      <c r="AG37" s="38"/>
      <c r="AH37" s="38"/>
      <c r="AI37" s="38"/>
      <c r="AJ37" s="38"/>
      <c r="AK37" s="38"/>
      <c r="AL37" s="38"/>
      <c r="AM37" s="38"/>
      <c r="AN37" s="38"/>
      <c r="AO37" s="38"/>
      <c r="AP37" s="38"/>
      <c r="AQ37" s="38"/>
      <c r="AR37" s="28"/>
    </row>
    <row r="41" spans="2:57" s="1" customFormat="1" ht="6.95" customHeight="1">
      <c r="B41" s="39"/>
      <c r="C41" s="40"/>
      <c r="D41" s="40"/>
      <c r="E41" s="40"/>
      <c r="F41" s="40"/>
      <c r="G41" s="40"/>
      <c r="H41" s="40"/>
      <c r="I41" s="40"/>
      <c r="J41" s="40"/>
      <c r="K41" s="40"/>
      <c r="L41" s="40"/>
      <c r="M41" s="40"/>
      <c r="N41" s="40"/>
      <c r="O41" s="40"/>
      <c r="P41" s="40"/>
      <c r="Q41" s="40"/>
      <c r="R41" s="40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  <c r="AF41" s="40"/>
      <c r="AG41" s="40"/>
      <c r="AH41" s="40"/>
      <c r="AI41" s="40"/>
      <c r="AJ41" s="40"/>
      <c r="AK41" s="40"/>
      <c r="AL41" s="40"/>
      <c r="AM41" s="40"/>
      <c r="AN41" s="40"/>
      <c r="AO41" s="40"/>
      <c r="AP41" s="40"/>
      <c r="AQ41" s="40"/>
      <c r="AR41" s="28"/>
    </row>
    <row r="42" spans="2:57" s="1" customFormat="1" ht="24.95" customHeight="1">
      <c r="B42" s="28"/>
      <c r="C42" s="18" t="s">
        <v>50</v>
      </c>
      <c r="AR42" s="28"/>
    </row>
    <row r="43" spans="2:57" s="1" customFormat="1" ht="6.95" customHeight="1">
      <c r="B43" s="28"/>
      <c r="AR43" s="28"/>
    </row>
    <row r="44" spans="2:57" s="1" customFormat="1" ht="12" customHeight="1">
      <c r="B44" s="28"/>
      <c r="C44" s="23" t="s">
        <v>13</v>
      </c>
      <c r="L44" s="1" t="str">
        <f>K5</f>
        <v>05-24-004</v>
      </c>
      <c r="AR44" s="28"/>
    </row>
    <row r="45" spans="2:57" s="3" customFormat="1" ht="36.950000000000003" customHeight="1">
      <c r="B45" s="41"/>
      <c r="C45" s="42" t="s">
        <v>16</v>
      </c>
      <c r="L45" s="189" t="str">
        <f>K6</f>
        <v>Oprava bytu MŠ Karásek</v>
      </c>
      <c r="M45" s="190"/>
      <c r="N45" s="190"/>
      <c r="O45" s="190"/>
      <c r="P45" s="190"/>
      <c r="Q45" s="190"/>
      <c r="R45" s="190"/>
      <c r="S45" s="190"/>
      <c r="T45" s="190"/>
      <c r="U45" s="190"/>
      <c r="V45" s="190"/>
      <c r="W45" s="190"/>
      <c r="X45" s="190"/>
      <c r="Y45" s="190"/>
      <c r="Z45" s="190"/>
      <c r="AA45" s="190"/>
      <c r="AB45" s="190"/>
      <c r="AC45" s="190"/>
      <c r="AD45" s="190"/>
      <c r="AE45" s="190"/>
      <c r="AF45" s="190"/>
      <c r="AG45" s="190"/>
      <c r="AH45" s="190"/>
      <c r="AI45" s="190"/>
      <c r="AJ45" s="190"/>
      <c r="AK45" s="190"/>
      <c r="AL45" s="190"/>
      <c r="AM45" s="190"/>
      <c r="AN45" s="190"/>
      <c r="AO45" s="190"/>
      <c r="AR45" s="41"/>
    </row>
    <row r="46" spans="2:57" s="1" customFormat="1" ht="6.95" customHeight="1">
      <c r="B46" s="28"/>
      <c r="AR46" s="28"/>
    </row>
    <row r="47" spans="2:57" s="1" customFormat="1" ht="12" customHeight="1">
      <c r="B47" s="28"/>
      <c r="C47" s="23" t="s">
        <v>20</v>
      </c>
      <c r="L47" s="43" t="str">
        <f>IF(K8="","",K8)</f>
        <v>Praha 4, Karasova ulice 1829/14</v>
      </c>
      <c r="AI47" s="23" t="s">
        <v>22</v>
      </c>
      <c r="AM47" s="191" t="str">
        <f>IF(AN8= "","",AN8)</f>
        <v>18. 6. 2024</v>
      </c>
      <c r="AN47" s="191"/>
      <c r="AR47" s="28"/>
    </row>
    <row r="48" spans="2:57" s="1" customFormat="1" ht="6.95" customHeight="1">
      <c r="B48" s="28"/>
      <c r="AR48" s="28"/>
    </row>
    <row r="49" spans="1:91" s="1" customFormat="1" ht="24.95" customHeight="1">
      <c r="B49" s="28"/>
      <c r="C49" s="23" t="s">
        <v>24</v>
      </c>
      <c r="L49" s="1" t="str">
        <f>IF(E11= "","",E11)</f>
        <v>Ing.arch. Michala Dvořáková</v>
      </c>
      <c r="AI49" s="23" t="s">
        <v>31</v>
      </c>
      <c r="AM49" s="187" t="str">
        <f>IF(E17="","",E17)</f>
        <v>KLIMATIK spol. s .r.o., Č.Budějovice</v>
      </c>
      <c r="AN49" s="188"/>
      <c r="AO49" s="188"/>
      <c r="AP49" s="188"/>
      <c r="AR49" s="28"/>
      <c r="AS49" s="192" t="s">
        <v>51</v>
      </c>
      <c r="AT49" s="193"/>
      <c r="AU49" s="45"/>
      <c r="AV49" s="45"/>
      <c r="AW49" s="45"/>
      <c r="AX49" s="45"/>
      <c r="AY49" s="45"/>
      <c r="AZ49" s="45"/>
      <c r="BA49" s="45"/>
      <c r="BB49" s="45"/>
      <c r="BC49" s="45"/>
      <c r="BD49" s="46"/>
    </row>
    <row r="50" spans="1:91" s="1" customFormat="1" ht="13.7" customHeight="1">
      <c r="B50" s="28"/>
      <c r="C50" s="23" t="s">
        <v>29</v>
      </c>
      <c r="L50" s="1" t="str">
        <f>IF(E14= "Vyplň údaj","",E14)</f>
        <v/>
      </c>
      <c r="AI50" s="23" t="s">
        <v>34</v>
      </c>
      <c r="AM50" s="187" t="str">
        <f>IF(E20="","",E20)</f>
        <v xml:space="preserve"> </v>
      </c>
      <c r="AN50" s="188"/>
      <c r="AO50" s="188"/>
      <c r="AP50" s="188"/>
      <c r="AR50" s="28"/>
      <c r="AS50" s="194"/>
      <c r="AT50" s="195"/>
      <c r="AU50" s="47"/>
      <c r="AV50" s="47"/>
      <c r="AW50" s="47"/>
      <c r="AX50" s="47"/>
      <c r="AY50" s="47"/>
      <c r="AZ50" s="47"/>
      <c r="BA50" s="47"/>
      <c r="BB50" s="47"/>
      <c r="BC50" s="47"/>
      <c r="BD50" s="48"/>
    </row>
    <row r="51" spans="1:91" s="1" customFormat="1" ht="10.9" customHeight="1">
      <c r="B51" s="28"/>
      <c r="AR51" s="28"/>
      <c r="AS51" s="194"/>
      <c r="AT51" s="195"/>
      <c r="AU51" s="47"/>
      <c r="AV51" s="47"/>
      <c r="AW51" s="47"/>
      <c r="AX51" s="47"/>
      <c r="AY51" s="47"/>
      <c r="AZ51" s="47"/>
      <c r="BA51" s="47"/>
      <c r="BB51" s="47"/>
      <c r="BC51" s="47"/>
      <c r="BD51" s="48"/>
    </row>
    <row r="52" spans="1:91" s="1" customFormat="1" ht="29.25" customHeight="1">
      <c r="B52" s="28"/>
      <c r="C52" s="196" t="s">
        <v>52</v>
      </c>
      <c r="D52" s="197"/>
      <c r="E52" s="197"/>
      <c r="F52" s="197"/>
      <c r="G52" s="197"/>
      <c r="H52" s="49"/>
      <c r="I52" s="198" t="s">
        <v>53</v>
      </c>
      <c r="J52" s="197"/>
      <c r="K52" s="197"/>
      <c r="L52" s="197"/>
      <c r="M52" s="197"/>
      <c r="N52" s="197"/>
      <c r="O52" s="197"/>
      <c r="P52" s="197"/>
      <c r="Q52" s="197"/>
      <c r="R52" s="197"/>
      <c r="S52" s="197"/>
      <c r="T52" s="197"/>
      <c r="U52" s="197"/>
      <c r="V52" s="197"/>
      <c r="W52" s="197"/>
      <c r="X52" s="197"/>
      <c r="Y52" s="197"/>
      <c r="Z52" s="197"/>
      <c r="AA52" s="197"/>
      <c r="AB52" s="197"/>
      <c r="AC52" s="197"/>
      <c r="AD52" s="197"/>
      <c r="AE52" s="197"/>
      <c r="AF52" s="197"/>
      <c r="AG52" s="199" t="s">
        <v>54</v>
      </c>
      <c r="AH52" s="197"/>
      <c r="AI52" s="197"/>
      <c r="AJ52" s="197"/>
      <c r="AK52" s="197"/>
      <c r="AL52" s="197"/>
      <c r="AM52" s="197"/>
      <c r="AN52" s="198" t="s">
        <v>55</v>
      </c>
      <c r="AO52" s="197"/>
      <c r="AP52" s="200"/>
      <c r="AQ52" s="50" t="s">
        <v>56</v>
      </c>
      <c r="AR52" s="28"/>
      <c r="AS52" s="51" t="s">
        <v>57</v>
      </c>
      <c r="AT52" s="52" t="s">
        <v>58</v>
      </c>
      <c r="AU52" s="52" t="s">
        <v>59</v>
      </c>
      <c r="AV52" s="52" t="s">
        <v>60</v>
      </c>
      <c r="AW52" s="52" t="s">
        <v>61</v>
      </c>
      <c r="AX52" s="52" t="s">
        <v>62</v>
      </c>
      <c r="AY52" s="52" t="s">
        <v>63</v>
      </c>
      <c r="AZ52" s="52" t="s">
        <v>64</v>
      </c>
      <c r="BA52" s="52" t="s">
        <v>65</v>
      </c>
      <c r="BB52" s="52" t="s">
        <v>66</v>
      </c>
      <c r="BC52" s="52" t="s">
        <v>67</v>
      </c>
      <c r="BD52" s="53" t="s">
        <v>68</v>
      </c>
    </row>
    <row r="53" spans="1:91" s="1" customFormat="1" ht="10.9" customHeight="1">
      <c r="B53" s="28"/>
      <c r="AR53" s="28"/>
      <c r="AS53" s="54"/>
      <c r="AT53" s="45"/>
      <c r="AU53" s="45"/>
      <c r="AV53" s="45"/>
      <c r="AW53" s="45"/>
      <c r="AX53" s="45"/>
      <c r="AY53" s="45"/>
      <c r="AZ53" s="45"/>
      <c r="BA53" s="45"/>
      <c r="BB53" s="45"/>
      <c r="BC53" s="45"/>
      <c r="BD53" s="46"/>
    </row>
    <row r="54" spans="1:91" s="4" customFormat="1" ht="32.450000000000003" customHeight="1">
      <c r="B54" s="55"/>
      <c r="C54" s="56" t="s">
        <v>69</v>
      </c>
      <c r="D54" s="57"/>
      <c r="E54" s="57"/>
      <c r="F54" s="57"/>
      <c r="G54" s="57"/>
      <c r="H54" s="57"/>
      <c r="I54" s="57"/>
      <c r="J54" s="57"/>
      <c r="K54" s="57"/>
      <c r="L54" s="57"/>
      <c r="M54" s="57"/>
      <c r="N54" s="57"/>
      <c r="O54" s="57"/>
      <c r="P54" s="57"/>
      <c r="Q54" s="57"/>
      <c r="R54" s="57"/>
      <c r="S54" s="57"/>
      <c r="T54" s="57"/>
      <c r="U54" s="57"/>
      <c r="V54" s="57"/>
      <c r="W54" s="57"/>
      <c r="X54" s="57"/>
      <c r="Y54" s="57"/>
      <c r="Z54" s="57"/>
      <c r="AA54" s="57"/>
      <c r="AB54" s="57"/>
      <c r="AC54" s="57"/>
      <c r="AD54" s="57"/>
      <c r="AE54" s="57"/>
      <c r="AF54" s="57"/>
      <c r="AG54" s="204">
        <f>ROUND(AG55,2)</f>
        <v>0</v>
      </c>
      <c r="AH54" s="204"/>
      <c r="AI54" s="204"/>
      <c r="AJ54" s="204"/>
      <c r="AK54" s="204"/>
      <c r="AL54" s="204"/>
      <c r="AM54" s="204"/>
      <c r="AN54" s="205">
        <f>SUM(AG54,AT54)</f>
        <v>0</v>
      </c>
      <c r="AO54" s="205"/>
      <c r="AP54" s="205"/>
      <c r="AQ54" s="59" t="s">
        <v>1</v>
      </c>
      <c r="AR54" s="55"/>
      <c r="AS54" s="60">
        <f>ROUND(AS55,2)</f>
        <v>0</v>
      </c>
      <c r="AT54" s="61">
        <f>ROUND(SUM(AV54:AW54),2)</f>
        <v>0</v>
      </c>
      <c r="AU54" s="62">
        <f>ROUND(AU55,5)</f>
        <v>0</v>
      </c>
      <c r="AV54" s="61">
        <f>ROUND(AZ54*L29,2)</f>
        <v>0</v>
      </c>
      <c r="AW54" s="61">
        <f>ROUND(BA54*L30,2)</f>
        <v>0</v>
      </c>
      <c r="AX54" s="61">
        <f>ROUND(BB54*L29,2)</f>
        <v>0</v>
      </c>
      <c r="AY54" s="61">
        <f>ROUND(BC54*L30,2)</f>
        <v>0</v>
      </c>
      <c r="AZ54" s="61">
        <f>ROUND(AZ55,2)</f>
        <v>0</v>
      </c>
      <c r="BA54" s="61">
        <f>ROUND(BA55,2)</f>
        <v>0</v>
      </c>
      <c r="BB54" s="61">
        <f>ROUND(BB55,2)</f>
        <v>0</v>
      </c>
      <c r="BC54" s="61">
        <f>ROUND(BC55,2)</f>
        <v>0</v>
      </c>
      <c r="BD54" s="63">
        <f>ROUND(BD55,2)</f>
        <v>0</v>
      </c>
      <c r="BS54" s="64" t="s">
        <v>70</v>
      </c>
      <c r="BT54" s="64" t="s">
        <v>71</v>
      </c>
      <c r="BU54" s="65" t="s">
        <v>72</v>
      </c>
      <c r="BV54" s="64" t="s">
        <v>73</v>
      </c>
      <c r="BW54" s="64" t="s">
        <v>4</v>
      </c>
      <c r="BX54" s="64" t="s">
        <v>74</v>
      </c>
      <c r="CL54" s="64" t="s">
        <v>1</v>
      </c>
    </row>
    <row r="55" spans="1:91" s="5" customFormat="1" ht="27" customHeight="1">
      <c r="A55" s="66" t="s">
        <v>75</v>
      </c>
      <c r="B55" s="67"/>
      <c r="C55" s="68"/>
      <c r="D55" s="203" t="s">
        <v>76</v>
      </c>
      <c r="E55" s="203"/>
      <c r="F55" s="203"/>
      <c r="G55" s="203"/>
      <c r="H55" s="203"/>
      <c r="I55" s="69"/>
      <c r="J55" s="203" t="s">
        <v>17</v>
      </c>
      <c r="K55" s="203"/>
      <c r="L55" s="203"/>
      <c r="M55" s="203"/>
      <c r="N55" s="203"/>
      <c r="O55" s="203"/>
      <c r="P55" s="203"/>
      <c r="Q55" s="203"/>
      <c r="R55" s="203"/>
      <c r="S55" s="203"/>
      <c r="T55" s="203"/>
      <c r="U55" s="203"/>
      <c r="V55" s="203"/>
      <c r="W55" s="203"/>
      <c r="X55" s="203"/>
      <c r="Y55" s="203"/>
      <c r="Z55" s="203"/>
      <c r="AA55" s="203"/>
      <c r="AB55" s="203"/>
      <c r="AC55" s="203"/>
      <c r="AD55" s="203"/>
      <c r="AE55" s="203"/>
      <c r="AF55" s="203"/>
      <c r="AG55" s="201">
        <f>'D.1.4.a - ZTI - Oprava by...'!J30</f>
        <v>0</v>
      </c>
      <c r="AH55" s="202"/>
      <c r="AI55" s="202"/>
      <c r="AJ55" s="202"/>
      <c r="AK55" s="202"/>
      <c r="AL55" s="202"/>
      <c r="AM55" s="202"/>
      <c r="AN55" s="201">
        <f>SUM(AG55,AT55)</f>
        <v>0</v>
      </c>
      <c r="AO55" s="202"/>
      <c r="AP55" s="202"/>
      <c r="AQ55" s="70" t="s">
        <v>77</v>
      </c>
      <c r="AR55" s="67"/>
      <c r="AS55" s="71">
        <v>0</v>
      </c>
      <c r="AT55" s="72">
        <f>ROUND(SUM(AV55:AW55),2)</f>
        <v>0</v>
      </c>
      <c r="AU55" s="73">
        <f>'D.1.4.a - ZTI - Oprava by...'!P84</f>
        <v>0</v>
      </c>
      <c r="AV55" s="72">
        <f>'D.1.4.a - ZTI - Oprava by...'!J33</f>
        <v>0</v>
      </c>
      <c r="AW55" s="72">
        <f>'D.1.4.a - ZTI - Oprava by...'!J34</f>
        <v>0</v>
      </c>
      <c r="AX55" s="72">
        <f>'D.1.4.a - ZTI - Oprava by...'!J35</f>
        <v>0</v>
      </c>
      <c r="AY55" s="72">
        <f>'D.1.4.a - ZTI - Oprava by...'!J36</f>
        <v>0</v>
      </c>
      <c r="AZ55" s="72">
        <f>'D.1.4.a - ZTI - Oprava by...'!F33</f>
        <v>0</v>
      </c>
      <c r="BA55" s="72">
        <f>'D.1.4.a - ZTI - Oprava by...'!F34</f>
        <v>0</v>
      </c>
      <c r="BB55" s="72">
        <f>'D.1.4.a - ZTI - Oprava by...'!F35</f>
        <v>0</v>
      </c>
      <c r="BC55" s="72">
        <f>'D.1.4.a - ZTI - Oprava by...'!F36</f>
        <v>0</v>
      </c>
      <c r="BD55" s="74">
        <f>'D.1.4.a - ZTI - Oprava by...'!F37</f>
        <v>0</v>
      </c>
      <c r="BT55" s="75" t="s">
        <v>78</v>
      </c>
      <c r="BV55" s="75" t="s">
        <v>73</v>
      </c>
      <c r="BW55" s="75" t="s">
        <v>79</v>
      </c>
      <c r="BX55" s="75" t="s">
        <v>4</v>
      </c>
      <c r="CL55" s="75" t="s">
        <v>1</v>
      </c>
      <c r="CM55" s="75" t="s">
        <v>80</v>
      </c>
    </row>
    <row r="56" spans="1:91" s="1" customFormat="1" ht="30" customHeight="1">
      <c r="B56" s="28"/>
      <c r="AR56" s="28"/>
    </row>
    <row r="57" spans="1:91" s="1" customFormat="1" ht="6.95" customHeight="1">
      <c r="B57" s="37"/>
      <c r="C57" s="38"/>
      <c r="D57" s="38"/>
      <c r="E57" s="38"/>
      <c r="F57" s="38"/>
      <c r="G57" s="38"/>
      <c r="H57" s="38"/>
      <c r="I57" s="38"/>
      <c r="J57" s="38"/>
      <c r="K57" s="38"/>
      <c r="L57" s="38"/>
      <c r="M57" s="38"/>
      <c r="N57" s="38"/>
      <c r="O57" s="38"/>
      <c r="P57" s="38"/>
      <c r="Q57" s="38"/>
      <c r="R57" s="38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  <c r="AF57" s="38"/>
      <c r="AG57" s="38"/>
      <c r="AH57" s="38"/>
      <c r="AI57" s="38"/>
      <c r="AJ57" s="38"/>
      <c r="AK57" s="38"/>
      <c r="AL57" s="38"/>
      <c r="AM57" s="38"/>
      <c r="AN57" s="38"/>
      <c r="AO57" s="38"/>
      <c r="AP57" s="38"/>
      <c r="AQ57" s="38"/>
      <c r="AR57" s="28"/>
    </row>
  </sheetData>
  <mergeCells count="42">
    <mergeCell ref="L30:P30"/>
    <mergeCell ref="L31:P31"/>
    <mergeCell ref="L32:P32"/>
    <mergeCell ref="L33:P33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X35:AB35"/>
    <mergeCell ref="AK35:AO35"/>
    <mergeCell ref="AR2:BE2"/>
    <mergeCell ref="AM50:AP50"/>
    <mergeCell ref="L45:AO45"/>
    <mergeCell ref="AM47:AN47"/>
    <mergeCell ref="AM49:AP49"/>
    <mergeCell ref="AS49:AT51"/>
    <mergeCell ref="K5:AO5"/>
    <mergeCell ref="K6:AO6"/>
    <mergeCell ref="E14:AJ14"/>
    <mergeCell ref="E23:AN23"/>
    <mergeCell ref="L28:P28"/>
    <mergeCell ref="W28:AE28"/>
    <mergeCell ref="AK28:AO28"/>
    <mergeCell ref="L29:P29"/>
    <mergeCell ref="W31:AE31"/>
    <mergeCell ref="BE5:BE34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</mergeCells>
  <hyperlinks>
    <hyperlink ref="A55" location="'D.1.4.a - ZTI - Oprava by...'!C2" display="/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198"/>
  <sheetViews>
    <sheetView showGridLines="0" tabSelected="1" topLeftCell="A65" workbookViewId="0"/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8.6640625" customWidth="1"/>
    <col min="8" max="8" width="11.1640625" customWidth="1"/>
    <col min="9" max="9" width="14.1640625" style="76" customWidth="1"/>
    <col min="10" max="10" width="23.5" customWidth="1"/>
    <col min="11" max="11" width="15.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85" t="s">
        <v>5</v>
      </c>
      <c r="M2" s="186"/>
      <c r="N2" s="186"/>
      <c r="O2" s="186"/>
      <c r="P2" s="186"/>
      <c r="Q2" s="186"/>
      <c r="R2" s="186"/>
      <c r="S2" s="186"/>
      <c r="T2" s="186"/>
      <c r="U2" s="186"/>
      <c r="V2" s="186"/>
      <c r="AT2" s="14" t="s">
        <v>79</v>
      </c>
    </row>
    <row r="3" spans="2:46" ht="6.95" customHeight="1">
      <c r="B3" s="15"/>
      <c r="C3" s="16"/>
      <c r="D3" s="16"/>
      <c r="E3" s="16"/>
      <c r="F3" s="16"/>
      <c r="G3" s="16"/>
      <c r="H3" s="16"/>
      <c r="I3" s="77"/>
      <c r="J3" s="16"/>
      <c r="K3" s="16"/>
      <c r="L3" s="17"/>
      <c r="AT3" s="14" t="s">
        <v>80</v>
      </c>
    </row>
    <row r="4" spans="2:46" ht="24.95" customHeight="1">
      <c r="B4" s="17"/>
      <c r="D4" s="18" t="s">
        <v>81</v>
      </c>
      <c r="L4" s="17"/>
      <c r="M4" s="19" t="s">
        <v>10</v>
      </c>
      <c r="AT4" s="14" t="s">
        <v>3</v>
      </c>
    </row>
    <row r="5" spans="2:46" ht="6.95" customHeight="1">
      <c r="B5" s="17"/>
      <c r="L5" s="17"/>
    </row>
    <row r="6" spans="2:46" ht="12" customHeight="1">
      <c r="B6" s="17"/>
      <c r="D6" s="23" t="s">
        <v>16</v>
      </c>
      <c r="L6" s="17"/>
    </row>
    <row r="7" spans="2:46" ht="16.5" customHeight="1">
      <c r="B7" s="17"/>
      <c r="E7" s="213" t="str">
        <f>'Rekapitulace stavby'!K6</f>
        <v>Oprava bytu MŠ Karásek</v>
      </c>
      <c r="F7" s="214"/>
      <c r="G7" s="214"/>
      <c r="H7" s="214"/>
      <c r="L7" s="17"/>
    </row>
    <row r="8" spans="2:46" s="1" customFormat="1" ht="12" customHeight="1">
      <c r="B8" s="28"/>
      <c r="D8" s="23" t="s">
        <v>82</v>
      </c>
      <c r="I8" s="78"/>
      <c r="L8" s="28"/>
    </row>
    <row r="9" spans="2:46" s="1" customFormat="1" ht="36.950000000000003" customHeight="1">
      <c r="B9" s="28"/>
      <c r="E9" s="189" t="s">
        <v>17</v>
      </c>
      <c r="F9" s="188"/>
      <c r="G9" s="188"/>
      <c r="H9" s="188"/>
      <c r="I9" s="78"/>
      <c r="L9" s="28"/>
    </row>
    <row r="10" spans="2:46" s="1" customFormat="1" ht="11.25">
      <c r="B10" s="28"/>
      <c r="I10" s="78"/>
      <c r="L10" s="28"/>
    </row>
    <row r="11" spans="2:46" s="1" customFormat="1" ht="12" customHeight="1">
      <c r="B11" s="28"/>
      <c r="D11" s="23" t="s">
        <v>18</v>
      </c>
      <c r="F11" s="14" t="s">
        <v>1</v>
      </c>
      <c r="I11" s="79" t="s">
        <v>19</v>
      </c>
      <c r="J11" s="14" t="s">
        <v>1</v>
      </c>
      <c r="L11" s="28"/>
    </row>
    <row r="12" spans="2:46" s="1" customFormat="1" ht="12" customHeight="1">
      <c r="B12" s="28"/>
      <c r="D12" s="23" t="s">
        <v>20</v>
      </c>
      <c r="F12" s="14" t="s">
        <v>21</v>
      </c>
      <c r="I12" s="79" t="s">
        <v>22</v>
      </c>
      <c r="J12" s="44" t="str">
        <f>'Rekapitulace stavby'!AN8</f>
        <v>18. 6. 2024</v>
      </c>
      <c r="L12" s="28"/>
    </row>
    <row r="13" spans="2:46" s="1" customFormat="1" ht="10.9" customHeight="1">
      <c r="B13" s="28"/>
      <c r="I13" s="78"/>
      <c r="L13" s="28"/>
    </row>
    <row r="14" spans="2:46" s="1" customFormat="1" ht="12" customHeight="1">
      <c r="B14" s="28"/>
      <c r="D14" s="23" t="s">
        <v>24</v>
      </c>
      <c r="I14" s="79" t="s">
        <v>25</v>
      </c>
      <c r="J14" s="14" t="s">
        <v>26</v>
      </c>
      <c r="L14" s="28"/>
    </row>
    <row r="15" spans="2:46" s="1" customFormat="1" ht="18" customHeight="1">
      <c r="B15" s="28"/>
      <c r="E15" s="14" t="s">
        <v>27</v>
      </c>
      <c r="I15" s="79" t="s">
        <v>28</v>
      </c>
      <c r="J15" s="14" t="s">
        <v>1</v>
      </c>
      <c r="L15" s="28"/>
    </row>
    <row r="16" spans="2:46" s="1" customFormat="1" ht="6.95" customHeight="1">
      <c r="B16" s="28"/>
      <c r="I16" s="78"/>
      <c r="L16" s="28"/>
    </row>
    <row r="17" spans="2:12" s="1" customFormat="1" ht="12" customHeight="1">
      <c r="B17" s="28"/>
      <c r="D17" s="23" t="s">
        <v>29</v>
      </c>
      <c r="I17" s="79" t="s">
        <v>25</v>
      </c>
      <c r="J17" s="24" t="str">
        <f>'Rekapitulace stavby'!AN13</f>
        <v>Vyplň údaj</v>
      </c>
      <c r="L17" s="28"/>
    </row>
    <row r="18" spans="2:12" s="1" customFormat="1" ht="18" customHeight="1">
      <c r="B18" s="28"/>
      <c r="E18" s="215" t="str">
        <f>'Rekapitulace stavby'!E14</f>
        <v>Vyplň údaj</v>
      </c>
      <c r="F18" s="206"/>
      <c r="G18" s="206"/>
      <c r="H18" s="206"/>
      <c r="I18" s="79" t="s">
        <v>28</v>
      </c>
      <c r="J18" s="24" t="str">
        <f>'Rekapitulace stavby'!AN14</f>
        <v>Vyplň údaj</v>
      </c>
      <c r="L18" s="28"/>
    </row>
    <row r="19" spans="2:12" s="1" customFormat="1" ht="6.95" customHeight="1">
      <c r="B19" s="28"/>
      <c r="I19" s="78"/>
      <c r="L19" s="28"/>
    </row>
    <row r="20" spans="2:12" s="1" customFormat="1" ht="12" customHeight="1">
      <c r="B20" s="28"/>
      <c r="D20" s="23" t="s">
        <v>31</v>
      </c>
      <c r="I20" s="79" t="s">
        <v>25</v>
      </c>
      <c r="J20" s="14" t="s">
        <v>1</v>
      </c>
      <c r="L20" s="28"/>
    </row>
    <row r="21" spans="2:12" s="1" customFormat="1" ht="18" customHeight="1">
      <c r="B21" s="28"/>
      <c r="E21" s="14" t="s">
        <v>32</v>
      </c>
      <c r="I21" s="79" t="s">
        <v>28</v>
      </c>
      <c r="J21" s="14" t="s">
        <v>1</v>
      </c>
      <c r="L21" s="28"/>
    </row>
    <row r="22" spans="2:12" s="1" customFormat="1" ht="6.95" customHeight="1">
      <c r="B22" s="28"/>
      <c r="I22" s="78"/>
      <c r="L22" s="28"/>
    </row>
    <row r="23" spans="2:12" s="1" customFormat="1" ht="12" customHeight="1">
      <c r="B23" s="28"/>
      <c r="D23" s="23" t="s">
        <v>34</v>
      </c>
      <c r="I23" s="79" t="s">
        <v>25</v>
      </c>
      <c r="J23" s="14" t="str">
        <f>IF('Rekapitulace stavby'!AN19="","",'Rekapitulace stavby'!AN19)</f>
        <v/>
      </c>
      <c r="L23" s="28"/>
    </row>
    <row r="24" spans="2:12" s="1" customFormat="1" ht="18" customHeight="1">
      <c r="B24" s="28"/>
      <c r="E24" s="14" t="str">
        <f>IF('Rekapitulace stavby'!E20="","",'Rekapitulace stavby'!E20)</f>
        <v xml:space="preserve"> </v>
      </c>
      <c r="I24" s="79" t="s">
        <v>28</v>
      </c>
      <c r="J24" s="14" t="str">
        <f>IF('Rekapitulace stavby'!AN20="","",'Rekapitulace stavby'!AN20)</f>
        <v/>
      </c>
      <c r="L24" s="28"/>
    </row>
    <row r="25" spans="2:12" s="1" customFormat="1" ht="6.95" customHeight="1">
      <c r="B25" s="28"/>
      <c r="I25" s="78"/>
      <c r="L25" s="28"/>
    </row>
    <row r="26" spans="2:12" s="1" customFormat="1" ht="12" customHeight="1">
      <c r="B26" s="28"/>
      <c r="D26" s="23" t="s">
        <v>36</v>
      </c>
      <c r="I26" s="78"/>
      <c r="L26" s="28"/>
    </row>
    <row r="27" spans="2:12" s="6" customFormat="1" ht="16.5" customHeight="1">
      <c r="B27" s="80"/>
      <c r="E27" s="210" t="s">
        <v>1</v>
      </c>
      <c r="F27" s="210"/>
      <c r="G27" s="210"/>
      <c r="H27" s="210"/>
      <c r="I27" s="81"/>
      <c r="L27" s="80"/>
    </row>
    <row r="28" spans="2:12" s="1" customFormat="1" ht="6.95" customHeight="1">
      <c r="B28" s="28"/>
      <c r="I28" s="78"/>
      <c r="L28" s="28"/>
    </row>
    <row r="29" spans="2:12" s="1" customFormat="1" ht="6.95" customHeight="1">
      <c r="B29" s="28"/>
      <c r="D29" s="45"/>
      <c r="E29" s="45"/>
      <c r="F29" s="45"/>
      <c r="G29" s="45"/>
      <c r="H29" s="45"/>
      <c r="I29" s="82"/>
      <c r="J29" s="45"/>
      <c r="K29" s="45"/>
      <c r="L29" s="28"/>
    </row>
    <row r="30" spans="2:12" s="1" customFormat="1" ht="25.35" customHeight="1">
      <c r="B30" s="28"/>
      <c r="D30" s="83" t="s">
        <v>37</v>
      </c>
      <c r="I30" s="78"/>
      <c r="J30" s="58">
        <f>ROUND(J84, 2)</f>
        <v>0</v>
      </c>
      <c r="L30" s="28"/>
    </row>
    <row r="31" spans="2:12" s="1" customFormat="1" ht="6.95" customHeight="1">
      <c r="B31" s="28"/>
      <c r="D31" s="45"/>
      <c r="E31" s="45"/>
      <c r="F31" s="45"/>
      <c r="G31" s="45"/>
      <c r="H31" s="45"/>
      <c r="I31" s="82"/>
      <c r="J31" s="45"/>
      <c r="K31" s="45"/>
      <c r="L31" s="28"/>
    </row>
    <row r="32" spans="2:12" s="1" customFormat="1" ht="14.45" customHeight="1">
      <c r="B32" s="28"/>
      <c r="F32" s="31" t="s">
        <v>39</v>
      </c>
      <c r="I32" s="84" t="s">
        <v>38</v>
      </c>
      <c r="J32" s="31" t="s">
        <v>40</v>
      </c>
      <c r="L32" s="28"/>
    </row>
    <row r="33" spans="2:12" s="1" customFormat="1" ht="14.45" customHeight="1">
      <c r="B33" s="28"/>
      <c r="D33" s="23" t="s">
        <v>41</v>
      </c>
      <c r="E33" s="23" t="s">
        <v>42</v>
      </c>
      <c r="F33" s="85">
        <f>ROUND((SUM(BE84:BE197)),  2)</f>
        <v>0</v>
      </c>
      <c r="I33" s="86">
        <v>0.21</v>
      </c>
      <c r="J33" s="85">
        <f>ROUND(((SUM(BE84:BE197))*I33),  2)</f>
        <v>0</v>
      </c>
      <c r="L33" s="28"/>
    </row>
    <row r="34" spans="2:12" s="1" customFormat="1" ht="14.45" customHeight="1">
      <c r="B34" s="28"/>
      <c r="E34" s="23" t="s">
        <v>43</v>
      </c>
      <c r="F34" s="85">
        <f>ROUND((SUM(BF84:BF197)),  2)</f>
        <v>0</v>
      </c>
      <c r="I34" s="86">
        <v>0.15</v>
      </c>
      <c r="J34" s="85">
        <f>ROUND(((SUM(BF84:BF197))*I34),  2)</f>
        <v>0</v>
      </c>
      <c r="L34" s="28"/>
    </row>
    <row r="35" spans="2:12" s="1" customFormat="1" ht="14.45" hidden="1" customHeight="1">
      <c r="B35" s="28"/>
      <c r="E35" s="23" t="s">
        <v>44</v>
      </c>
      <c r="F35" s="85">
        <f>ROUND((SUM(BG84:BG197)),  2)</f>
        <v>0</v>
      </c>
      <c r="I35" s="86">
        <v>0.21</v>
      </c>
      <c r="J35" s="85">
        <f>0</f>
        <v>0</v>
      </c>
      <c r="L35" s="28"/>
    </row>
    <row r="36" spans="2:12" s="1" customFormat="1" ht="14.45" hidden="1" customHeight="1">
      <c r="B36" s="28"/>
      <c r="E36" s="23" t="s">
        <v>45</v>
      </c>
      <c r="F36" s="85">
        <f>ROUND((SUM(BH84:BH197)),  2)</f>
        <v>0</v>
      </c>
      <c r="I36" s="86">
        <v>0.15</v>
      </c>
      <c r="J36" s="85">
        <f>0</f>
        <v>0</v>
      </c>
      <c r="L36" s="28"/>
    </row>
    <row r="37" spans="2:12" s="1" customFormat="1" ht="14.45" hidden="1" customHeight="1">
      <c r="B37" s="28"/>
      <c r="E37" s="23" t="s">
        <v>46</v>
      </c>
      <c r="F37" s="85">
        <f>ROUND((SUM(BI84:BI197)),  2)</f>
        <v>0</v>
      </c>
      <c r="I37" s="86">
        <v>0</v>
      </c>
      <c r="J37" s="85">
        <f>0</f>
        <v>0</v>
      </c>
      <c r="L37" s="28"/>
    </row>
    <row r="38" spans="2:12" s="1" customFormat="1" ht="6.95" customHeight="1">
      <c r="B38" s="28"/>
      <c r="I38" s="78"/>
      <c r="L38" s="28"/>
    </row>
    <row r="39" spans="2:12" s="1" customFormat="1" ht="25.35" customHeight="1">
      <c r="B39" s="28"/>
      <c r="C39" s="87"/>
      <c r="D39" s="88" t="s">
        <v>47</v>
      </c>
      <c r="E39" s="49"/>
      <c r="F39" s="49"/>
      <c r="G39" s="89" t="s">
        <v>48</v>
      </c>
      <c r="H39" s="90" t="s">
        <v>49</v>
      </c>
      <c r="I39" s="91"/>
      <c r="J39" s="92">
        <f>SUM(J30:J37)</f>
        <v>0</v>
      </c>
      <c r="K39" s="93"/>
      <c r="L39" s="28"/>
    </row>
    <row r="40" spans="2:12" s="1" customFormat="1" ht="14.45" customHeight="1">
      <c r="B40" s="37"/>
      <c r="C40" s="38"/>
      <c r="D40" s="38"/>
      <c r="E40" s="38"/>
      <c r="F40" s="38"/>
      <c r="G40" s="38"/>
      <c r="H40" s="38"/>
      <c r="I40" s="94"/>
      <c r="J40" s="38"/>
      <c r="K40" s="38"/>
      <c r="L40" s="28"/>
    </row>
    <row r="44" spans="2:12" s="1" customFormat="1" ht="6.95" customHeight="1">
      <c r="B44" s="39"/>
      <c r="C44" s="40"/>
      <c r="D44" s="40"/>
      <c r="E44" s="40"/>
      <c r="F44" s="40"/>
      <c r="G44" s="40"/>
      <c r="H44" s="40"/>
      <c r="I44" s="95"/>
      <c r="J44" s="40"/>
      <c r="K44" s="40"/>
      <c r="L44" s="28"/>
    </row>
    <row r="45" spans="2:12" s="1" customFormat="1" ht="24.95" customHeight="1">
      <c r="B45" s="28"/>
      <c r="C45" s="18" t="s">
        <v>83</v>
      </c>
      <c r="I45" s="78"/>
      <c r="L45" s="28"/>
    </row>
    <row r="46" spans="2:12" s="1" customFormat="1" ht="6.95" customHeight="1">
      <c r="B46" s="28"/>
      <c r="I46" s="78"/>
      <c r="L46" s="28"/>
    </row>
    <row r="47" spans="2:12" s="1" customFormat="1" ht="12" customHeight="1">
      <c r="B47" s="28"/>
      <c r="C47" s="23" t="s">
        <v>16</v>
      </c>
      <c r="I47" s="78"/>
      <c r="L47" s="28"/>
    </row>
    <row r="48" spans="2:12" s="1" customFormat="1" ht="16.5" customHeight="1">
      <c r="B48" s="28"/>
      <c r="E48" s="213" t="str">
        <f>E7</f>
        <v>Oprava bytu MŠ Karásek</v>
      </c>
      <c r="F48" s="214"/>
      <c r="G48" s="214"/>
      <c r="H48" s="214"/>
      <c r="I48" s="78"/>
      <c r="L48" s="28"/>
    </row>
    <row r="49" spans="2:47" s="1" customFormat="1" ht="12" customHeight="1">
      <c r="B49" s="28"/>
      <c r="C49" s="23" t="s">
        <v>82</v>
      </c>
      <c r="I49" s="78"/>
      <c r="L49" s="28"/>
    </row>
    <row r="50" spans="2:47" s="1" customFormat="1" ht="16.5" customHeight="1">
      <c r="B50" s="28"/>
      <c r="E50" s="189" t="str">
        <f>E9</f>
        <v>Oprava bytu MŠ Karásek</v>
      </c>
      <c r="F50" s="188"/>
      <c r="G50" s="188"/>
      <c r="H50" s="188"/>
      <c r="I50" s="78"/>
      <c r="L50" s="28"/>
    </row>
    <row r="51" spans="2:47" s="1" customFormat="1" ht="6.95" customHeight="1">
      <c r="B51" s="28"/>
      <c r="I51" s="78"/>
      <c r="L51" s="28"/>
    </row>
    <row r="52" spans="2:47" s="1" customFormat="1" ht="12" customHeight="1">
      <c r="B52" s="28"/>
      <c r="C52" s="23" t="s">
        <v>20</v>
      </c>
      <c r="F52" s="14" t="str">
        <f>F12</f>
        <v>Praha 4, Karasova ulice 1829/14</v>
      </c>
      <c r="I52" s="79" t="s">
        <v>22</v>
      </c>
      <c r="J52" s="44" t="str">
        <f>IF(J12="","",J12)</f>
        <v>18. 6. 2024</v>
      </c>
      <c r="L52" s="28"/>
    </row>
    <row r="53" spans="2:47" s="1" customFormat="1" ht="6.95" customHeight="1">
      <c r="B53" s="28"/>
      <c r="I53" s="78"/>
      <c r="L53" s="28"/>
    </row>
    <row r="54" spans="2:47" s="1" customFormat="1" ht="24.95" customHeight="1">
      <c r="B54" s="28"/>
      <c r="C54" s="23" t="s">
        <v>24</v>
      </c>
      <c r="F54" s="14" t="str">
        <f>E15</f>
        <v>Ing.arch. Michala Dvořáková</v>
      </c>
      <c r="I54" s="79" t="s">
        <v>31</v>
      </c>
      <c r="J54" s="26" t="str">
        <f>E21</f>
        <v>KLIMATIK spol. s .r.o., Č.Budějovice</v>
      </c>
      <c r="L54" s="28"/>
    </row>
    <row r="55" spans="2:47" s="1" customFormat="1" ht="13.7" customHeight="1">
      <c r="B55" s="28"/>
      <c r="C55" s="23" t="s">
        <v>29</v>
      </c>
      <c r="F55" s="14" t="str">
        <f>IF(E18="","",E18)</f>
        <v>Vyplň údaj</v>
      </c>
      <c r="I55" s="79" t="s">
        <v>34</v>
      </c>
      <c r="J55" s="26" t="str">
        <f>E24</f>
        <v xml:space="preserve"> </v>
      </c>
      <c r="L55" s="28"/>
    </row>
    <row r="56" spans="2:47" s="1" customFormat="1" ht="10.35" customHeight="1">
      <c r="B56" s="28"/>
      <c r="I56" s="78"/>
      <c r="L56" s="28"/>
    </row>
    <row r="57" spans="2:47" s="1" customFormat="1" ht="29.25" customHeight="1">
      <c r="B57" s="28"/>
      <c r="C57" s="96" t="s">
        <v>84</v>
      </c>
      <c r="D57" s="87"/>
      <c r="E57" s="87"/>
      <c r="F57" s="87"/>
      <c r="G57" s="87"/>
      <c r="H57" s="87"/>
      <c r="I57" s="97"/>
      <c r="J57" s="98" t="s">
        <v>85</v>
      </c>
      <c r="K57" s="87"/>
      <c r="L57" s="28"/>
    </row>
    <row r="58" spans="2:47" s="1" customFormat="1" ht="10.35" customHeight="1">
      <c r="B58" s="28"/>
      <c r="I58" s="78"/>
      <c r="L58" s="28"/>
    </row>
    <row r="59" spans="2:47" s="1" customFormat="1" ht="22.9" customHeight="1">
      <c r="B59" s="28"/>
      <c r="C59" s="99" t="s">
        <v>86</v>
      </c>
      <c r="I59" s="78"/>
      <c r="J59" s="58">
        <f>J84</f>
        <v>0</v>
      </c>
      <c r="L59" s="28"/>
      <c r="AU59" s="14" t="s">
        <v>87</v>
      </c>
    </row>
    <row r="60" spans="2:47" s="7" customFormat="1" ht="24.95" customHeight="1">
      <c r="B60" s="100"/>
      <c r="D60" s="101" t="s">
        <v>88</v>
      </c>
      <c r="E60" s="102"/>
      <c r="F60" s="102"/>
      <c r="G60" s="102"/>
      <c r="H60" s="102"/>
      <c r="I60" s="103"/>
      <c r="J60" s="104">
        <f>J85</f>
        <v>0</v>
      </c>
      <c r="L60" s="100"/>
    </row>
    <row r="61" spans="2:47" s="8" customFormat="1" ht="19.899999999999999" customHeight="1">
      <c r="B61" s="105"/>
      <c r="D61" s="106" t="s">
        <v>89</v>
      </c>
      <c r="E61" s="107"/>
      <c r="F61" s="107"/>
      <c r="G61" s="107"/>
      <c r="H61" s="107"/>
      <c r="I61" s="108"/>
      <c r="J61" s="109">
        <f>J86</f>
        <v>0</v>
      </c>
      <c r="L61" s="105"/>
    </row>
    <row r="62" spans="2:47" s="8" customFormat="1" ht="19.899999999999999" customHeight="1">
      <c r="B62" s="105"/>
      <c r="D62" s="106" t="s">
        <v>90</v>
      </c>
      <c r="E62" s="107"/>
      <c r="F62" s="107"/>
      <c r="G62" s="107"/>
      <c r="H62" s="107"/>
      <c r="I62" s="108"/>
      <c r="J62" s="109">
        <f>J112</f>
        <v>0</v>
      </c>
      <c r="L62" s="105"/>
    </row>
    <row r="63" spans="2:47" s="8" customFormat="1" ht="19.899999999999999" customHeight="1">
      <c r="B63" s="105"/>
      <c r="D63" s="106" t="s">
        <v>91</v>
      </c>
      <c r="E63" s="107"/>
      <c r="F63" s="107"/>
      <c r="G63" s="107"/>
      <c r="H63" s="107"/>
      <c r="I63" s="108"/>
      <c r="J63" s="109">
        <f>J157</f>
        <v>0</v>
      </c>
      <c r="L63" s="105"/>
    </row>
    <row r="64" spans="2:47" s="8" customFormat="1" ht="19.899999999999999" customHeight="1">
      <c r="B64" s="105"/>
      <c r="D64" s="106" t="s">
        <v>92</v>
      </c>
      <c r="E64" s="107"/>
      <c r="F64" s="107"/>
      <c r="G64" s="107"/>
      <c r="H64" s="107"/>
      <c r="I64" s="108"/>
      <c r="J64" s="109">
        <f>J189</f>
        <v>0</v>
      </c>
      <c r="L64" s="105"/>
    </row>
    <row r="65" spans="2:12" s="1" customFormat="1" ht="21.75" customHeight="1">
      <c r="B65" s="28"/>
      <c r="I65" s="78"/>
      <c r="L65" s="28"/>
    </row>
    <row r="66" spans="2:12" s="1" customFormat="1" ht="6.95" customHeight="1">
      <c r="B66" s="37"/>
      <c r="C66" s="38"/>
      <c r="D66" s="38"/>
      <c r="E66" s="38"/>
      <c r="F66" s="38"/>
      <c r="G66" s="38"/>
      <c r="H66" s="38"/>
      <c r="I66" s="94"/>
      <c r="J66" s="38"/>
      <c r="K66" s="38"/>
      <c r="L66" s="28"/>
    </row>
    <row r="70" spans="2:12" s="1" customFormat="1" ht="6.95" customHeight="1">
      <c r="B70" s="39"/>
      <c r="C70" s="40"/>
      <c r="D70" s="40"/>
      <c r="E70" s="40"/>
      <c r="F70" s="40"/>
      <c r="G70" s="40"/>
      <c r="H70" s="40"/>
      <c r="I70" s="95"/>
      <c r="J70" s="40"/>
      <c r="K70" s="40"/>
      <c r="L70" s="28"/>
    </row>
    <row r="71" spans="2:12" s="1" customFormat="1" ht="24.95" customHeight="1">
      <c r="B71" s="28"/>
      <c r="C71" s="18" t="s">
        <v>93</v>
      </c>
      <c r="I71" s="78"/>
      <c r="L71" s="28"/>
    </row>
    <row r="72" spans="2:12" s="1" customFormat="1" ht="6.95" customHeight="1">
      <c r="B72" s="28"/>
      <c r="I72" s="78"/>
      <c r="L72" s="28"/>
    </row>
    <row r="73" spans="2:12" s="1" customFormat="1" ht="12" customHeight="1">
      <c r="B73" s="28"/>
      <c r="C73" s="23" t="s">
        <v>16</v>
      </c>
      <c r="I73" s="78"/>
      <c r="L73" s="28"/>
    </row>
    <row r="74" spans="2:12" s="1" customFormat="1" ht="16.5" customHeight="1">
      <c r="B74" s="28"/>
      <c r="E74" s="213" t="str">
        <f>E7</f>
        <v>Oprava bytu MŠ Karásek</v>
      </c>
      <c r="F74" s="214"/>
      <c r="G74" s="214"/>
      <c r="H74" s="214"/>
      <c r="I74" s="78"/>
      <c r="L74" s="28"/>
    </row>
    <row r="75" spans="2:12" s="1" customFormat="1" ht="12" customHeight="1">
      <c r="B75" s="28"/>
      <c r="C75" s="23" t="s">
        <v>82</v>
      </c>
      <c r="I75" s="78"/>
      <c r="L75" s="28"/>
    </row>
    <row r="76" spans="2:12" s="1" customFormat="1" ht="16.5" customHeight="1">
      <c r="B76" s="28"/>
      <c r="E76" s="189" t="str">
        <f>E9</f>
        <v>Oprava bytu MŠ Karásek</v>
      </c>
      <c r="F76" s="188"/>
      <c r="G76" s="188"/>
      <c r="H76" s="188"/>
      <c r="I76" s="78"/>
      <c r="L76" s="28"/>
    </row>
    <row r="77" spans="2:12" s="1" customFormat="1" ht="6.95" customHeight="1">
      <c r="B77" s="28"/>
      <c r="I77" s="78"/>
      <c r="L77" s="28"/>
    </row>
    <row r="78" spans="2:12" s="1" customFormat="1" ht="12" customHeight="1">
      <c r="B78" s="28"/>
      <c r="C78" s="23" t="s">
        <v>20</v>
      </c>
      <c r="F78" s="14" t="str">
        <f>F12</f>
        <v>Praha 4, Karasova ulice 1829/14</v>
      </c>
      <c r="I78" s="79" t="s">
        <v>22</v>
      </c>
      <c r="J78" s="44" t="str">
        <f>IF(J12="","",J12)</f>
        <v>18. 6. 2024</v>
      </c>
      <c r="L78" s="28"/>
    </row>
    <row r="79" spans="2:12" s="1" customFormat="1" ht="6.95" customHeight="1">
      <c r="B79" s="28"/>
      <c r="I79" s="78"/>
      <c r="L79" s="28"/>
    </row>
    <row r="80" spans="2:12" s="1" customFormat="1" ht="24.95" customHeight="1">
      <c r="B80" s="28"/>
      <c r="C80" s="23" t="s">
        <v>24</v>
      </c>
      <c r="F80" s="14" t="str">
        <f>E15</f>
        <v>Ing.arch. Michala Dvořáková</v>
      </c>
      <c r="I80" s="79" t="s">
        <v>31</v>
      </c>
      <c r="J80" s="26" t="str">
        <f>E21</f>
        <v>KLIMATIK spol. s .r.o., Č.Budějovice</v>
      </c>
      <c r="L80" s="28"/>
    </row>
    <row r="81" spans="2:65" s="1" customFormat="1" ht="13.7" customHeight="1">
      <c r="B81" s="28"/>
      <c r="C81" s="23" t="s">
        <v>29</v>
      </c>
      <c r="F81" s="14" t="str">
        <f>IF(E18="","",E18)</f>
        <v>Vyplň údaj</v>
      </c>
      <c r="I81" s="79" t="s">
        <v>34</v>
      </c>
      <c r="J81" s="26" t="str">
        <f>E24</f>
        <v xml:space="preserve"> </v>
      </c>
      <c r="L81" s="28"/>
    </row>
    <row r="82" spans="2:65" s="1" customFormat="1" ht="10.35" customHeight="1">
      <c r="B82" s="28"/>
      <c r="I82" s="78"/>
      <c r="L82" s="28"/>
    </row>
    <row r="83" spans="2:65" s="9" customFormat="1" ht="29.25" customHeight="1">
      <c r="B83" s="110"/>
      <c r="C83" s="111" t="s">
        <v>94</v>
      </c>
      <c r="D83" s="112" t="s">
        <v>56</v>
      </c>
      <c r="E83" s="112" t="s">
        <v>52</v>
      </c>
      <c r="F83" s="112" t="s">
        <v>53</v>
      </c>
      <c r="G83" s="112" t="s">
        <v>95</v>
      </c>
      <c r="H83" s="112" t="s">
        <v>96</v>
      </c>
      <c r="I83" s="113" t="s">
        <v>97</v>
      </c>
      <c r="J83" s="114" t="s">
        <v>85</v>
      </c>
      <c r="K83" s="115" t="s">
        <v>98</v>
      </c>
      <c r="L83" s="110"/>
      <c r="M83" s="51" t="s">
        <v>1</v>
      </c>
      <c r="N83" s="52" t="s">
        <v>41</v>
      </c>
      <c r="O83" s="52" t="s">
        <v>99</v>
      </c>
      <c r="P83" s="52" t="s">
        <v>100</v>
      </c>
      <c r="Q83" s="52" t="s">
        <v>101</v>
      </c>
      <c r="R83" s="52" t="s">
        <v>102</v>
      </c>
      <c r="S83" s="52" t="s">
        <v>103</v>
      </c>
      <c r="T83" s="53" t="s">
        <v>104</v>
      </c>
    </row>
    <row r="84" spans="2:65" s="1" customFormat="1" ht="22.9" customHeight="1">
      <c r="B84" s="28"/>
      <c r="C84" s="56" t="s">
        <v>105</v>
      </c>
      <c r="I84" s="78"/>
      <c r="J84" s="116">
        <f>BK84</f>
        <v>0</v>
      </c>
      <c r="L84" s="28"/>
      <c r="M84" s="54"/>
      <c r="N84" s="45"/>
      <c r="O84" s="45"/>
      <c r="P84" s="117">
        <f>P85</f>
        <v>0</v>
      </c>
      <c r="Q84" s="45"/>
      <c r="R84" s="117">
        <f>R85</f>
        <v>0.30151</v>
      </c>
      <c r="S84" s="45"/>
      <c r="T84" s="118">
        <f>T85</f>
        <v>0.21407999999999999</v>
      </c>
      <c r="AT84" s="14" t="s">
        <v>70</v>
      </c>
      <c r="AU84" s="14" t="s">
        <v>87</v>
      </c>
      <c r="BK84" s="119">
        <f>BK85</f>
        <v>0</v>
      </c>
    </row>
    <row r="85" spans="2:65" s="10" customFormat="1" ht="25.9" customHeight="1">
      <c r="B85" s="120"/>
      <c r="D85" s="121" t="s">
        <v>70</v>
      </c>
      <c r="E85" s="122" t="s">
        <v>106</v>
      </c>
      <c r="F85" s="122" t="s">
        <v>107</v>
      </c>
      <c r="I85" s="123"/>
      <c r="J85" s="124">
        <f>BK85</f>
        <v>0</v>
      </c>
      <c r="L85" s="120"/>
      <c r="M85" s="125"/>
      <c r="N85" s="126"/>
      <c r="O85" s="126"/>
      <c r="P85" s="127">
        <f>P86+P112+P157+P189</f>
        <v>0</v>
      </c>
      <c r="Q85" s="126"/>
      <c r="R85" s="127">
        <f>R86+R112+R157+R189</f>
        <v>0.30151</v>
      </c>
      <c r="S85" s="126"/>
      <c r="T85" s="128">
        <f>T86+T112+T157+T189</f>
        <v>0.21407999999999999</v>
      </c>
      <c r="AR85" s="121" t="s">
        <v>80</v>
      </c>
      <c r="AT85" s="129" t="s">
        <v>70</v>
      </c>
      <c r="AU85" s="129" t="s">
        <v>71</v>
      </c>
      <c r="AY85" s="121" t="s">
        <v>108</v>
      </c>
      <c r="BK85" s="130">
        <f>BK86+BK112+BK157+BK189</f>
        <v>0</v>
      </c>
    </row>
    <row r="86" spans="2:65" s="10" customFormat="1" ht="22.9" customHeight="1">
      <c r="B86" s="120"/>
      <c r="D86" s="121" t="s">
        <v>70</v>
      </c>
      <c r="E86" s="131" t="s">
        <v>109</v>
      </c>
      <c r="F86" s="131" t="s">
        <v>110</v>
      </c>
      <c r="I86" s="123"/>
      <c r="J86" s="132">
        <f>BK86</f>
        <v>0</v>
      </c>
      <c r="L86" s="120"/>
      <c r="M86" s="125"/>
      <c r="N86" s="126"/>
      <c r="O86" s="126"/>
      <c r="P86" s="127">
        <f>SUM(P87:P111)</f>
        <v>0</v>
      </c>
      <c r="Q86" s="126"/>
      <c r="R86" s="127">
        <f>SUM(R87:R111)</f>
        <v>5.7719999999999994E-2</v>
      </c>
      <c r="S86" s="126"/>
      <c r="T86" s="128">
        <f>SUM(T87:T111)</f>
        <v>0.10753999999999998</v>
      </c>
      <c r="AR86" s="121" t="s">
        <v>80</v>
      </c>
      <c r="AT86" s="129" t="s">
        <v>70</v>
      </c>
      <c r="AU86" s="129" t="s">
        <v>78</v>
      </c>
      <c r="AY86" s="121" t="s">
        <v>108</v>
      </c>
      <c r="BK86" s="130">
        <f>SUM(BK87:BK111)</f>
        <v>0</v>
      </c>
    </row>
    <row r="87" spans="2:65" s="1" customFormat="1" ht="16.5" customHeight="1">
      <c r="B87" s="133"/>
      <c r="C87" s="134" t="s">
        <v>78</v>
      </c>
      <c r="D87" s="134" t="s">
        <v>111</v>
      </c>
      <c r="E87" s="135" t="s">
        <v>112</v>
      </c>
      <c r="F87" s="136" t="s">
        <v>113</v>
      </c>
      <c r="G87" s="137" t="s">
        <v>114</v>
      </c>
      <c r="H87" s="138">
        <v>6</v>
      </c>
      <c r="I87" s="139"/>
      <c r="J87" s="140">
        <f t="shared" ref="J87:J94" si="0">ROUND(I87*H87,2)</f>
        <v>0</v>
      </c>
      <c r="K87" s="136" t="s">
        <v>115</v>
      </c>
      <c r="L87" s="28"/>
      <c r="M87" s="141" t="s">
        <v>1</v>
      </c>
      <c r="N87" s="142" t="s">
        <v>42</v>
      </c>
      <c r="O87" s="47"/>
      <c r="P87" s="143">
        <f t="shared" ref="P87:P94" si="1">O87*H87</f>
        <v>0</v>
      </c>
      <c r="Q87" s="143">
        <v>5.8E-4</v>
      </c>
      <c r="R87" s="143">
        <f t="shared" ref="R87:R94" si="2">Q87*H87</f>
        <v>3.48E-3</v>
      </c>
      <c r="S87" s="143">
        <v>4.2000000000000002E-4</v>
      </c>
      <c r="T87" s="144">
        <f t="shared" ref="T87:T94" si="3">S87*H87</f>
        <v>2.5200000000000001E-3</v>
      </c>
      <c r="AR87" s="14" t="s">
        <v>116</v>
      </c>
      <c r="AT87" s="14" t="s">
        <v>111</v>
      </c>
      <c r="AU87" s="14" t="s">
        <v>80</v>
      </c>
      <c r="AY87" s="14" t="s">
        <v>108</v>
      </c>
      <c r="BE87" s="145">
        <f t="shared" ref="BE87:BE94" si="4">IF(N87="základní",J87,0)</f>
        <v>0</v>
      </c>
      <c r="BF87" s="145">
        <f t="shared" ref="BF87:BF94" si="5">IF(N87="snížená",J87,0)</f>
        <v>0</v>
      </c>
      <c r="BG87" s="145">
        <f t="shared" ref="BG87:BG94" si="6">IF(N87="zákl. přenesená",J87,0)</f>
        <v>0</v>
      </c>
      <c r="BH87" s="145">
        <f t="shared" ref="BH87:BH94" si="7">IF(N87="sníž. přenesená",J87,0)</f>
        <v>0</v>
      </c>
      <c r="BI87" s="145">
        <f t="shared" ref="BI87:BI94" si="8">IF(N87="nulová",J87,0)</f>
        <v>0</v>
      </c>
      <c r="BJ87" s="14" t="s">
        <v>78</v>
      </c>
      <c r="BK87" s="145">
        <f t="shared" ref="BK87:BK94" si="9">ROUND(I87*H87,2)</f>
        <v>0</v>
      </c>
      <c r="BL87" s="14" t="s">
        <v>116</v>
      </c>
      <c r="BM87" s="14" t="s">
        <v>117</v>
      </c>
    </row>
    <row r="88" spans="2:65" s="1" customFormat="1" ht="16.5" customHeight="1">
      <c r="B88" s="133"/>
      <c r="C88" s="134" t="s">
        <v>80</v>
      </c>
      <c r="D88" s="134" t="s">
        <v>111</v>
      </c>
      <c r="E88" s="135" t="s">
        <v>118</v>
      </c>
      <c r="F88" s="136" t="s">
        <v>119</v>
      </c>
      <c r="G88" s="137" t="s">
        <v>120</v>
      </c>
      <c r="H88" s="138">
        <v>6</v>
      </c>
      <c r="I88" s="139"/>
      <c r="J88" s="140">
        <f t="shared" si="0"/>
        <v>0</v>
      </c>
      <c r="K88" s="136" t="s">
        <v>115</v>
      </c>
      <c r="L88" s="28"/>
      <c r="M88" s="141" t="s">
        <v>1</v>
      </c>
      <c r="N88" s="142" t="s">
        <v>42</v>
      </c>
      <c r="O88" s="47"/>
      <c r="P88" s="143">
        <f t="shared" si="1"/>
        <v>0</v>
      </c>
      <c r="Q88" s="143">
        <v>0</v>
      </c>
      <c r="R88" s="143">
        <f t="shared" si="2"/>
        <v>0</v>
      </c>
      <c r="S88" s="143">
        <v>1.4919999999999999E-2</v>
      </c>
      <c r="T88" s="144">
        <f t="shared" si="3"/>
        <v>8.9519999999999988E-2</v>
      </c>
      <c r="AR88" s="14" t="s">
        <v>116</v>
      </c>
      <c r="AT88" s="14" t="s">
        <v>111</v>
      </c>
      <c r="AU88" s="14" t="s">
        <v>80</v>
      </c>
      <c r="AY88" s="14" t="s">
        <v>108</v>
      </c>
      <c r="BE88" s="145">
        <f t="shared" si="4"/>
        <v>0</v>
      </c>
      <c r="BF88" s="145">
        <f t="shared" si="5"/>
        <v>0</v>
      </c>
      <c r="BG88" s="145">
        <f t="shared" si="6"/>
        <v>0</v>
      </c>
      <c r="BH88" s="145">
        <f t="shared" si="7"/>
        <v>0</v>
      </c>
      <c r="BI88" s="145">
        <f t="shared" si="8"/>
        <v>0</v>
      </c>
      <c r="BJ88" s="14" t="s">
        <v>78</v>
      </c>
      <c r="BK88" s="145">
        <f t="shared" si="9"/>
        <v>0</v>
      </c>
      <c r="BL88" s="14" t="s">
        <v>116</v>
      </c>
      <c r="BM88" s="14" t="s">
        <v>121</v>
      </c>
    </row>
    <row r="89" spans="2:65" s="1" customFormat="1" ht="16.5" customHeight="1">
      <c r="B89" s="133"/>
      <c r="C89" s="134" t="s">
        <v>122</v>
      </c>
      <c r="D89" s="134" t="s">
        <v>111</v>
      </c>
      <c r="E89" s="135" t="s">
        <v>123</v>
      </c>
      <c r="F89" s="136" t="s">
        <v>124</v>
      </c>
      <c r="G89" s="137" t="s">
        <v>114</v>
      </c>
      <c r="H89" s="138">
        <v>2</v>
      </c>
      <c r="I89" s="139"/>
      <c r="J89" s="140">
        <f t="shared" si="0"/>
        <v>0</v>
      </c>
      <c r="K89" s="136" t="s">
        <v>115</v>
      </c>
      <c r="L89" s="28"/>
      <c r="M89" s="141" t="s">
        <v>1</v>
      </c>
      <c r="N89" s="142" t="s">
        <v>42</v>
      </c>
      <c r="O89" s="47"/>
      <c r="P89" s="143">
        <f t="shared" si="1"/>
        <v>0</v>
      </c>
      <c r="Q89" s="143">
        <v>1.6320000000000001E-2</v>
      </c>
      <c r="R89" s="143">
        <f t="shared" si="2"/>
        <v>3.2640000000000002E-2</v>
      </c>
      <c r="S89" s="143">
        <v>0</v>
      </c>
      <c r="T89" s="144">
        <f t="shared" si="3"/>
        <v>0</v>
      </c>
      <c r="AR89" s="14" t="s">
        <v>116</v>
      </c>
      <c r="AT89" s="14" t="s">
        <v>111</v>
      </c>
      <c r="AU89" s="14" t="s">
        <v>80</v>
      </c>
      <c r="AY89" s="14" t="s">
        <v>108</v>
      </c>
      <c r="BE89" s="145">
        <f t="shared" si="4"/>
        <v>0</v>
      </c>
      <c r="BF89" s="145">
        <f t="shared" si="5"/>
        <v>0</v>
      </c>
      <c r="BG89" s="145">
        <f t="shared" si="6"/>
        <v>0</v>
      </c>
      <c r="BH89" s="145">
        <f t="shared" si="7"/>
        <v>0</v>
      </c>
      <c r="BI89" s="145">
        <f t="shared" si="8"/>
        <v>0</v>
      </c>
      <c r="BJ89" s="14" t="s">
        <v>78</v>
      </c>
      <c r="BK89" s="145">
        <f t="shared" si="9"/>
        <v>0</v>
      </c>
      <c r="BL89" s="14" t="s">
        <v>116</v>
      </c>
      <c r="BM89" s="14" t="s">
        <v>125</v>
      </c>
    </row>
    <row r="90" spans="2:65" s="1" customFormat="1" ht="16.5" customHeight="1">
      <c r="B90" s="133"/>
      <c r="C90" s="134" t="s">
        <v>126</v>
      </c>
      <c r="D90" s="134" t="s">
        <v>111</v>
      </c>
      <c r="E90" s="135" t="s">
        <v>127</v>
      </c>
      <c r="F90" s="136" t="s">
        <v>128</v>
      </c>
      <c r="G90" s="137" t="s">
        <v>114</v>
      </c>
      <c r="H90" s="138">
        <v>2</v>
      </c>
      <c r="I90" s="139"/>
      <c r="J90" s="140">
        <f t="shared" si="0"/>
        <v>0</v>
      </c>
      <c r="K90" s="136" t="s">
        <v>115</v>
      </c>
      <c r="L90" s="28"/>
      <c r="M90" s="141" t="s">
        <v>1</v>
      </c>
      <c r="N90" s="142" t="s">
        <v>42</v>
      </c>
      <c r="O90" s="47"/>
      <c r="P90" s="143">
        <f t="shared" si="1"/>
        <v>0</v>
      </c>
      <c r="Q90" s="143">
        <v>2.0200000000000001E-3</v>
      </c>
      <c r="R90" s="143">
        <f t="shared" si="2"/>
        <v>4.0400000000000002E-3</v>
      </c>
      <c r="S90" s="143">
        <v>0</v>
      </c>
      <c r="T90" s="144">
        <f t="shared" si="3"/>
        <v>0</v>
      </c>
      <c r="AR90" s="14" t="s">
        <v>116</v>
      </c>
      <c r="AT90" s="14" t="s">
        <v>111</v>
      </c>
      <c r="AU90" s="14" t="s">
        <v>80</v>
      </c>
      <c r="AY90" s="14" t="s">
        <v>108</v>
      </c>
      <c r="BE90" s="145">
        <f t="shared" si="4"/>
        <v>0</v>
      </c>
      <c r="BF90" s="145">
        <f t="shared" si="5"/>
        <v>0</v>
      </c>
      <c r="BG90" s="145">
        <f t="shared" si="6"/>
        <v>0</v>
      </c>
      <c r="BH90" s="145">
        <f t="shared" si="7"/>
        <v>0</v>
      </c>
      <c r="BI90" s="145">
        <f t="shared" si="8"/>
        <v>0</v>
      </c>
      <c r="BJ90" s="14" t="s">
        <v>78</v>
      </c>
      <c r="BK90" s="145">
        <f t="shared" si="9"/>
        <v>0</v>
      </c>
      <c r="BL90" s="14" t="s">
        <v>116</v>
      </c>
      <c r="BM90" s="14" t="s">
        <v>129</v>
      </c>
    </row>
    <row r="91" spans="2:65" s="1" customFormat="1" ht="16.5" customHeight="1">
      <c r="B91" s="133"/>
      <c r="C91" s="134" t="s">
        <v>130</v>
      </c>
      <c r="D91" s="134" t="s">
        <v>111</v>
      </c>
      <c r="E91" s="135" t="s">
        <v>131</v>
      </c>
      <c r="F91" s="136" t="s">
        <v>132</v>
      </c>
      <c r="G91" s="137" t="s">
        <v>114</v>
      </c>
      <c r="H91" s="138">
        <v>2</v>
      </c>
      <c r="I91" s="139"/>
      <c r="J91" s="140">
        <f t="shared" si="0"/>
        <v>0</v>
      </c>
      <c r="K91" s="136" t="s">
        <v>115</v>
      </c>
      <c r="L91" s="28"/>
      <c r="M91" s="141" t="s">
        <v>1</v>
      </c>
      <c r="N91" s="142" t="s">
        <v>42</v>
      </c>
      <c r="O91" s="47"/>
      <c r="P91" s="143">
        <f t="shared" si="1"/>
        <v>0</v>
      </c>
      <c r="Q91" s="143">
        <v>0</v>
      </c>
      <c r="R91" s="143">
        <f t="shared" si="2"/>
        <v>0</v>
      </c>
      <c r="S91" s="143">
        <v>0</v>
      </c>
      <c r="T91" s="144">
        <f t="shared" si="3"/>
        <v>0</v>
      </c>
      <c r="AR91" s="14" t="s">
        <v>116</v>
      </c>
      <c r="AT91" s="14" t="s">
        <v>111</v>
      </c>
      <c r="AU91" s="14" t="s">
        <v>80</v>
      </c>
      <c r="AY91" s="14" t="s">
        <v>108</v>
      </c>
      <c r="BE91" s="145">
        <f t="shared" si="4"/>
        <v>0</v>
      </c>
      <c r="BF91" s="145">
        <f t="shared" si="5"/>
        <v>0</v>
      </c>
      <c r="BG91" s="145">
        <f t="shared" si="6"/>
        <v>0</v>
      </c>
      <c r="BH91" s="145">
        <f t="shared" si="7"/>
        <v>0</v>
      </c>
      <c r="BI91" s="145">
        <f t="shared" si="8"/>
        <v>0</v>
      </c>
      <c r="BJ91" s="14" t="s">
        <v>78</v>
      </c>
      <c r="BK91" s="145">
        <f t="shared" si="9"/>
        <v>0</v>
      </c>
      <c r="BL91" s="14" t="s">
        <v>116</v>
      </c>
      <c r="BM91" s="14" t="s">
        <v>133</v>
      </c>
    </row>
    <row r="92" spans="2:65" s="1" customFormat="1" ht="16.5" customHeight="1">
      <c r="B92" s="133"/>
      <c r="C92" s="134" t="s">
        <v>134</v>
      </c>
      <c r="D92" s="134" t="s">
        <v>111</v>
      </c>
      <c r="E92" s="135" t="s">
        <v>135</v>
      </c>
      <c r="F92" s="136" t="s">
        <v>136</v>
      </c>
      <c r="G92" s="137" t="s">
        <v>120</v>
      </c>
      <c r="H92" s="138">
        <v>3</v>
      </c>
      <c r="I92" s="139"/>
      <c r="J92" s="140">
        <f t="shared" si="0"/>
        <v>0</v>
      </c>
      <c r="K92" s="136" t="s">
        <v>115</v>
      </c>
      <c r="L92" s="28"/>
      <c r="M92" s="141" t="s">
        <v>1</v>
      </c>
      <c r="N92" s="142" t="s">
        <v>42</v>
      </c>
      <c r="O92" s="47"/>
      <c r="P92" s="143">
        <f t="shared" si="1"/>
        <v>0</v>
      </c>
      <c r="Q92" s="143">
        <v>1.1000000000000001E-3</v>
      </c>
      <c r="R92" s="143">
        <f t="shared" si="2"/>
        <v>3.3E-3</v>
      </c>
      <c r="S92" s="143">
        <v>0</v>
      </c>
      <c r="T92" s="144">
        <f t="shared" si="3"/>
        <v>0</v>
      </c>
      <c r="AR92" s="14" t="s">
        <v>116</v>
      </c>
      <c r="AT92" s="14" t="s">
        <v>111</v>
      </c>
      <c r="AU92" s="14" t="s">
        <v>80</v>
      </c>
      <c r="AY92" s="14" t="s">
        <v>108</v>
      </c>
      <c r="BE92" s="145">
        <f t="shared" si="4"/>
        <v>0</v>
      </c>
      <c r="BF92" s="145">
        <f t="shared" si="5"/>
        <v>0</v>
      </c>
      <c r="BG92" s="145">
        <f t="shared" si="6"/>
        <v>0</v>
      </c>
      <c r="BH92" s="145">
        <f t="shared" si="7"/>
        <v>0</v>
      </c>
      <c r="BI92" s="145">
        <f t="shared" si="8"/>
        <v>0</v>
      </c>
      <c r="BJ92" s="14" t="s">
        <v>78</v>
      </c>
      <c r="BK92" s="145">
        <f t="shared" si="9"/>
        <v>0</v>
      </c>
      <c r="BL92" s="14" t="s">
        <v>116</v>
      </c>
      <c r="BM92" s="14" t="s">
        <v>137</v>
      </c>
    </row>
    <row r="93" spans="2:65" s="1" customFormat="1" ht="16.5" customHeight="1">
      <c r="B93" s="133"/>
      <c r="C93" s="134" t="s">
        <v>138</v>
      </c>
      <c r="D93" s="134" t="s">
        <v>111</v>
      </c>
      <c r="E93" s="135" t="s">
        <v>139</v>
      </c>
      <c r="F93" s="136" t="s">
        <v>140</v>
      </c>
      <c r="G93" s="137" t="s">
        <v>120</v>
      </c>
      <c r="H93" s="138">
        <v>4</v>
      </c>
      <c r="I93" s="139"/>
      <c r="J93" s="140">
        <f t="shared" si="0"/>
        <v>0</v>
      </c>
      <c r="K93" s="136" t="s">
        <v>115</v>
      </c>
      <c r="L93" s="28"/>
      <c r="M93" s="141" t="s">
        <v>1</v>
      </c>
      <c r="N93" s="142" t="s">
        <v>42</v>
      </c>
      <c r="O93" s="47"/>
      <c r="P93" s="143">
        <f t="shared" si="1"/>
        <v>0</v>
      </c>
      <c r="Q93" s="143">
        <v>1.2099999999999999E-3</v>
      </c>
      <c r="R93" s="143">
        <f t="shared" si="2"/>
        <v>4.8399999999999997E-3</v>
      </c>
      <c r="S93" s="143">
        <v>0</v>
      </c>
      <c r="T93" s="144">
        <f t="shared" si="3"/>
        <v>0</v>
      </c>
      <c r="AR93" s="14" t="s">
        <v>116</v>
      </c>
      <c r="AT93" s="14" t="s">
        <v>111</v>
      </c>
      <c r="AU93" s="14" t="s">
        <v>80</v>
      </c>
      <c r="AY93" s="14" t="s">
        <v>108</v>
      </c>
      <c r="BE93" s="145">
        <f t="shared" si="4"/>
        <v>0</v>
      </c>
      <c r="BF93" s="145">
        <f t="shared" si="5"/>
        <v>0</v>
      </c>
      <c r="BG93" s="145">
        <f t="shared" si="6"/>
        <v>0</v>
      </c>
      <c r="BH93" s="145">
        <f t="shared" si="7"/>
        <v>0</v>
      </c>
      <c r="BI93" s="145">
        <f t="shared" si="8"/>
        <v>0</v>
      </c>
      <c r="BJ93" s="14" t="s">
        <v>78</v>
      </c>
      <c r="BK93" s="145">
        <f t="shared" si="9"/>
        <v>0</v>
      </c>
      <c r="BL93" s="14" t="s">
        <v>116</v>
      </c>
      <c r="BM93" s="14" t="s">
        <v>141</v>
      </c>
    </row>
    <row r="94" spans="2:65" s="1" customFormat="1" ht="16.5" customHeight="1">
      <c r="B94" s="133"/>
      <c r="C94" s="134" t="s">
        <v>142</v>
      </c>
      <c r="D94" s="134" t="s">
        <v>111</v>
      </c>
      <c r="E94" s="135" t="s">
        <v>143</v>
      </c>
      <c r="F94" s="136" t="s">
        <v>144</v>
      </c>
      <c r="G94" s="137" t="s">
        <v>120</v>
      </c>
      <c r="H94" s="138">
        <v>10</v>
      </c>
      <c r="I94" s="139"/>
      <c r="J94" s="140">
        <f t="shared" si="0"/>
        <v>0</v>
      </c>
      <c r="K94" s="136" t="s">
        <v>115</v>
      </c>
      <c r="L94" s="28"/>
      <c r="M94" s="141" t="s">
        <v>1</v>
      </c>
      <c r="N94" s="142" t="s">
        <v>42</v>
      </c>
      <c r="O94" s="47"/>
      <c r="P94" s="143">
        <f t="shared" si="1"/>
        <v>0</v>
      </c>
      <c r="Q94" s="143">
        <v>2.9E-4</v>
      </c>
      <c r="R94" s="143">
        <f t="shared" si="2"/>
        <v>2.8999999999999998E-3</v>
      </c>
      <c r="S94" s="143">
        <v>0</v>
      </c>
      <c r="T94" s="144">
        <f t="shared" si="3"/>
        <v>0</v>
      </c>
      <c r="AR94" s="14" t="s">
        <v>116</v>
      </c>
      <c r="AT94" s="14" t="s">
        <v>111</v>
      </c>
      <c r="AU94" s="14" t="s">
        <v>80</v>
      </c>
      <c r="AY94" s="14" t="s">
        <v>108</v>
      </c>
      <c r="BE94" s="145">
        <f t="shared" si="4"/>
        <v>0</v>
      </c>
      <c r="BF94" s="145">
        <f t="shared" si="5"/>
        <v>0</v>
      </c>
      <c r="BG94" s="145">
        <f t="shared" si="6"/>
        <v>0</v>
      </c>
      <c r="BH94" s="145">
        <f t="shared" si="7"/>
        <v>0</v>
      </c>
      <c r="BI94" s="145">
        <f t="shared" si="8"/>
        <v>0</v>
      </c>
      <c r="BJ94" s="14" t="s">
        <v>78</v>
      </c>
      <c r="BK94" s="145">
        <f t="shared" si="9"/>
        <v>0</v>
      </c>
      <c r="BL94" s="14" t="s">
        <v>116</v>
      </c>
      <c r="BM94" s="14" t="s">
        <v>145</v>
      </c>
    </row>
    <row r="95" spans="2:65" s="11" customFormat="1" ht="11.25">
      <c r="B95" s="146"/>
      <c r="D95" s="147" t="s">
        <v>146</v>
      </c>
      <c r="E95" s="148" t="s">
        <v>1</v>
      </c>
      <c r="F95" s="149" t="s">
        <v>147</v>
      </c>
      <c r="H95" s="150">
        <v>10</v>
      </c>
      <c r="I95" s="151"/>
      <c r="L95" s="146"/>
      <c r="M95" s="152"/>
      <c r="N95" s="153"/>
      <c r="O95" s="153"/>
      <c r="P95" s="153"/>
      <c r="Q95" s="153"/>
      <c r="R95" s="153"/>
      <c r="S95" s="153"/>
      <c r="T95" s="154"/>
      <c r="AT95" s="148" t="s">
        <v>146</v>
      </c>
      <c r="AU95" s="148" t="s">
        <v>80</v>
      </c>
      <c r="AV95" s="11" t="s">
        <v>80</v>
      </c>
      <c r="AW95" s="11" t="s">
        <v>33</v>
      </c>
      <c r="AX95" s="11" t="s">
        <v>78</v>
      </c>
      <c r="AY95" s="148" t="s">
        <v>108</v>
      </c>
    </row>
    <row r="96" spans="2:65" s="1" customFormat="1" ht="16.5" customHeight="1">
      <c r="B96" s="133"/>
      <c r="C96" s="134" t="s">
        <v>148</v>
      </c>
      <c r="D96" s="134" t="s">
        <v>111</v>
      </c>
      <c r="E96" s="135" t="s">
        <v>149</v>
      </c>
      <c r="F96" s="136" t="s">
        <v>150</v>
      </c>
      <c r="G96" s="137" t="s">
        <v>120</v>
      </c>
      <c r="H96" s="138">
        <v>3</v>
      </c>
      <c r="I96" s="139"/>
      <c r="J96" s="140">
        <f t="shared" ref="J96:J110" si="10">ROUND(I96*H96,2)</f>
        <v>0</v>
      </c>
      <c r="K96" s="136" t="s">
        <v>115</v>
      </c>
      <c r="L96" s="28"/>
      <c r="M96" s="141" t="s">
        <v>1</v>
      </c>
      <c r="N96" s="142" t="s">
        <v>42</v>
      </c>
      <c r="O96" s="47"/>
      <c r="P96" s="143">
        <f t="shared" ref="P96:P110" si="11">O96*H96</f>
        <v>0</v>
      </c>
      <c r="Q96" s="143">
        <v>3.5E-4</v>
      </c>
      <c r="R96" s="143">
        <f t="shared" ref="R96:R110" si="12">Q96*H96</f>
        <v>1.0499999999999999E-3</v>
      </c>
      <c r="S96" s="143">
        <v>0</v>
      </c>
      <c r="T96" s="144">
        <f t="shared" ref="T96:T110" si="13">S96*H96</f>
        <v>0</v>
      </c>
      <c r="AR96" s="14" t="s">
        <v>116</v>
      </c>
      <c r="AT96" s="14" t="s">
        <v>111</v>
      </c>
      <c r="AU96" s="14" t="s">
        <v>80</v>
      </c>
      <c r="AY96" s="14" t="s">
        <v>108</v>
      </c>
      <c r="BE96" s="145">
        <f t="shared" ref="BE96:BE110" si="14">IF(N96="základní",J96,0)</f>
        <v>0</v>
      </c>
      <c r="BF96" s="145">
        <f t="shared" ref="BF96:BF110" si="15">IF(N96="snížená",J96,0)</f>
        <v>0</v>
      </c>
      <c r="BG96" s="145">
        <f t="shared" ref="BG96:BG110" si="16">IF(N96="zákl. přenesená",J96,0)</f>
        <v>0</v>
      </c>
      <c r="BH96" s="145">
        <f t="shared" ref="BH96:BH110" si="17">IF(N96="sníž. přenesená",J96,0)</f>
        <v>0</v>
      </c>
      <c r="BI96" s="145">
        <f t="shared" ref="BI96:BI110" si="18">IF(N96="nulová",J96,0)</f>
        <v>0</v>
      </c>
      <c r="BJ96" s="14" t="s">
        <v>78</v>
      </c>
      <c r="BK96" s="145">
        <f t="shared" ref="BK96:BK110" si="19">ROUND(I96*H96,2)</f>
        <v>0</v>
      </c>
      <c r="BL96" s="14" t="s">
        <v>116</v>
      </c>
      <c r="BM96" s="14" t="s">
        <v>151</v>
      </c>
    </row>
    <row r="97" spans="2:65" s="1" customFormat="1" ht="16.5" customHeight="1">
      <c r="B97" s="133"/>
      <c r="C97" s="134" t="s">
        <v>152</v>
      </c>
      <c r="D97" s="134" t="s">
        <v>111</v>
      </c>
      <c r="E97" s="135" t="s">
        <v>153</v>
      </c>
      <c r="F97" s="136" t="s">
        <v>154</v>
      </c>
      <c r="G97" s="137" t="s">
        <v>120</v>
      </c>
      <c r="H97" s="138">
        <v>2</v>
      </c>
      <c r="I97" s="139"/>
      <c r="J97" s="140">
        <f t="shared" si="10"/>
        <v>0</v>
      </c>
      <c r="K97" s="136" t="s">
        <v>115</v>
      </c>
      <c r="L97" s="28"/>
      <c r="M97" s="141" t="s">
        <v>1</v>
      </c>
      <c r="N97" s="142" t="s">
        <v>42</v>
      </c>
      <c r="O97" s="47"/>
      <c r="P97" s="143">
        <f t="shared" si="11"/>
        <v>0</v>
      </c>
      <c r="Q97" s="143">
        <v>1.14E-3</v>
      </c>
      <c r="R97" s="143">
        <f t="shared" si="12"/>
        <v>2.2799999999999999E-3</v>
      </c>
      <c r="S97" s="143">
        <v>0</v>
      </c>
      <c r="T97" s="144">
        <f t="shared" si="13"/>
        <v>0</v>
      </c>
      <c r="AR97" s="14" t="s">
        <v>116</v>
      </c>
      <c r="AT97" s="14" t="s">
        <v>111</v>
      </c>
      <c r="AU97" s="14" t="s">
        <v>80</v>
      </c>
      <c r="AY97" s="14" t="s">
        <v>108</v>
      </c>
      <c r="BE97" s="145">
        <f t="shared" si="14"/>
        <v>0</v>
      </c>
      <c r="BF97" s="145">
        <f t="shared" si="15"/>
        <v>0</v>
      </c>
      <c r="BG97" s="145">
        <f t="shared" si="16"/>
        <v>0</v>
      </c>
      <c r="BH97" s="145">
        <f t="shared" si="17"/>
        <v>0</v>
      </c>
      <c r="BI97" s="145">
        <f t="shared" si="18"/>
        <v>0</v>
      </c>
      <c r="BJ97" s="14" t="s">
        <v>78</v>
      </c>
      <c r="BK97" s="145">
        <f t="shared" si="19"/>
        <v>0</v>
      </c>
      <c r="BL97" s="14" t="s">
        <v>116</v>
      </c>
      <c r="BM97" s="14" t="s">
        <v>155</v>
      </c>
    </row>
    <row r="98" spans="2:65" s="1" customFormat="1" ht="16.5" customHeight="1">
      <c r="B98" s="133"/>
      <c r="C98" s="134" t="s">
        <v>156</v>
      </c>
      <c r="D98" s="134" t="s">
        <v>111</v>
      </c>
      <c r="E98" s="135" t="s">
        <v>157</v>
      </c>
      <c r="F98" s="136" t="s">
        <v>158</v>
      </c>
      <c r="G98" s="137" t="s">
        <v>114</v>
      </c>
      <c r="H98" s="138">
        <v>5</v>
      </c>
      <c r="I98" s="139"/>
      <c r="J98" s="140">
        <f t="shared" si="10"/>
        <v>0</v>
      </c>
      <c r="K98" s="136" t="s">
        <v>115</v>
      </c>
      <c r="L98" s="28"/>
      <c r="M98" s="141" t="s">
        <v>1</v>
      </c>
      <c r="N98" s="142" t="s">
        <v>42</v>
      </c>
      <c r="O98" s="47"/>
      <c r="P98" s="143">
        <f t="shared" si="11"/>
        <v>0</v>
      </c>
      <c r="Q98" s="143">
        <v>0</v>
      </c>
      <c r="R98" s="143">
        <f t="shared" si="12"/>
        <v>0</v>
      </c>
      <c r="S98" s="143">
        <v>0</v>
      </c>
      <c r="T98" s="144">
        <f t="shared" si="13"/>
        <v>0</v>
      </c>
      <c r="AR98" s="14" t="s">
        <v>116</v>
      </c>
      <c r="AT98" s="14" t="s">
        <v>111</v>
      </c>
      <c r="AU98" s="14" t="s">
        <v>80</v>
      </c>
      <c r="AY98" s="14" t="s">
        <v>108</v>
      </c>
      <c r="BE98" s="145">
        <f t="shared" si="14"/>
        <v>0</v>
      </c>
      <c r="BF98" s="145">
        <f t="shared" si="15"/>
        <v>0</v>
      </c>
      <c r="BG98" s="145">
        <f t="shared" si="16"/>
        <v>0</v>
      </c>
      <c r="BH98" s="145">
        <f t="shared" si="17"/>
        <v>0</v>
      </c>
      <c r="BI98" s="145">
        <f t="shared" si="18"/>
        <v>0</v>
      </c>
      <c r="BJ98" s="14" t="s">
        <v>78</v>
      </c>
      <c r="BK98" s="145">
        <f t="shared" si="19"/>
        <v>0</v>
      </c>
      <c r="BL98" s="14" t="s">
        <v>116</v>
      </c>
      <c r="BM98" s="14" t="s">
        <v>159</v>
      </c>
    </row>
    <row r="99" spans="2:65" s="1" customFormat="1" ht="16.5" customHeight="1">
      <c r="B99" s="133"/>
      <c r="C99" s="134" t="s">
        <v>160</v>
      </c>
      <c r="D99" s="134" t="s">
        <v>111</v>
      </c>
      <c r="E99" s="135" t="s">
        <v>161</v>
      </c>
      <c r="F99" s="136" t="s">
        <v>162</v>
      </c>
      <c r="G99" s="137" t="s">
        <v>114</v>
      </c>
      <c r="H99" s="138">
        <v>2</v>
      </c>
      <c r="I99" s="139"/>
      <c r="J99" s="140">
        <f t="shared" si="10"/>
        <v>0</v>
      </c>
      <c r="K99" s="136" t="s">
        <v>115</v>
      </c>
      <c r="L99" s="28"/>
      <c r="M99" s="141" t="s">
        <v>1</v>
      </c>
      <c r="N99" s="142" t="s">
        <v>42</v>
      </c>
      <c r="O99" s="47"/>
      <c r="P99" s="143">
        <f t="shared" si="11"/>
        <v>0</v>
      </c>
      <c r="Q99" s="143">
        <v>0</v>
      </c>
      <c r="R99" s="143">
        <f t="shared" si="12"/>
        <v>0</v>
      </c>
      <c r="S99" s="143">
        <v>0</v>
      </c>
      <c r="T99" s="144">
        <f t="shared" si="13"/>
        <v>0</v>
      </c>
      <c r="AR99" s="14" t="s">
        <v>116</v>
      </c>
      <c r="AT99" s="14" t="s">
        <v>111</v>
      </c>
      <c r="AU99" s="14" t="s">
        <v>80</v>
      </c>
      <c r="AY99" s="14" t="s">
        <v>108</v>
      </c>
      <c r="BE99" s="145">
        <f t="shared" si="14"/>
        <v>0</v>
      </c>
      <c r="BF99" s="145">
        <f t="shared" si="15"/>
        <v>0</v>
      </c>
      <c r="BG99" s="145">
        <f t="shared" si="16"/>
        <v>0</v>
      </c>
      <c r="BH99" s="145">
        <f t="shared" si="17"/>
        <v>0</v>
      </c>
      <c r="BI99" s="145">
        <f t="shared" si="18"/>
        <v>0</v>
      </c>
      <c r="BJ99" s="14" t="s">
        <v>78</v>
      </c>
      <c r="BK99" s="145">
        <f t="shared" si="19"/>
        <v>0</v>
      </c>
      <c r="BL99" s="14" t="s">
        <v>116</v>
      </c>
      <c r="BM99" s="14" t="s">
        <v>163</v>
      </c>
    </row>
    <row r="100" spans="2:65" s="1" customFormat="1" ht="16.5" customHeight="1">
      <c r="B100" s="133"/>
      <c r="C100" s="134" t="s">
        <v>164</v>
      </c>
      <c r="D100" s="134" t="s">
        <v>111</v>
      </c>
      <c r="E100" s="135" t="s">
        <v>165</v>
      </c>
      <c r="F100" s="136" t="s">
        <v>166</v>
      </c>
      <c r="G100" s="137" t="s">
        <v>114</v>
      </c>
      <c r="H100" s="138">
        <v>3</v>
      </c>
      <c r="I100" s="139"/>
      <c r="J100" s="140">
        <f t="shared" si="10"/>
        <v>0</v>
      </c>
      <c r="K100" s="136" t="s">
        <v>115</v>
      </c>
      <c r="L100" s="28"/>
      <c r="M100" s="141" t="s">
        <v>1</v>
      </c>
      <c r="N100" s="142" t="s">
        <v>42</v>
      </c>
      <c r="O100" s="47"/>
      <c r="P100" s="143">
        <f t="shared" si="11"/>
        <v>0</v>
      </c>
      <c r="Q100" s="143">
        <v>0</v>
      </c>
      <c r="R100" s="143">
        <f t="shared" si="12"/>
        <v>0</v>
      </c>
      <c r="S100" s="143">
        <v>0</v>
      </c>
      <c r="T100" s="144">
        <f t="shared" si="13"/>
        <v>0</v>
      </c>
      <c r="AR100" s="14" t="s">
        <v>116</v>
      </c>
      <c r="AT100" s="14" t="s">
        <v>111</v>
      </c>
      <c r="AU100" s="14" t="s">
        <v>80</v>
      </c>
      <c r="AY100" s="14" t="s">
        <v>108</v>
      </c>
      <c r="BE100" s="145">
        <f t="shared" si="14"/>
        <v>0</v>
      </c>
      <c r="BF100" s="145">
        <f t="shared" si="15"/>
        <v>0</v>
      </c>
      <c r="BG100" s="145">
        <f t="shared" si="16"/>
        <v>0</v>
      </c>
      <c r="BH100" s="145">
        <f t="shared" si="17"/>
        <v>0</v>
      </c>
      <c r="BI100" s="145">
        <f t="shared" si="18"/>
        <v>0</v>
      </c>
      <c r="BJ100" s="14" t="s">
        <v>78</v>
      </c>
      <c r="BK100" s="145">
        <f t="shared" si="19"/>
        <v>0</v>
      </c>
      <c r="BL100" s="14" t="s">
        <v>116</v>
      </c>
      <c r="BM100" s="14" t="s">
        <v>167</v>
      </c>
    </row>
    <row r="101" spans="2:65" s="1" customFormat="1" ht="16.5" customHeight="1">
      <c r="B101" s="133"/>
      <c r="C101" s="134" t="s">
        <v>168</v>
      </c>
      <c r="D101" s="134" t="s">
        <v>111</v>
      </c>
      <c r="E101" s="135" t="s">
        <v>169</v>
      </c>
      <c r="F101" s="136" t="s">
        <v>170</v>
      </c>
      <c r="G101" s="137" t="s">
        <v>114</v>
      </c>
      <c r="H101" s="138">
        <v>5</v>
      </c>
      <c r="I101" s="139"/>
      <c r="J101" s="140">
        <f t="shared" si="10"/>
        <v>0</v>
      </c>
      <c r="K101" s="136" t="s">
        <v>115</v>
      </c>
      <c r="L101" s="28"/>
      <c r="M101" s="141" t="s">
        <v>1</v>
      </c>
      <c r="N101" s="142" t="s">
        <v>42</v>
      </c>
      <c r="O101" s="47"/>
      <c r="P101" s="143">
        <f t="shared" si="11"/>
        <v>0</v>
      </c>
      <c r="Q101" s="143">
        <v>0</v>
      </c>
      <c r="R101" s="143">
        <f t="shared" si="12"/>
        <v>0</v>
      </c>
      <c r="S101" s="143">
        <v>3.0999999999999999E-3</v>
      </c>
      <c r="T101" s="144">
        <f t="shared" si="13"/>
        <v>1.55E-2</v>
      </c>
      <c r="AR101" s="14" t="s">
        <v>116</v>
      </c>
      <c r="AT101" s="14" t="s">
        <v>111</v>
      </c>
      <c r="AU101" s="14" t="s">
        <v>80</v>
      </c>
      <c r="AY101" s="14" t="s">
        <v>108</v>
      </c>
      <c r="BE101" s="145">
        <f t="shared" si="14"/>
        <v>0</v>
      </c>
      <c r="BF101" s="145">
        <f t="shared" si="15"/>
        <v>0</v>
      </c>
      <c r="BG101" s="145">
        <f t="shared" si="16"/>
        <v>0</v>
      </c>
      <c r="BH101" s="145">
        <f t="shared" si="17"/>
        <v>0</v>
      </c>
      <c r="BI101" s="145">
        <f t="shared" si="18"/>
        <v>0</v>
      </c>
      <c r="BJ101" s="14" t="s">
        <v>78</v>
      </c>
      <c r="BK101" s="145">
        <f t="shared" si="19"/>
        <v>0</v>
      </c>
      <c r="BL101" s="14" t="s">
        <v>116</v>
      </c>
      <c r="BM101" s="14" t="s">
        <v>171</v>
      </c>
    </row>
    <row r="102" spans="2:65" s="1" customFormat="1" ht="16.5" customHeight="1">
      <c r="B102" s="133"/>
      <c r="C102" s="134" t="s">
        <v>8</v>
      </c>
      <c r="D102" s="134" t="s">
        <v>111</v>
      </c>
      <c r="E102" s="135" t="s">
        <v>172</v>
      </c>
      <c r="F102" s="136" t="s">
        <v>173</v>
      </c>
      <c r="G102" s="137" t="s">
        <v>114</v>
      </c>
      <c r="H102" s="138">
        <v>2</v>
      </c>
      <c r="I102" s="139"/>
      <c r="J102" s="140">
        <f t="shared" si="10"/>
        <v>0</v>
      </c>
      <c r="K102" s="136" t="s">
        <v>115</v>
      </c>
      <c r="L102" s="28"/>
      <c r="M102" s="141" t="s">
        <v>1</v>
      </c>
      <c r="N102" s="142" t="s">
        <v>42</v>
      </c>
      <c r="O102" s="47"/>
      <c r="P102" s="143">
        <f t="shared" si="11"/>
        <v>0</v>
      </c>
      <c r="Q102" s="143">
        <v>1.0200000000000001E-3</v>
      </c>
      <c r="R102" s="143">
        <f t="shared" si="12"/>
        <v>2.0400000000000001E-3</v>
      </c>
      <c r="S102" s="143">
        <v>0</v>
      </c>
      <c r="T102" s="144">
        <f t="shared" si="13"/>
        <v>0</v>
      </c>
      <c r="AR102" s="14" t="s">
        <v>116</v>
      </c>
      <c r="AT102" s="14" t="s">
        <v>111</v>
      </c>
      <c r="AU102" s="14" t="s">
        <v>80</v>
      </c>
      <c r="AY102" s="14" t="s">
        <v>108</v>
      </c>
      <c r="BE102" s="145">
        <f t="shared" si="14"/>
        <v>0</v>
      </c>
      <c r="BF102" s="145">
        <f t="shared" si="15"/>
        <v>0</v>
      </c>
      <c r="BG102" s="145">
        <f t="shared" si="16"/>
        <v>0</v>
      </c>
      <c r="BH102" s="145">
        <f t="shared" si="17"/>
        <v>0</v>
      </c>
      <c r="BI102" s="145">
        <f t="shared" si="18"/>
        <v>0</v>
      </c>
      <c r="BJ102" s="14" t="s">
        <v>78</v>
      </c>
      <c r="BK102" s="145">
        <f t="shared" si="19"/>
        <v>0</v>
      </c>
      <c r="BL102" s="14" t="s">
        <v>116</v>
      </c>
      <c r="BM102" s="14" t="s">
        <v>174</v>
      </c>
    </row>
    <row r="103" spans="2:65" s="1" customFormat="1" ht="16.5" customHeight="1">
      <c r="B103" s="133"/>
      <c r="C103" s="155" t="s">
        <v>116</v>
      </c>
      <c r="D103" s="155" t="s">
        <v>175</v>
      </c>
      <c r="E103" s="156" t="s">
        <v>176</v>
      </c>
      <c r="F103" s="157" t="s">
        <v>177</v>
      </c>
      <c r="G103" s="158" t="s">
        <v>114</v>
      </c>
      <c r="H103" s="159">
        <v>1</v>
      </c>
      <c r="I103" s="160"/>
      <c r="J103" s="161">
        <f t="shared" si="10"/>
        <v>0</v>
      </c>
      <c r="K103" s="157" t="s">
        <v>1</v>
      </c>
      <c r="L103" s="162"/>
      <c r="M103" s="163" t="s">
        <v>1</v>
      </c>
      <c r="N103" s="164" t="s">
        <v>42</v>
      </c>
      <c r="O103" s="47"/>
      <c r="P103" s="143">
        <f t="shared" si="11"/>
        <v>0</v>
      </c>
      <c r="Q103" s="143">
        <v>1E-3</v>
      </c>
      <c r="R103" s="143">
        <f t="shared" si="12"/>
        <v>1E-3</v>
      </c>
      <c r="S103" s="143">
        <v>0</v>
      </c>
      <c r="T103" s="144">
        <f t="shared" si="13"/>
        <v>0</v>
      </c>
      <c r="AR103" s="14" t="s">
        <v>178</v>
      </c>
      <c r="AT103" s="14" t="s">
        <v>175</v>
      </c>
      <c r="AU103" s="14" t="s">
        <v>80</v>
      </c>
      <c r="AY103" s="14" t="s">
        <v>108</v>
      </c>
      <c r="BE103" s="145">
        <f t="shared" si="14"/>
        <v>0</v>
      </c>
      <c r="BF103" s="145">
        <f t="shared" si="15"/>
        <v>0</v>
      </c>
      <c r="BG103" s="145">
        <f t="shared" si="16"/>
        <v>0</v>
      </c>
      <c r="BH103" s="145">
        <f t="shared" si="17"/>
        <v>0</v>
      </c>
      <c r="BI103" s="145">
        <f t="shared" si="18"/>
        <v>0</v>
      </c>
      <c r="BJ103" s="14" t="s">
        <v>78</v>
      </c>
      <c r="BK103" s="145">
        <f t="shared" si="19"/>
        <v>0</v>
      </c>
      <c r="BL103" s="14" t="s">
        <v>116</v>
      </c>
      <c r="BM103" s="14" t="s">
        <v>179</v>
      </c>
    </row>
    <row r="104" spans="2:65" s="1" customFormat="1" ht="16.5" customHeight="1">
      <c r="B104" s="133"/>
      <c r="C104" s="134" t="s">
        <v>180</v>
      </c>
      <c r="D104" s="134" t="s">
        <v>111</v>
      </c>
      <c r="E104" s="135" t="s">
        <v>181</v>
      </c>
      <c r="F104" s="136" t="s">
        <v>182</v>
      </c>
      <c r="G104" s="137" t="s">
        <v>114</v>
      </c>
      <c r="H104" s="138">
        <v>1</v>
      </c>
      <c r="I104" s="139"/>
      <c r="J104" s="140">
        <f t="shared" si="10"/>
        <v>0</v>
      </c>
      <c r="K104" s="136" t="s">
        <v>115</v>
      </c>
      <c r="L104" s="28"/>
      <c r="M104" s="141" t="s">
        <v>1</v>
      </c>
      <c r="N104" s="142" t="s">
        <v>42</v>
      </c>
      <c r="O104" s="47"/>
      <c r="P104" s="143">
        <f t="shared" si="11"/>
        <v>0</v>
      </c>
      <c r="Q104" s="143">
        <v>1.4999999999999999E-4</v>
      </c>
      <c r="R104" s="143">
        <f t="shared" si="12"/>
        <v>1.4999999999999999E-4</v>
      </c>
      <c r="S104" s="143">
        <v>0</v>
      </c>
      <c r="T104" s="144">
        <f t="shared" si="13"/>
        <v>0</v>
      </c>
      <c r="AR104" s="14" t="s">
        <v>116</v>
      </c>
      <c r="AT104" s="14" t="s">
        <v>111</v>
      </c>
      <c r="AU104" s="14" t="s">
        <v>80</v>
      </c>
      <c r="AY104" s="14" t="s">
        <v>108</v>
      </c>
      <c r="BE104" s="145">
        <f t="shared" si="14"/>
        <v>0</v>
      </c>
      <c r="BF104" s="145">
        <f t="shared" si="15"/>
        <v>0</v>
      </c>
      <c r="BG104" s="145">
        <f t="shared" si="16"/>
        <v>0</v>
      </c>
      <c r="BH104" s="145">
        <f t="shared" si="17"/>
        <v>0</v>
      </c>
      <c r="BI104" s="145">
        <f t="shared" si="18"/>
        <v>0</v>
      </c>
      <c r="BJ104" s="14" t="s">
        <v>78</v>
      </c>
      <c r="BK104" s="145">
        <f t="shared" si="19"/>
        <v>0</v>
      </c>
      <c r="BL104" s="14" t="s">
        <v>116</v>
      </c>
      <c r="BM104" s="14" t="s">
        <v>183</v>
      </c>
    </row>
    <row r="105" spans="2:65" s="1" customFormat="1" ht="16.5" customHeight="1">
      <c r="B105" s="133"/>
      <c r="C105" s="134" t="s">
        <v>184</v>
      </c>
      <c r="D105" s="134" t="s">
        <v>111</v>
      </c>
      <c r="E105" s="135" t="s">
        <v>185</v>
      </c>
      <c r="F105" s="136" t="s">
        <v>186</v>
      </c>
      <c r="G105" s="137" t="s">
        <v>120</v>
      </c>
      <c r="H105" s="138">
        <v>17</v>
      </c>
      <c r="I105" s="139"/>
      <c r="J105" s="140">
        <f t="shared" si="10"/>
        <v>0</v>
      </c>
      <c r="K105" s="136" t="s">
        <v>115</v>
      </c>
      <c r="L105" s="28"/>
      <c r="M105" s="141" t="s">
        <v>1</v>
      </c>
      <c r="N105" s="142" t="s">
        <v>42</v>
      </c>
      <c r="O105" s="47"/>
      <c r="P105" s="143">
        <f t="shared" si="11"/>
        <v>0</v>
      </c>
      <c r="Q105" s="143">
        <v>0</v>
      </c>
      <c r="R105" s="143">
        <f t="shared" si="12"/>
        <v>0</v>
      </c>
      <c r="S105" s="143">
        <v>0</v>
      </c>
      <c r="T105" s="144">
        <f t="shared" si="13"/>
        <v>0</v>
      </c>
      <c r="AR105" s="14" t="s">
        <v>116</v>
      </c>
      <c r="AT105" s="14" t="s">
        <v>111</v>
      </c>
      <c r="AU105" s="14" t="s">
        <v>80</v>
      </c>
      <c r="AY105" s="14" t="s">
        <v>108</v>
      </c>
      <c r="BE105" s="145">
        <f t="shared" si="14"/>
        <v>0</v>
      </c>
      <c r="BF105" s="145">
        <f t="shared" si="15"/>
        <v>0</v>
      </c>
      <c r="BG105" s="145">
        <f t="shared" si="16"/>
        <v>0</v>
      </c>
      <c r="BH105" s="145">
        <f t="shared" si="17"/>
        <v>0</v>
      </c>
      <c r="BI105" s="145">
        <f t="shared" si="18"/>
        <v>0</v>
      </c>
      <c r="BJ105" s="14" t="s">
        <v>78</v>
      </c>
      <c r="BK105" s="145">
        <f t="shared" si="19"/>
        <v>0</v>
      </c>
      <c r="BL105" s="14" t="s">
        <v>116</v>
      </c>
      <c r="BM105" s="14" t="s">
        <v>187</v>
      </c>
    </row>
    <row r="106" spans="2:65" s="1" customFormat="1" ht="16.5" customHeight="1">
      <c r="B106" s="133"/>
      <c r="C106" s="134" t="s">
        <v>188</v>
      </c>
      <c r="D106" s="134" t="s">
        <v>111</v>
      </c>
      <c r="E106" s="135" t="s">
        <v>189</v>
      </c>
      <c r="F106" s="136" t="s">
        <v>190</v>
      </c>
      <c r="G106" s="137" t="s">
        <v>191</v>
      </c>
      <c r="H106" s="138">
        <v>0.108</v>
      </c>
      <c r="I106" s="139"/>
      <c r="J106" s="140">
        <f t="shared" si="10"/>
        <v>0</v>
      </c>
      <c r="K106" s="136" t="s">
        <v>115</v>
      </c>
      <c r="L106" s="28"/>
      <c r="M106" s="141" t="s">
        <v>1</v>
      </c>
      <c r="N106" s="142" t="s">
        <v>42</v>
      </c>
      <c r="O106" s="47"/>
      <c r="P106" s="143">
        <f t="shared" si="11"/>
        <v>0</v>
      </c>
      <c r="Q106" s="143">
        <v>0</v>
      </c>
      <c r="R106" s="143">
        <f t="shared" si="12"/>
        <v>0</v>
      </c>
      <c r="S106" s="143">
        <v>0</v>
      </c>
      <c r="T106" s="144">
        <f t="shared" si="13"/>
        <v>0</v>
      </c>
      <c r="AR106" s="14" t="s">
        <v>116</v>
      </c>
      <c r="AT106" s="14" t="s">
        <v>111</v>
      </c>
      <c r="AU106" s="14" t="s">
        <v>80</v>
      </c>
      <c r="AY106" s="14" t="s">
        <v>108</v>
      </c>
      <c r="BE106" s="145">
        <f t="shared" si="14"/>
        <v>0</v>
      </c>
      <c r="BF106" s="145">
        <f t="shared" si="15"/>
        <v>0</v>
      </c>
      <c r="BG106" s="145">
        <f t="shared" si="16"/>
        <v>0</v>
      </c>
      <c r="BH106" s="145">
        <f t="shared" si="17"/>
        <v>0</v>
      </c>
      <c r="BI106" s="145">
        <f t="shared" si="18"/>
        <v>0</v>
      </c>
      <c r="BJ106" s="14" t="s">
        <v>78</v>
      </c>
      <c r="BK106" s="145">
        <f t="shared" si="19"/>
        <v>0</v>
      </c>
      <c r="BL106" s="14" t="s">
        <v>116</v>
      </c>
      <c r="BM106" s="14" t="s">
        <v>192</v>
      </c>
    </row>
    <row r="107" spans="2:65" s="1" customFormat="1" ht="16.5" customHeight="1">
      <c r="B107" s="133"/>
      <c r="C107" s="134" t="s">
        <v>193</v>
      </c>
      <c r="D107" s="134" t="s">
        <v>111</v>
      </c>
      <c r="E107" s="135" t="s">
        <v>194</v>
      </c>
      <c r="F107" s="136" t="s">
        <v>195</v>
      </c>
      <c r="G107" s="137" t="s">
        <v>191</v>
      </c>
      <c r="H107" s="138">
        <v>5.8000000000000003E-2</v>
      </c>
      <c r="I107" s="139"/>
      <c r="J107" s="140">
        <f t="shared" si="10"/>
        <v>0</v>
      </c>
      <c r="K107" s="136" t="s">
        <v>115</v>
      </c>
      <c r="L107" s="28"/>
      <c r="M107" s="141" t="s">
        <v>1</v>
      </c>
      <c r="N107" s="142" t="s">
        <v>42</v>
      </c>
      <c r="O107" s="47"/>
      <c r="P107" s="143">
        <f t="shared" si="11"/>
        <v>0</v>
      </c>
      <c r="Q107" s="143">
        <v>0</v>
      </c>
      <c r="R107" s="143">
        <f t="shared" si="12"/>
        <v>0</v>
      </c>
      <c r="S107" s="143">
        <v>0</v>
      </c>
      <c r="T107" s="144">
        <f t="shared" si="13"/>
        <v>0</v>
      </c>
      <c r="AR107" s="14" t="s">
        <v>116</v>
      </c>
      <c r="AT107" s="14" t="s">
        <v>111</v>
      </c>
      <c r="AU107" s="14" t="s">
        <v>80</v>
      </c>
      <c r="AY107" s="14" t="s">
        <v>108</v>
      </c>
      <c r="BE107" s="145">
        <f t="shared" si="14"/>
        <v>0</v>
      </c>
      <c r="BF107" s="145">
        <f t="shared" si="15"/>
        <v>0</v>
      </c>
      <c r="BG107" s="145">
        <f t="shared" si="16"/>
        <v>0</v>
      </c>
      <c r="BH107" s="145">
        <f t="shared" si="17"/>
        <v>0</v>
      </c>
      <c r="BI107" s="145">
        <f t="shared" si="18"/>
        <v>0</v>
      </c>
      <c r="BJ107" s="14" t="s">
        <v>78</v>
      </c>
      <c r="BK107" s="145">
        <f t="shared" si="19"/>
        <v>0</v>
      </c>
      <c r="BL107" s="14" t="s">
        <v>116</v>
      </c>
      <c r="BM107" s="14" t="s">
        <v>196</v>
      </c>
    </row>
    <row r="108" spans="2:65" s="1" customFormat="1" ht="16.5" customHeight="1">
      <c r="B108" s="133"/>
      <c r="C108" s="134" t="s">
        <v>7</v>
      </c>
      <c r="D108" s="134" t="s">
        <v>111</v>
      </c>
      <c r="E108" s="135" t="s">
        <v>197</v>
      </c>
      <c r="F108" s="136" t="s">
        <v>198</v>
      </c>
      <c r="G108" s="137" t="s">
        <v>191</v>
      </c>
      <c r="H108" s="138">
        <v>5.8000000000000003E-2</v>
      </c>
      <c r="I108" s="139"/>
      <c r="J108" s="140">
        <f t="shared" si="10"/>
        <v>0</v>
      </c>
      <c r="K108" s="136" t="s">
        <v>115</v>
      </c>
      <c r="L108" s="28"/>
      <c r="M108" s="141" t="s">
        <v>1</v>
      </c>
      <c r="N108" s="142" t="s">
        <v>42</v>
      </c>
      <c r="O108" s="47"/>
      <c r="P108" s="143">
        <f t="shared" si="11"/>
        <v>0</v>
      </c>
      <c r="Q108" s="143">
        <v>0</v>
      </c>
      <c r="R108" s="143">
        <f t="shared" si="12"/>
        <v>0</v>
      </c>
      <c r="S108" s="143">
        <v>0</v>
      </c>
      <c r="T108" s="144">
        <f t="shared" si="13"/>
        <v>0</v>
      </c>
      <c r="AR108" s="14" t="s">
        <v>116</v>
      </c>
      <c r="AT108" s="14" t="s">
        <v>111</v>
      </c>
      <c r="AU108" s="14" t="s">
        <v>80</v>
      </c>
      <c r="AY108" s="14" t="s">
        <v>108</v>
      </c>
      <c r="BE108" s="145">
        <f t="shared" si="14"/>
        <v>0</v>
      </c>
      <c r="BF108" s="145">
        <f t="shared" si="15"/>
        <v>0</v>
      </c>
      <c r="BG108" s="145">
        <f t="shared" si="16"/>
        <v>0</v>
      </c>
      <c r="BH108" s="145">
        <f t="shared" si="17"/>
        <v>0</v>
      </c>
      <c r="BI108" s="145">
        <f t="shared" si="18"/>
        <v>0</v>
      </c>
      <c r="BJ108" s="14" t="s">
        <v>78</v>
      </c>
      <c r="BK108" s="145">
        <f t="shared" si="19"/>
        <v>0</v>
      </c>
      <c r="BL108" s="14" t="s">
        <v>116</v>
      </c>
      <c r="BM108" s="14" t="s">
        <v>199</v>
      </c>
    </row>
    <row r="109" spans="2:65" s="1" customFormat="1" ht="16.5" customHeight="1">
      <c r="B109" s="133"/>
      <c r="C109" s="134" t="s">
        <v>200</v>
      </c>
      <c r="D109" s="134" t="s">
        <v>111</v>
      </c>
      <c r="E109" s="135" t="s">
        <v>201</v>
      </c>
      <c r="F109" s="136" t="s">
        <v>202</v>
      </c>
      <c r="G109" s="137" t="s">
        <v>191</v>
      </c>
      <c r="H109" s="138">
        <v>5.8000000000000003E-2</v>
      </c>
      <c r="I109" s="139"/>
      <c r="J109" s="140">
        <f t="shared" si="10"/>
        <v>0</v>
      </c>
      <c r="K109" s="136" t="s">
        <v>115</v>
      </c>
      <c r="L109" s="28"/>
      <c r="M109" s="141" t="s">
        <v>1</v>
      </c>
      <c r="N109" s="142" t="s">
        <v>42</v>
      </c>
      <c r="O109" s="47"/>
      <c r="P109" s="143">
        <f t="shared" si="11"/>
        <v>0</v>
      </c>
      <c r="Q109" s="143">
        <v>0</v>
      </c>
      <c r="R109" s="143">
        <f t="shared" si="12"/>
        <v>0</v>
      </c>
      <c r="S109" s="143">
        <v>0</v>
      </c>
      <c r="T109" s="144">
        <f t="shared" si="13"/>
        <v>0</v>
      </c>
      <c r="AR109" s="14" t="s">
        <v>116</v>
      </c>
      <c r="AT109" s="14" t="s">
        <v>111</v>
      </c>
      <c r="AU109" s="14" t="s">
        <v>80</v>
      </c>
      <c r="AY109" s="14" t="s">
        <v>108</v>
      </c>
      <c r="BE109" s="145">
        <f t="shared" si="14"/>
        <v>0</v>
      </c>
      <c r="BF109" s="145">
        <f t="shared" si="15"/>
        <v>0</v>
      </c>
      <c r="BG109" s="145">
        <f t="shared" si="16"/>
        <v>0</v>
      </c>
      <c r="BH109" s="145">
        <f t="shared" si="17"/>
        <v>0</v>
      </c>
      <c r="BI109" s="145">
        <f t="shared" si="18"/>
        <v>0</v>
      </c>
      <c r="BJ109" s="14" t="s">
        <v>78</v>
      </c>
      <c r="BK109" s="145">
        <f t="shared" si="19"/>
        <v>0</v>
      </c>
      <c r="BL109" s="14" t="s">
        <v>116</v>
      </c>
      <c r="BM109" s="14" t="s">
        <v>203</v>
      </c>
    </row>
    <row r="110" spans="2:65" s="1" customFormat="1" ht="16.5" customHeight="1">
      <c r="B110" s="133"/>
      <c r="C110" s="134" t="s">
        <v>204</v>
      </c>
      <c r="D110" s="134" t="s">
        <v>111</v>
      </c>
      <c r="E110" s="135" t="s">
        <v>205</v>
      </c>
      <c r="F110" s="136" t="s">
        <v>206</v>
      </c>
      <c r="G110" s="137" t="s">
        <v>191</v>
      </c>
      <c r="H110" s="138">
        <v>0.52200000000000002</v>
      </c>
      <c r="I110" s="139"/>
      <c r="J110" s="140">
        <f t="shared" si="10"/>
        <v>0</v>
      </c>
      <c r="K110" s="136" t="s">
        <v>115</v>
      </c>
      <c r="L110" s="28"/>
      <c r="M110" s="141" t="s">
        <v>1</v>
      </c>
      <c r="N110" s="142" t="s">
        <v>42</v>
      </c>
      <c r="O110" s="47"/>
      <c r="P110" s="143">
        <f t="shared" si="11"/>
        <v>0</v>
      </c>
      <c r="Q110" s="143">
        <v>0</v>
      </c>
      <c r="R110" s="143">
        <f t="shared" si="12"/>
        <v>0</v>
      </c>
      <c r="S110" s="143">
        <v>0</v>
      </c>
      <c r="T110" s="144">
        <f t="shared" si="13"/>
        <v>0</v>
      </c>
      <c r="AR110" s="14" t="s">
        <v>116</v>
      </c>
      <c r="AT110" s="14" t="s">
        <v>111</v>
      </c>
      <c r="AU110" s="14" t="s">
        <v>80</v>
      </c>
      <c r="AY110" s="14" t="s">
        <v>108</v>
      </c>
      <c r="BE110" s="145">
        <f t="shared" si="14"/>
        <v>0</v>
      </c>
      <c r="BF110" s="145">
        <f t="shared" si="15"/>
        <v>0</v>
      </c>
      <c r="BG110" s="145">
        <f t="shared" si="16"/>
        <v>0</v>
      </c>
      <c r="BH110" s="145">
        <f t="shared" si="17"/>
        <v>0</v>
      </c>
      <c r="BI110" s="145">
        <f t="shared" si="18"/>
        <v>0</v>
      </c>
      <c r="BJ110" s="14" t="s">
        <v>78</v>
      </c>
      <c r="BK110" s="145">
        <f t="shared" si="19"/>
        <v>0</v>
      </c>
      <c r="BL110" s="14" t="s">
        <v>116</v>
      </c>
      <c r="BM110" s="14" t="s">
        <v>207</v>
      </c>
    </row>
    <row r="111" spans="2:65" s="11" customFormat="1" ht="11.25">
      <c r="B111" s="146"/>
      <c r="D111" s="147" t="s">
        <v>146</v>
      </c>
      <c r="F111" s="149" t="s">
        <v>208</v>
      </c>
      <c r="H111" s="150">
        <v>0.52200000000000002</v>
      </c>
      <c r="I111" s="151"/>
      <c r="L111" s="146"/>
      <c r="M111" s="152"/>
      <c r="N111" s="153"/>
      <c r="O111" s="153"/>
      <c r="P111" s="153"/>
      <c r="Q111" s="153"/>
      <c r="R111" s="153"/>
      <c r="S111" s="153"/>
      <c r="T111" s="154"/>
      <c r="AT111" s="148" t="s">
        <v>146</v>
      </c>
      <c r="AU111" s="148" t="s">
        <v>80</v>
      </c>
      <c r="AV111" s="11" t="s">
        <v>80</v>
      </c>
      <c r="AW111" s="11" t="s">
        <v>3</v>
      </c>
      <c r="AX111" s="11" t="s">
        <v>78</v>
      </c>
      <c r="AY111" s="148" t="s">
        <v>108</v>
      </c>
    </row>
    <row r="112" spans="2:65" s="10" customFormat="1" ht="22.9" customHeight="1">
      <c r="B112" s="120"/>
      <c r="D112" s="121" t="s">
        <v>70</v>
      </c>
      <c r="E112" s="131" t="s">
        <v>209</v>
      </c>
      <c r="F112" s="131" t="s">
        <v>210</v>
      </c>
      <c r="I112" s="123"/>
      <c r="J112" s="132">
        <f>BK112</f>
        <v>0</v>
      </c>
      <c r="L112" s="120"/>
      <c r="M112" s="125"/>
      <c r="N112" s="126"/>
      <c r="O112" s="126"/>
      <c r="P112" s="127">
        <f>SUM(P113:P156)</f>
        <v>0</v>
      </c>
      <c r="Q112" s="126"/>
      <c r="R112" s="127">
        <f>SUM(R113:R156)</f>
        <v>8.0160000000000009E-2</v>
      </c>
      <c r="S112" s="126"/>
      <c r="T112" s="128">
        <f>SUM(T113:T156)</f>
        <v>1.2789999999999998E-2</v>
      </c>
      <c r="AR112" s="121" t="s">
        <v>80</v>
      </c>
      <c r="AT112" s="129" t="s">
        <v>70</v>
      </c>
      <c r="AU112" s="129" t="s">
        <v>78</v>
      </c>
      <c r="AY112" s="121" t="s">
        <v>108</v>
      </c>
      <c r="BK112" s="130">
        <f>SUM(BK113:BK156)</f>
        <v>0</v>
      </c>
    </row>
    <row r="113" spans="2:65" s="1" customFormat="1" ht="16.5" customHeight="1">
      <c r="B113" s="133"/>
      <c r="C113" s="134" t="s">
        <v>211</v>
      </c>
      <c r="D113" s="134" t="s">
        <v>111</v>
      </c>
      <c r="E113" s="135" t="s">
        <v>212</v>
      </c>
      <c r="F113" s="136" t="s">
        <v>213</v>
      </c>
      <c r="G113" s="137" t="s">
        <v>120</v>
      </c>
      <c r="H113" s="138">
        <v>40</v>
      </c>
      <c r="I113" s="139"/>
      <c r="J113" s="140">
        <f>ROUND(I113*H113,2)</f>
        <v>0</v>
      </c>
      <c r="K113" s="136" t="s">
        <v>115</v>
      </c>
      <c r="L113" s="28"/>
      <c r="M113" s="141" t="s">
        <v>1</v>
      </c>
      <c r="N113" s="142" t="s">
        <v>42</v>
      </c>
      <c r="O113" s="47"/>
      <c r="P113" s="143">
        <f>O113*H113</f>
        <v>0</v>
      </c>
      <c r="Q113" s="143">
        <v>0</v>
      </c>
      <c r="R113" s="143">
        <f>Q113*H113</f>
        <v>0</v>
      </c>
      <c r="S113" s="143">
        <v>2.7999999999999998E-4</v>
      </c>
      <c r="T113" s="144">
        <f>S113*H113</f>
        <v>1.1199999999999998E-2</v>
      </c>
      <c r="AR113" s="14" t="s">
        <v>116</v>
      </c>
      <c r="AT113" s="14" t="s">
        <v>111</v>
      </c>
      <c r="AU113" s="14" t="s">
        <v>80</v>
      </c>
      <c r="AY113" s="14" t="s">
        <v>108</v>
      </c>
      <c r="BE113" s="145">
        <f>IF(N113="základní",J113,0)</f>
        <v>0</v>
      </c>
      <c r="BF113" s="145">
        <f>IF(N113="snížená",J113,0)</f>
        <v>0</v>
      </c>
      <c r="BG113" s="145">
        <f>IF(N113="zákl. přenesená",J113,0)</f>
        <v>0</v>
      </c>
      <c r="BH113" s="145">
        <f>IF(N113="sníž. přenesená",J113,0)</f>
        <v>0</v>
      </c>
      <c r="BI113" s="145">
        <f>IF(N113="nulová",J113,0)</f>
        <v>0</v>
      </c>
      <c r="BJ113" s="14" t="s">
        <v>78</v>
      </c>
      <c r="BK113" s="145">
        <f>ROUND(I113*H113,2)</f>
        <v>0</v>
      </c>
      <c r="BL113" s="14" t="s">
        <v>116</v>
      </c>
      <c r="BM113" s="14" t="s">
        <v>214</v>
      </c>
    </row>
    <row r="114" spans="2:65" s="1" customFormat="1" ht="16.5" customHeight="1">
      <c r="B114" s="133"/>
      <c r="C114" s="134" t="s">
        <v>215</v>
      </c>
      <c r="D114" s="134" t="s">
        <v>111</v>
      </c>
      <c r="E114" s="135" t="s">
        <v>216</v>
      </c>
      <c r="F114" s="136" t="s">
        <v>217</v>
      </c>
      <c r="G114" s="137" t="s">
        <v>114</v>
      </c>
      <c r="H114" s="138">
        <v>1</v>
      </c>
      <c r="I114" s="139"/>
      <c r="J114" s="140">
        <f>ROUND(I114*H114,2)</f>
        <v>0</v>
      </c>
      <c r="K114" s="136" t="s">
        <v>115</v>
      </c>
      <c r="L114" s="28"/>
      <c r="M114" s="141" t="s">
        <v>1</v>
      </c>
      <c r="N114" s="142" t="s">
        <v>42</v>
      </c>
      <c r="O114" s="47"/>
      <c r="P114" s="143">
        <f>O114*H114</f>
        <v>0</v>
      </c>
      <c r="Q114" s="143">
        <v>3.5E-4</v>
      </c>
      <c r="R114" s="143">
        <f>Q114*H114</f>
        <v>3.5E-4</v>
      </c>
      <c r="S114" s="143">
        <v>0</v>
      </c>
      <c r="T114" s="144">
        <f>S114*H114</f>
        <v>0</v>
      </c>
      <c r="AR114" s="14" t="s">
        <v>116</v>
      </c>
      <c r="AT114" s="14" t="s">
        <v>111</v>
      </c>
      <c r="AU114" s="14" t="s">
        <v>80</v>
      </c>
      <c r="AY114" s="14" t="s">
        <v>108</v>
      </c>
      <c r="BE114" s="145">
        <f>IF(N114="základní",J114,0)</f>
        <v>0</v>
      </c>
      <c r="BF114" s="145">
        <f>IF(N114="snížená",J114,0)</f>
        <v>0</v>
      </c>
      <c r="BG114" s="145">
        <f>IF(N114="zákl. přenesená",J114,0)</f>
        <v>0</v>
      </c>
      <c r="BH114" s="145">
        <f>IF(N114="sníž. přenesená",J114,0)</f>
        <v>0</v>
      </c>
      <c r="BI114" s="145">
        <f>IF(N114="nulová",J114,0)</f>
        <v>0</v>
      </c>
      <c r="BJ114" s="14" t="s">
        <v>78</v>
      </c>
      <c r="BK114" s="145">
        <f>ROUND(I114*H114,2)</f>
        <v>0</v>
      </c>
      <c r="BL114" s="14" t="s">
        <v>116</v>
      </c>
      <c r="BM114" s="14" t="s">
        <v>218</v>
      </c>
    </row>
    <row r="115" spans="2:65" s="1" customFormat="1" ht="16.5" customHeight="1">
      <c r="B115" s="133"/>
      <c r="C115" s="134" t="s">
        <v>219</v>
      </c>
      <c r="D115" s="134" t="s">
        <v>111</v>
      </c>
      <c r="E115" s="135" t="s">
        <v>220</v>
      </c>
      <c r="F115" s="136" t="s">
        <v>221</v>
      </c>
      <c r="G115" s="137" t="s">
        <v>120</v>
      </c>
      <c r="H115" s="138">
        <v>2</v>
      </c>
      <c r="I115" s="139"/>
      <c r="J115" s="140">
        <f>ROUND(I115*H115,2)</f>
        <v>0</v>
      </c>
      <c r="K115" s="136" t="s">
        <v>115</v>
      </c>
      <c r="L115" s="28"/>
      <c r="M115" s="141" t="s">
        <v>1</v>
      </c>
      <c r="N115" s="142" t="s">
        <v>42</v>
      </c>
      <c r="O115" s="47"/>
      <c r="P115" s="143">
        <f>O115*H115</f>
        <v>0</v>
      </c>
      <c r="Q115" s="143">
        <v>5.1999999999999995E-4</v>
      </c>
      <c r="R115" s="143">
        <f>Q115*H115</f>
        <v>1.0399999999999999E-3</v>
      </c>
      <c r="S115" s="143">
        <v>0</v>
      </c>
      <c r="T115" s="144">
        <f>S115*H115</f>
        <v>0</v>
      </c>
      <c r="AR115" s="14" t="s">
        <v>116</v>
      </c>
      <c r="AT115" s="14" t="s">
        <v>111</v>
      </c>
      <c r="AU115" s="14" t="s">
        <v>80</v>
      </c>
      <c r="AY115" s="14" t="s">
        <v>108</v>
      </c>
      <c r="BE115" s="145">
        <f>IF(N115="základní",J115,0)</f>
        <v>0</v>
      </c>
      <c r="BF115" s="145">
        <f>IF(N115="snížená",J115,0)</f>
        <v>0</v>
      </c>
      <c r="BG115" s="145">
        <f>IF(N115="zákl. přenesená",J115,0)</f>
        <v>0</v>
      </c>
      <c r="BH115" s="145">
        <f>IF(N115="sníž. přenesená",J115,0)</f>
        <v>0</v>
      </c>
      <c r="BI115" s="145">
        <f>IF(N115="nulová",J115,0)</f>
        <v>0</v>
      </c>
      <c r="BJ115" s="14" t="s">
        <v>78</v>
      </c>
      <c r="BK115" s="145">
        <f>ROUND(I115*H115,2)</f>
        <v>0</v>
      </c>
      <c r="BL115" s="14" t="s">
        <v>116</v>
      </c>
      <c r="BM115" s="14" t="s">
        <v>222</v>
      </c>
    </row>
    <row r="116" spans="2:65" s="1" customFormat="1" ht="16.5" customHeight="1">
      <c r="B116" s="133"/>
      <c r="C116" s="134" t="s">
        <v>223</v>
      </c>
      <c r="D116" s="134" t="s">
        <v>111</v>
      </c>
      <c r="E116" s="135" t="s">
        <v>224</v>
      </c>
      <c r="F116" s="136" t="s">
        <v>225</v>
      </c>
      <c r="G116" s="137" t="s">
        <v>120</v>
      </c>
      <c r="H116" s="138">
        <v>6</v>
      </c>
      <c r="I116" s="139"/>
      <c r="J116" s="140">
        <f>ROUND(I116*H116,2)</f>
        <v>0</v>
      </c>
      <c r="K116" s="136" t="s">
        <v>115</v>
      </c>
      <c r="L116" s="28"/>
      <c r="M116" s="141" t="s">
        <v>1</v>
      </c>
      <c r="N116" s="142" t="s">
        <v>42</v>
      </c>
      <c r="O116" s="47"/>
      <c r="P116" s="143">
        <f>O116*H116</f>
        <v>0</v>
      </c>
      <c r="Q116" s="143">
        <v>7.7999999999999999E-4</v>
      </c>
      <c r="R116" s="143">
        <f>Q116*H116</f>
        <v>4.6800000000000001E-3</v>
      </c>
      <c r="S116" s="143">
        <v>0</v>
      </c>
      <c r="T116" s="144">
        <f>S116*H116</f>
        <v>0</v>
      </c>
      <c r="AR116" s="14" t="s">
        <v>116</v>
      </c>
      <c r="AT116" s="14" t="s">
        <v>111</v>
      </c>
      <c r="AU116" s="14" t="s">
        <v>80</v>
      </c>
      <c r="AY116" s="14" t="s">
        <v>108</v>
      </c>
      <c r="BE116" s="145">
        <f>IF(N116="základní",J116,0)</f>
        <v>0</v>
      </c>
      <c r="BF116" s="145">
        <f>IF(N116="snížená",J116,0)</f>
        <v>0</v>
      </c>
      <c r="BG116" s="145">
        <f>IF(N116="zákl. přenesená",J116,0)</f>
        <v>0</v>
      </c>
      <c r="BH116" s="145">
        <f>IF(N116="sníž. přenesená",J116,0)</f>
        <v>0</v>
      </c>
      <c r="BI116" s="145">
        <f>IF(N116="nulová",J116,0)</f>
        <v>0</v>
      </c>
      <c r="BJ116" s="14" t="s">
        <v>78</v>
      </c>
      <c r="BK116" s="145">
        <f>ROUND(I116*H116,2)</f>
        <v>0</v>
      </c>
      <c r="BL116" s="14" t="s">
        <v>116</v>
      </c>
      <c r="BM116" s="14" t="s">
        <v>226</v>
      </c>
    </row>
    <row r="117" spans="2:65" s="12" customFormat="1" ht="11.25">
      <c r="B117" s="165"/>
      <c r="D117" s="147" t="s">
        <v>146</v>
      </c>
      <c r="E117" s="166" t="s">
        <v>1</v>
      </c>
      <c r="F117" s="167" t="s">
        <v>227</v>
      </c>
      <c r="H117" s="166" t="s">
        <v>1</v>
      </c>
      <c r="I117" s="168"/>
      <c r="L117" s="165"/>
      <c r="M117" s="169"/>
      <c r="N117" s="170"/>
      <c r="O117" s="170"/>
      <c r="P117" s="170"/>
      <c r="Q117" s="170"/>
      <c r="R117" s="170"/>
      <c r="S117" s="170"/>
      <c r="T117" s="171"/>
      <c r="AT117" s="166" t="s">
        <v>146</v>
      </c>
      <c r="AU117" s="166" t="s">
        <v>80</v>
      </c>
      <c r="AV117" s="12" t="s">
        <v>78</v>
      </c>
      <c r="AW117" s="12" t="s">
        <v>33</v>
      </c>
      <c r="AX117" s="12" t="s">
        <v>71</v>
      </c>
      <c r="AY117" s="166" t="s">
        <v>108</v>
      </c>
    </row>
    <row r="118" spans="2:65" s="12" customFormat="1" ht="11.25">
      <c r="B118" s="165"/>
      <c r="D118" s="147" t="s">
        <v>146</v>
      </c>
      <c r="E118" s="166" t="s">
        <v>1</v>
      </c>
      <c r="F118" s="167" t="s">
        <v>228</v>
      </c>
      <c r="H118" s="166" t="s">
        <v>1</v>
      </c>
      <c r="I118" s="168"/>
      <c r="L118" s="165"/>
      <c r="M118" s="169"/>
      <c r="N118" s="170"/>
      <c r="O118" s="170"/>
      <c r="P118" s="170"/>
      <c r="Q118" s="170"/>
      <c r="R118" s="170"/>
      <c r="S118" s="170"/>
      <c r="T118" s="171"/>
      <c r="AT118" s="166" t="s">
        <v>146</v>
      </c>
      <c r="AU118" s="166" t="s">
        <v>80</v>
      </c>
      <c r="AV118" s="12" t="s">
        <v>78</v>
      </c>
      <c r="AW118" s="12" t="s">
        <v>33</v>
      </c>
      <c r="AX118" s="12" t="s">
        <v>71</v>
      </c>
      <c r="AY118" s="166" t="s">
        <v>108</v>
      </c>
    </row>
    <row r="119" spans="2:65" s="11" customFormat="1" ht="11.25">
      <c r="B119" s="146"/>
      <c r="D119" s="147" t="s">
        <v>146</v>
      </c>
      <c r="E119" s="148" t="s">
        <v>1</v>
      </c>
      <c r="F119" s="149" t="s">
        <v>229</v>
      </c>
      <c r="H119" s="150">
        <v>6</v>
      </c>
      <c r="I119" s="151"/>
      <c r="L119" s="146"/>
      <c r="M119" s="152"/>
      <c r="N119" s="153"/>
      <c r="O119" s="153"/>
      <c r="P119" s="153"/>
      <c r="Q119" s="153"/>
      <c r="R119" s="153"/>
      <c r="S119" s="153"/>
      <c r="T119" s="154"/>
      <c r="AT119" s="148" t="s">
        <v>146</v>
      </c>
      <c r="AU119" s="148" t="s">
        <v>80</v>
      </c>
      <c r="AV119" s="11" t="s">
        <v>80</v>
      </c>
      <c r="AW119" s="11" t="s">
        <v>33</v>
      </c>
      <c r="AX119" s="11" t="s">
        <v>78</v>
      </c>
      <c r="AY119" s="148" t="s">
        <v>108</v>
      </c>
    </row>
    <row r="120" spans="2:65" s="1" customFormat="1" ht="16.5" customHeight="1">
      <c r="B120" s="133"/>
      <c r="C120" s="134" t="s">
        <v>230</v>
      </c>
      <c r="D120" s="134" t="s">
        <v>111</v>
      </c>
      <c r="E120" s="135" t="s">
        <v>231</v>
      </c>
      <c r="F120" s="136" t="s">
        <v>232</v>
      </c>
      <c r="G120" s="137" t="s">
        <v>120</v>
      </c>
      <c r="H120" s="138">
        <v>34</v>
      </c>
      <c r="I120" s="139"/>
      <c r="J120" s="140">
        <f>ROUND(I120*H120,2)</f>
        <v>0</v>
      </c>
      <c r="K120" s="136" t="s">
        <v>115</v>
      </c>
      <c r="L120" s="28"/>
      <c r="M120" s="141" t="s">
        <v>1</v>
      </c>
      <c r="N120" s="142" t="s">
        <v>42</v>
      </c>
      <c r="O120" s="47"/>
      <c r="P120" s="143">
        <f>O120*H120</f>
        <v>0</v>
      </c>
      <c r="Q120" s="143">
        <v>9.6000000000000002E-4</v>
      </c>
      <c r="R120" s="143">
        <f>Q120*H120</f>
        <v>3.2640000000000002E-2</v>
      </c>
      <c r="S120" s="143">
        <v>0</v>
      </c>
      <c r="T120" s="144">
        <f>S120*H120</f>
        <v>0</v>
      </c>
      <c r="AR120" s="14" t="s">
        <v>116</v>
      </c>
      <c r="AT120" s="14" t="s">
        <v>111</v>
      </c>
      <c r="AU120" s="14" t="s">
        <v>80</v>
      </c>
      <c r="AY120" s="14" t="s">
        <v>108</v>
      </c>
      <c r="BE120" s="145">
        <f>IF(N120="základní",J120,0)</f>
        <v>0</v>
      </c>
      <c r="BF120" s="145">
        <f>IF(N120="snížená",J120,0)</f>
        <v>0</v>
      </c>
      <c r="BG120" s="145">
        <f>IF(N120="zákl. přenesená",J120,0)</f>
        <v>0</v>
      </c>
      <c r="BH120" s="145">
        <f>IF(N120="sníž. přenesená",J120,0)</f>
        <v>0</v>
      </c>
      <c r="BI120" s="145">
        <f>IF(N120="nulová",J120,0)</f>
        <v>0</v>
      </c>
      <c r="BJ120" s="14" t="s">
        <v>78</v>
      </c>
      <c r="BK120" s="145">
        <f>ROUND(I120*H120,2)</f>
        <v>0</v>
      </c>
      <c r="BL120" s="14" t="s">
        <v>116</v>
      </c>
      <c r="BM120" s="14" t="s">
        <v>233</v>
      </c>
    </row>
    <row r="121" spans="2:65" s="12" customFormat="1" ht="11.25">
      <c r="B121" s="165"/>
      <c r="D121" s="147" t="s">
        <v>146</v>
      </c>
      <c r="E121" s="166" t="s">
        <v>1</v>
      </c>
      <c r="F121" s="167" t="s">
        <v>234</v>
      </c>
      <c r="H121" s="166" t="s">
        <v>1</v>
      </c>
      <c r="I121" s="168"/>
      <c r="L121" s="165"/>
      <c r="M121" s="169"/>
      <c r="N121" s="170"/>
      <c r="O121" s="170"/>
      <c r="P121" s="170"/>
      <c r="Q121" s="170"/>
      <c r="R121" s="170"/>
      <c r="S121" s="170"/>
      <c r="T121" s="171"/>
      <c r="AT121" s="166" t="s">
        <v>146</v>
      </c>
      <c r="AU121" s="166" t="s">
        <v>80</v>
      </c>
      <c r="AV121" s="12" t="s">
        <v>78</v>
      </c>
      <c r="AW121" s="12" t="s">
        <v>33</v>
      </c>
      <c r="AX121" s="12" t="s">
        <v>71</v>
      </c>
      <c r="AY121" s="166" t="s">
        <v>108</v>
      </c>
    </row>
    <row r="122" spans="2:65" s="12" customFormat="1" ht="11.25">
      <c r="B122" s="165"/>
      <c r="D122" s="147" t="s">
        <v>146</v>
      </c>
      <c r="E122" s="166" t="s">
        <v>1</v>
      </c>
      <c r="F122" s="167" t="s">
        <v>235</v>
      </c>
      <c r="H122" s="166" t="s">
        <v>1</v>
      </c>
      <c r="I122" s="168"/>
      <c r="L122" s="165"/>
      <c r="M122" s="169"/>
      <c r="N122" s="170"/>
      <c r="O122" s="170"/>
      <c r="P122" s="170"/>
      <c r="Q122" s="170"/>
      <c r="R122" s="170"/>
      <c r="S122" s="170"/>
      <c r="T122" s="171"/>
      <c r="AT122" s="166" t="s">
        <v>146</v>
      </c>
      <c r="AU122" s="166" t="s">
        <v>80</v>
      </c>
      <c r="AV122" s="12" t="s">
        <v>78</v>
      </c>
      <c r="AW122" s="12" t="s">
        <v>33</v>
      </c>
      <c r="AX122" s="12" t="s">
        <v>71</v>
      </c>
      <c r="AY122" s="166" t="s">
        <v>108</v>
      </c>
    </row>
    <row r="123" spans="2:65" s="11" customFormat="1" ht="11.25">
      <c r="B123" s="146"/>
      <c r="D123" s="147" t="s">
        <v>146</v>
      </c>
      <c r="E123" s="148" t="s">
        <v>1</v>
      </c>
      <c r="F123" s="149" t="s">
        <v>236</v>
      </c>
      <c r="H123" s="150">
        <v>34</v>
      </c>
      <c r="I123" s="151"/>
      <c r="L123" s="146"/>
      <c r="M123" s="152"/>
      <c r="N123" s="153"/>
      <c r="O123" s="153"/>
      <c r="P123" s="153"/>
      <c r="Q123" s="153"/>
      <c r="R123" s="153"/>
      <c r="S123" s="153"/>
      <c r="T123" s="154"/>
      <c r="AT123" s="148" t="s">
        <v>146</v>
      </c>
      <c r="AU123" s="148" t="s">
        <v>80</v>
      </c>
      <c r="AV123" s="11" t="s">
        <v>80</v>
      </c>
      <c r="AW123" s="11" t="s">
        <v>33</v>
      </c>
      <c r="AX123" s="11" t="s">
        <v>78</v>
      </c>
      <c r="AY123" s="148" t="s">
        <v>108</v>
      </c>
    </row>
    <row r="124" spans="2:65" s="1" customFormat="1" ht="16.5" customHeight="1">
      <c r="B124" s="133"/>
      <c r="C124" s="134" t="s">
        <v>237</v>
      </c>
      <c r="D124" s="134" t="s">
        <v>111</v>
      </c>
      <c r="E124" s="135" t="s">
        <v>238</v>
      </c>
      <c r="F124" s="136" t="s">
        <v>239</v>
      </c>
      <c r="G124" s="137" t="s">
        <v>240</v>
      </c>
      <c r="H124" s="138">
        <v>8</v>
      </c>
      <c r="I124" s="139"/>
      <c r="J124" s="140">
        <f>ROUND(I124*H124,2)</f>
        <v>0</v>
      </c>
      <c r="K124" s="136" t="s">
        <v>115</v>
      </c>
      <c r="L124" s="28"/>
      <c r="M124" s="141" t="s">
        <v>1</v>
      </c>
      <c r="N124" s="142" t="s">
        <v>42</v>
      </c>
      <c r="O124" s="47"/>
      <c r="P124" s="143">
        <f>O124*H124</f>
        <v>0</v>
      </c>
      <c r="Q124" s="143">
        <v>0</v>
      </c>
      <c r="R124" s="143">
        <f>Q124*H124</f>
        <v>0</v>
      </c>
      <c r="S124" s="143">
        <v>0</v>
      </c>
      <c r="T124" s="144">
        <f>S124*H124</f>
        <v>0</v>
      </c>
      <c r="AR124" s="14" t="s">
        <v>116</v>
      </c>
      <c r="AT124" s="14" t="s">
        <v>111</v>
      </c>
      <c r="AU124" s="14" t="s">
        <v>80</v>
      </c>
      <c r="AY124" s="14" t="s">
        <v>108</v>
      </c>
      <c r="BE124" s="145">
        <f>IF(N124="základní",J124,0)</f>
        <v>0</v>
      </c>
      <c r="BF124" s="145">
        <f>IF(N124="snížená",J124,0)</f>
        <v>0</v>
      </c>
      <c r="BG124" s="145">
        <f>IF(N124="zákl. přenesená",J124,0)</f>
        <v>0</v>
      </c>
      <c r="BH124" s="145">
        <f>IF(N124="sníž. přenesená",J124,0)</f>
        <v>0</v>
      </c>
      <c r="BI124" s="145">
        <f>IF(N124="nulová",J124,0)</f>
        <v>0</v>
      </c>
      <c r="BJ124" s="14" t="s">
        <v>78</v>
      </c>
      <c r="BK124" s="145">
        <f>ROUND(I124*H124,2)</f>
        <v>0</v>
      </c>
      <c r="BL124" s="14" t="s">
        <v>116</v>
      </c>
      <c r="BM124" s="14" t="s">
        <v>241</v>
      </c>
    </row>
    <row r="125" spans="2:65" s="1" customFormat="1" ht="16.5" customHeight="1">
      <c r="B125" s="133"/>
      <c r="C125" s="134" t="s">
        <v>242</v>
      </c>
      <c r="D125" s="134" t="s">
        <v>111</v>
      </c>
      <c r="E125" s="135" t="s">
        <v>243</v>
      </c>
      <c r="F125" s="136" t="s">
        <v>244</v>
      </c>
      <c r="G125" s="137" t="s">
        <v>120</v>
      </c>
      <c r="H125" s="138">
        <v>3</v>
      </c>
      <c r="I125" s="139"/>
      <c r="J125" s="140">
        <f>ROUND(I125*H125,2)</f>
        <v>0</v>
      </c>
      <c r="K125" s="136" t="s">
        <v>115</v>
      </c>
      <c r="L125" s="28"/>
      <c r="M125" s="141" t="s">
        <v>1</v>
      </c>
      <c r="N125" s="142" t="s">
        <v>42</v>
      </c>
      <c r="O125" s="47"/>
      <c r="P125" s="143">
        <f>O125*H125</f>
        <v>0</v>
      </c>
      <c r="Q125" s="143">
        <v>4.0000000000000003E-5</v>
      </c>
      <c r="R125" s="143">
        <f>Q125*H125</f>
        <v>1.2000000000000002E-4</v>
      </c>
      <c r="S125" s="143">
        <v>0</v>
      </c>
      <c r="T125" s="144">
        <f>S125*H125</f>
        <v>0</v>
      </c>
      <c r="AR125" s="14" t="s">
        <v>116</v>
      </c>
      <c r="AT125" s="14" t="s">
        <v>111</v>
      </c>
      <c r="AU125" s="14" t="s">
        <v>80</v>
      </c>
      <c r="AY125" s="14" t="s">
        <v>108</v>
      </c>
      <c r="BE125" s="145">
        <f>IF(N125="základní",J125,0)</f>
        <v>0</v>
      </c>
      <c r="BF125" s="145">
        <f>IF(N125="snížená",J125,0)</f>
        <v>0</v>
      </c>
      <c r="BG125" s="145">
        <f>IF(N125="zákl. přenesená",J125,0)</f>
        <v>0</v>
      </c>
      <c r="BH125" s="145">
        <f>IF(N125="sníž. přenesená",J125,0)</f>
        <v>0</v>
      </c>
      <c r="BI125" s="145">
        <f>IF(N125="nulová",J125,0)</f>
        <v>0</v>
      </c>
      <c r="BJ125" s="14" t="s">
        <v>78</v>
      </c>
      <c r="BK125" s="145">
        <f>ROUND(I125*H125,2)</f>
        <v>0</v>
      </c>
      <c r="BL125" s="14" t="s">
        <v>116</v>
      </c>
      <c r="BM125" s="14" t="s">
        <v>245</v>
      </c>
    </row>
    <row r="126" spans="2:65" s="12" customFormat="1" ht="11.25">
      <c r="B126" s="165"/>
      <c r="D126" s="147" t="s">
        <v>146</v>
      </c>
      <c r="E126" s="166" t="s">
        <v>1</v>
      </c>
      <c r="F126" s="167" t="s">
        <v>246</v>
      </c>
      <c r="H126" s="166" t="s">
        <v>1</v>
      </c>
      <c r="I126" s="168"/>
      <c r="L126" s="165"/>
      <c r="M126" s="169"/>
      <c r="N126" s="170"/>
      <c r="O126" s="170"/>
      <c r="P126" s="170"/>
      <c r="Q126" s="170"/>
      <c r="R126" s="170"/>
      <c r="S126" s="170"/>
      <c r="T126" s="171"/>
      <c r="AT126" s="166" t="s">
        <v>146</v>
      </c>
      <c r="AU126" s="166" t="s">
        <v>80</v>
      </c>
      <c r="AV126" s="12" t="s">
        <v>78</v>
      </c>
      <c r="AW126" s="12" t="s">
        <v>33</v>
      </c>
      <c r="AX126" s="12" t="s">
        <v>71</v>
      </c>
      <c r="AY126" s="166" t="s">
        <v>108</v>
      </c>
    </row>
    <row r="127" spans="2:65" s="11" customFormat="1" ht="11.25">
      <c r="B127" s="146"/>
      <c r="D127" s="147" t="s">
        <v>146</v>
      </c>
      <c r="E127" s="148" t="s">
        <v>1</v>
      </c>
      <c r="F127" s="149" t="s">
        <v>122</v>
      </c>
      <c r="H127" s="150">
        <v>3</v>
      </c>
      <c r="I127" s="151"/>
      <c r="L127" s="146"/>
      <c r="M127" s="152"/>
      <c r="N127" s="153"/>
      <c r="O127" s="153"/>
      <c r="P127" s="153"/>
      <c r="Q127" s="153"/>
      <c r="R127" s="153"/>
      <c r="S127" s="153"/>
      <c r="T127" s="154"/>
      <c r="AT127" s="148" t="s">
        <v>146</v>
      </c>
      <c r="AU127" s="148" t="s">
        <v>80</v>
      </c>
      <c r="AV127" s="11" t="s">
        <v>80</v>
      </c>
      <c r="AW127" s="11" t="s">
        <v>33</v>
      </c>
      <c r="AX127" s="11" t="s">
        <v>78</v>
      </c>
      <c r="AY127" s="148" t="s">
        <v>108</v>
      </c>
    </row>
    <row r="128" spans="2:65" s="1" customFormat="1" ht="16.5" customHeight="1">
      <c r="B128" s="133"/>
      <c r="C128" s="134" t="s">
        <v>247</v>
      </c>
      <c r="D128" s="134" t="s">
        <v>111</v>
      </c>
      <c r="E128" s="135" t="s">
        <v>248</v>
      </c>
      <c r="F128" s="136" t="s">
        <v>249</v>
      </c>
      <c r="G128" s="137" t="s">
        <v>120</v>
      </c>
      <c r="H128" s="138">
        <v>22</v>
      </c>
      <c r="I128" s="139"/>
      <c r="J128" s="140">
        <f>ROUND(I128*H128,2)</f>
        <v>0</v>
      </c>
      <c r="K128" s="136" t="s">
        <v>115</v>
      </c>
      <c r="L128" s="28"/>
      <c r="M128" s="141" t="s">
        <v>1</v>
      </c>
      <c r="N128" s="142" t="s">
        <v>42</v>
      </c>
      <c r="O128" s="47"/>
      <c r="P128" s="143">
        <f>O128*H128</f>
        <v>0</v>
      </c>
      <c r="Q128" s="143">
        <v>4.0000000000000003E-5</v>
      </c>
      <c r="R128" s="143">
        <f>Q128*H128</f>
        <v>8.8000000000000003E-4</v>
      </c>
      <c r="S128" s="143">
        <v>0</v>
      </c>
      <c r="T128" s="144">
        <f>S128*H128</f>
        <v>0</v>
      </c>
      <c r="AR128" s="14" t="s">
        <v>116</v>
      </c>
      <c r="AT128" s="14" t="s">
        <v>111</v>
      </c>
      <c r="AU128" s="14" t="s">
        <v>80</v>
      </c>
      <c r="AY128" s="14" t="s">
        <v>108</v>
      </c>
      <c r="BE128" s="145">
        <f>IF(N128="základní",J128,0)</f>
        <v>0</v>
      </c>
      <c r="BF128" s="145">
        <f>IF(N128="snížená",J128,0)</f>
        <v>0</v>
      </c>
      <c r="BG128" s="145">
        <f>IF(N128="zákl. přenesená",J128,0)</f>
        <v>0</v>
      </c>
      <c r="BH128" s="145">
        <f>IF(N128="sníž. přenesená",J128,0)</f>
        <v>0</v>
      </c>
      <c r="BI128" s="145">
        <f>IF(N128="nulová",J128,0)</f>
        <v>0</v>
      </c>
      <c r="BJ128" s="14" t="s">
        <v>78</v>
      </c>
      <c r="BK128" s="145">
        <f>ROUND(I128*H128,2)</f>
        <v>0</v>
      </c>
      <c r="BL128" s="14" t="s">
        <v>116</v>
      </c>
      <c r="BM128" s="14" t="s">
        <v>250</v>
      </c>
    </row>
    <row r="129" spans="2:65" s="12" customFormat="1" ht="11.25">
      <c r="B129" s="165"/>
      <c r="D129" s="147" t="s">
        <v>146</v>
      </c>
      <c r="E129" s="166" t="s">
        <v>1</v>
      </c>
      <c r="F129" s="167" t="s">
        <v>251</v>
      </c>
      <c r="H129" s="166" t="s">
        <v>1</v>
      </c>
      <c r="I129" s="168"/>
      <c r="L129" s="165"/>
      <c r="M129" s="169"/>
      <c r="N129" s="170"/>
      <c r="O129" s="170"/>
      <c r="P129" s="170"/>
      <c r="Q129" s="170"/>
      <c r="R129" s="170"/>
      <c r="S129" s="170"/>
      <c r="T129" s="171"/>
      <c r="AT129" s="166" t="s">
        <v>146</v>
      </c>
      <c r="AU129" s="166" t="s">
        <v>80</v>
      </c>
      <c r="AV129" s="12" t="s">
        <v>78</v>
      </c>
      <c r="AW129" s="12" t="s">
        <v>33</v>
      </c>
      <c r="AX129" s="12" t="s">
        <v>71</v>
      </c>
      <c r="AY129" s="166" t="s">
        <v>108</v>
      </c>
    </row>
    <row r="130" spans="2:65" s="11" customFormat="1" ht="11.25">
      <c r="B130" s="146"/>
      <c r="D130" s="147" t="s">
        <v>146</v>
      </c>
      <c r="E130" s="148" t="s">
        <v>1</v>
      </c>
      <c r="F130" s="149" t="s">
        <v>200</v>
      </c>
      <c r="H130" s="150">
        <v>22</v>
      </c>
      <c r="I130" s="151"/>
      <c r="L130" s="146"/>
      <c r="M130" s="152"/>
      <c r="N130" s="153"/>
      <c r="O130" s="153"/>
      <c r="P130" s="153"/>
      <c r="Q130" s="153"/>
      <c r="R130" s="153"/>
      <c r="S130" s="153"/>
      <c r="T130" s="154"/>
      <c r="AT130" s="148" t="s">
        <v>146</v>
      </c>
      <c r="AU130" s="148" t="s">
        <v>80</v>
      </c>
      <c r="AV130" s="11" t="s">
        <v>80</v>
      </c>
      <c r="AW130" s="11" t="s">
        <v>33</v>
      </c>
      <c r="AX130" s="11" t="s">
        <v>78</v>
      </c>
      <c r="AY130" s="148" t="s">
        <v>108</v>
      </c>
    </row>
    <row r="131" spans="2:65" s="1" customFormat="1" ht="16.5" customHeight="1">
      <c r="B131" s="133"/>
      <c r="C131" s="134" t="s">
        <v>178</v>
      </c>
      <c r="D131" s="134" t="s">
        <v>111</v>
      </c>
      <c r="E131" s="135" t="s">
        <v>252</v>
      </c>
      <c r="F131" s="136" t="s">
        <v>253</v>
      </c>
      <c r="G131" s="137" t="s">
        <v>120</v>
      </c>
      <c r="H131" s="138">
        <v>3</v>
      </c>
      <c r="I131" s="139"/>
      <c r="J131" s="140">
        <f>ROUND(I131*H131,2)</f>
        <v>0</v>
      </c>
      <c r="K131" s="136" t="s">
        <v>115</v>
      </c>
      <c r="L131" s="28"/>
      <c r="M131" s="141" t="s">
        <v>1</v>
      </c>
      <c r="N131" s="142" t="s">
        <v>42</v>
      </c>
      <c r="O131" s="47"/>
      <c r="P131" s="143">
        <f>O131*H131</f>
        <v>0</v>
      </c>
      <c r="Q131" s="143">
        <v>6.9999999999999994E-5</v>
      </c>
      <c r="R131" s="143">
        <f>Q131*H131</f>
        <v>2.0999999999999998E-4</v>
      </c>
      <c r="S131" s="143">
        <v>0</v>
      </c>
      <c r="T131" s="144">
        <f>S131*H131</f>
        <v>0</v>
      </c>
      <c r="AR131" s="14" t="s">
        <v>116</v>
      </c>
      <c r="AT131" s="14" t="s">
        <v>111</v>
      </c>
      <c r="AU131" s="14" t="s">
        <v>80</v>
      </c>
      <c r="AY131" s="14" t="s">
        <v>108</v>
      </c>
      <c r="BE131" s="145">
        <f>IF(N131="základní",J131,0)</f>
        <v>0</v>
      </c>
      <c r="BF131" s="145">
        <f>IF(N131="snížená",J131,0)</f>
        <v>0</v>
      </c>
      <c r="BG131" s="145">
        <f>IF(N131="zákl. přenesená",J131,0)</f>
        <v>0</v>
      </c>
      <c r="BH131" s="145">
        <f>IF(N131="sníž. přenesená",J131,0)</f>
        <v>0</v>
      </c>
      <c r="BI131" s="145">
        <f>IF(N131="nulová",J131,0)</f>
        <v>0</v>
      </c>
      <c r="BJ131" s="14" t="s">
        <v>78</v>
      </c>
      <c r="BK131" s="145">
        <f>ROUND(I131*H131,2)</f>
        <v>0</v>
      </c>
      <c r="BL131" s="14" t="s">
        <v>116</v>
      </c>
      <c r="BM131" s="14" t="s">
        <v>254</v>
      </c>
    </row>
    <row r="132" spans="2:65" s="12" customFormat="1" ht="11.25">
      <c r="B132" s="165"/>
      <c r="D132" s="147" t="s">
        <v>146</v>
      </c>
      <c r="E132" s="166" t="s">
        <v>1</v>
      </c>
      <c r="F132" s="167" t="s">
        <v>255</v>
      </c>
      <c r="H132" s="166" t="s">
        <v>1</v>
      </c>
      <c r="I132" s="168"/>
      <c r="L132" s="165"/>
      <c r="M132" s="169"/>
      <c r="N132" s="170"/>
      <c r="O132" s="170"/>
      <c r="P132" s="170"/>
      <c r="Q132" s="170"/>
      <c r="R132" s="170"/>
      <c r="S132" s="170"/>
      <c r="T132" s="171"/>
      <c r="AT132" s="166" t="s">
        <v>146</v>
      </c>
      <c r="AU132" s="166" t="s">
        <v>80</v>
      </c>
      <c r="AV132" s="12" t="s">
        <v>78</v>
      </c>
      <c r="AW132" s="12" t="s">
        <v>33</v>
      </c>
      <c r="AX132" s="12" t="s">
        <v>71</v>
      </c>
      <c r="AY132" s="166" t="s">
        <v>108</v>
      </c>
    </row>
    <row r="133" spans="2:65" s="11" customFormat="1" ht="11.25">
      <c r="B133" s="146"/>
      <c r="D133" s="147" t="s">
        <v>146</v>
      </c>
      <c r="E133" s="148" t="s">
        <v>1</v>
      </c>
      <c r="F133" s="149" t="s">
        <v>122</v>
      </c>
      <c r="H133" s="150">
        <v>3</v>
      </c>
      <c r="I133" s="151"/>
      <c r="L133" s="146"/>
      <c r="M133" s="152"/>
      <c r="N133" s="153"/>
      <c r="O133" s="153"/>
      <c r="P133" s="153"/>
      <c r="Q133" s="153"/>
      <c r="R133" s="153"/>
      <c r="S133" s="153"/>
      <c r="T133" s="154"/>
      <c r="AT133" s="148" t="s">
        <v>146</v>
      </c>
      <c r="AU133" s="148" t="s">
        <v>80</v>
      </c>
      <c r="AV133" s="11" t="s">
        <v>80</v>
      </c>
      <c r="AW133" s="11" t="s">
        <v>33</v>
      </c>
      <c r="AX133" s="11" t="s">
        <v>78</v>
      </c>
      <c r="AY133" s="148" t="s">
        <v>108</v>
      </c>
    </row>
    <row r="134" spans="2:65" s="1" customFormat="1" ht="16.5" customHeight="1">
      <c r="B134" s="133"/>
      <c r="C134" s="134" t="s">
        <v>256</v>
      </c>
      <c r="D134" s="134" t="s">
        <v>111</v>
      </c>
      <c r="E134" s="135" t="s">
        <v>257</v>
      </c>
      <c r="F134" s="136" t="s">
        <v>258</v>
      </c>
      <c r="G134" s="137" t="s">
        <v>120</v>
      </c>
      <c r="H134" s="138">
        <v>12</v>
      </c>
      <c r="I134" s="139"/>
      <c r="J134" s="140">
        <f>ROUND(I134*H134,2)</f>
        <v>0</v>
      </c>
      <c r="K134" s="136" t="s">
        <v>115</v>
      </c>
      <c r="L134" s="28"/>
      <c r="M134" s="141" t="s">
        <v>1</v>
      </c>
      <c r="N134" s="142" t="s">
        <v>42</v>
      </c>
      <c r="O134" s="47"/>
      <c r="P134" s="143">
        <f>O134*H134</f>
        <v>0</v>
      </c>
      <c r="Q134" s="143">
        <v>9.0000000000000006E-5</v>
      </c>
      <c r="R134" s="143">
        <f>Q134*H134</f>
        <v>1.08E-3</v>
      </c>
      <c r="S134" s="143">
        <v>0</v>
      </c>
      <c r="T134" s="144">
        <f>S134*H134</f>
        <v>0</v>
      </c>
      <c r="AR134" s="14" t="s">
        <v>116</v>
      </c>
      <c r="AT134" s="14" t="s">
        <v>111</v>
      </c>
      <c r="AU134" s="14" t="s">
        <v>80</v>
      </c>
      <c r="AY134" s="14" t="s">
        <v>108</v>
      </c>
      <c r="BE134" s="145">
        <f>IF(N134="základní",J134,0)</f>
        <v>0</v>
      </c>
      <c r="BF134" s="145">
        <f>IF(N134="snížená",J134,0)</f>
        <v>0</v>
      </c>
      <c r="BG134" s="145">
        <f>IF(N134="zákl. přenesená",J134,0)</f>
        <v>0</v>
      </c>
      <c r="BH134" s="145">
        <f>IF(N134="sníž. přenesená",J134,0)</f>
        <v>0</v>
      </c>
      <c r="BI134" s="145">
        <f>IF(N134="nulová",J134,0)</f>
        <v>0</v>
      </c>
      <c r="BJ134" s="14" t="s">
        <v>78</v>
      </c>
      <c r="BK134" s="145">
        <f>ROUND(I134*H134,2)</f>
        <v>0</v>
      </c>
      <c r="BL134" s="14" t="s">
        <v>116</v>
      </c>
      <c r="BM134" s="14" t="s">
        <v>259</v>
      </c>
    </row>
    <row r="135" spans="2:65" s="12" customFormat="1" ht="11.25">
      <c r="B135" s="165"/>
      <c r="D135" s="147" t="s">
        <v>146</v>
      </c>
      <c r="E135" s="166" t="s">
        <v>1</v>
      </c>
      <c r="F135" s="167" t="s">
        <v>260</v>
      </c>
      <c r="H135" s="166" t="s">
        <v>1</v>
      </c>
      <c r="I135" s="168"/>
      <c r="L135" s="165"/>
      <c r="M135" s="169"/>
      <c r="N135" s="170"/>
      <c r="O135" s="170"/>
      <c r="P135" s="170"/>
      <c r="Q135" s="170"/>
      <c r="R135" s="170"/>
      <c r="S135" s="170"/>
      <c r="T135" s="171"/>
      <c r="AT135" s="166" t="s">
        <v>146</v>
      </c>
      <c r="AU135" s="166" t="s">
        <v>80</v>
      </c>
      <c r="AV135" s="12" t="s">
        <v>78</v>
      </c>
      <c r="AW135" s="12" t="s">
        <v>33</v>
      </c>
      <c r="AX135" s="12" t="s">
        <v>71</v>
      </c>
      <c r="AY135" s="166" t="s">
        <v>108</v>
      </c>
    </row>
    <row r="136" spans="2:65" s="11" customFormat="1" ht="11.25">
      <c r="B136" s="146"/>
      <c r="D136" s="147" t="s">
        <v>146</v>
      </c>
      <c r="E136" s="148" t="s">
        <v>1</v>
      </c>
      <c r="F136" s="149" t="s">
        <v>160</v>
      </c>
      <c r="H136" s="150">
        <v>12</v>
      </c>
      <c r="I136" s="151"/>
      <c r="L136" s="146"/>
      <c r="M136" s="152"/>
      <c r="N136" s="153"/>
      <c r="O136" s="153"/>
      <c r="P136" s="153"/>
      <c r="Q136" s="153"/>
      <c r="R136" s="153"/>
      <c r="S136" s="153"/>
      <c r="T136" s="154"/>
      <c r="AT136" s="148" t="s">
        <v>146</v>
      </c>
      <c r="AU136" s="148" t="s">
        <v>80</v>
      </c>
      <c r="AV136" s="11" t="s">
        <v>80</v>
      </c>
      <c r="AW136" s="11" t="s">
        <v>33</v>
      </c>
      <c r="AX136" s="11" t="s">
        <v>78</v>
      </c>
      <c r="AY136" s="148" t="s">
        <v>108</v>
      </c>
    </row>
    <row r="137" spans="2:65" s="1" customFormat="1" ht="16.5" customHeight="1">
      <c r="B137" s="133"/>
      <c r="C137" s="134" t="s">
        <v>261</v>
      </c>
      <c r="D137" s="134" t="s">
        <v>111</v>
      </c>
      <c r="E137" s="135" t="s">
        <v>262</v>
      </c>
      <c r="F137" s="136" t="s">
        <v>263</v>
      </c>
      <c r="G137" s="137" t="s">
        <v>114</v>
      </c>
      <c r="H137" s="138">
        <v>12</v>
      </c>
      <c r="I137" s="139"/>
      <c r="J137" s="140">
        <f t="shared" ref="J137:J155" si="20">ROUND(I137*H137,2)</f>
        <v>0</v>
      </c>
      <c r="K137" s="136" t="s">
        <v>115</v>
      </c>
      <c r="L137" s="28"/>
      <c r="M137" s="141" t="s">
        <v>1</v>
      </c>
      <c r="N137" s="142" t="s">
        <v>42</v>
      </c>
      <c r="O137" s="47"/>
      <c r="P137" s="143">
        <f t="shared" ref="P137:P155" si="21">O137*H137</f>
        <v>0</v>
      </c>
      <c r="Q137" s="143">
        <v>0</v>
      </c>
      <c r="R137" s="143">
        <f t="shared" ref="R137:R155" si="22">Q137*H137</f>
        <v>0</v>
      </c>
      <c r="S137" s="143">
        <v>0</v>
      </c>
      <c r="T137" s="144">
        <f t="shared" ref="T137:T155" si="23">S137*H137</f>
        <v>0</v>
      </c>
      <c r="AR137" s="14" t="s">
        <v>116</v>
      </c>
      <c r="AT137" s="14" t="s">
        <v>111</v>
      </c>
      <c r="AU137" s="14" t="s">
        <v>80</v>
      </c>
      <c r="AY137" s="14" t="s">
        <v>108</v>
      </c>
      <c r="BE137" s="145">
        <f t="shared" ref="BE137:BE155" si="24">IF(N137="základní",J137,0)</f>
        <v>0</v>
      </c>
      <c r="BF137" s="145">
        <f t="shared" ref="BF137:BF155" si="25">IF(N137="snížená",J137,0)</f>
        <v>0</v>
      </c>
      <c r="BG137" s="145">
        <f t="shared" ref="BG137:BG155" si="26">IF(N137="zákl. přenesená",J137,0)</f>
        <v>0</v>
      </c>
      <c r="BH137" s="145">
        <f t="shared" ref="BH137:BH155" si="27">IF(N137="sníž. přenesená",J137,0)</f>
        <v>0</v>
      </c>
      <c r="BI137" s="145">
        <f t="shared" ref="BI137:BI155" si="28">IF(N137="nulová",J137,0)</f>
        <v>0</v>
      </c>
      <c r="BJ137" s="14" t="s">
        <v>78</v>
      </c>
      <c r="BK137" s="145">
        <f t="shared" ref="BK137:BK155" si="29">ROUND(I137*H137,2)</f>
        <v>0</v>
      </c>
      <c r="BL137" s="14" t="s">
        <v>116</v>
      </c>
      <c r="BM137" s="14" t="s">
        <v>264</v>
      </c>
    </row>
    <row r="138" spans="2:65" s="1" customFormat="1" ht="16.5" customHeight="1">
      <c r="B138" s="133"/>
      <c r="C138" s="134" t="s">
        <v>265</v>
      </c>
      <c r="D138" s="134" t="s">
        <v>111</v>
      </c>
      <c r="E138" s="135" t="s">
        <v>266</v>
      </c>
      <c r="F138" s="136" t="s">
        <v>267</v>
      </c>
      <c r="G138" s="137" t="s">
        <v>114</v>
      </c>
      <c r="H138" s="138">
        <v>1</v>
      </c>
      <c r="I138" s="139"/>
      <c r="J138" s="140">
        <f t="shared" si="20"/>
        <v>0</v>
      </c>
      <c r="K138" s="136" t="s">
        <v>115</v>
      </c>
      <c r="L138" s="28"/>
      <c r="M138" s="141" t="s">
        <v>1</v>
      </c>
      <c r="N138" s="142" t="s">
        <v>42</v>
      </c>
      <c r="O138" s="47"/>
      <c r="P138" s="143">
        <f t="shared" si="21"/>
        <v>0</v>
      </c>
      <c r="Q138" s="143">
        <v>0</v>
      </c>
      <c r="R138" s="143">
        <f t="shared" si="22"/>
        <v>0</v>
      </c>
      <c r="S138" s="143">
        <v>0</v>
      </c>
      <c r="T138" s="144">
        <f t="shared" si="23"/>
        <v>0</v>
      </c>
      <c r="AR138" s="14" t="s">
        <v>116</v>
      </c>
      <c r="AT138" s="14" t="s">
        <v>111</v>
      </c>
      <c r="AU138" s="14" t="s">
        <v>80</v>
      </c>
      <c r="AY138" s="14" t="s">
        <v>108</v>
      </c>
      <c r="BE138" s="145">
        <f t="shared" si="24"/>
        <v>0</v>
      </c>
      <c r="BF138" s="145">
        <f t="shared" si="25"/>
        <v>0</v>
      </c>
      <c r="BG138" s="145">
        <f t="shared" si="26"/>
        <v>0</v>
      </c>
      <c r="BH138" s="145">
        <f t="shared" si="27"/>
        <v>0</v>
      </c>
      <c r="BI138" s="145">
        <f t="shared" si="28"/>
        <v>0</v>
      </c>
      <c r="BJ138" s="14" t="s">
        <v>78</v>
      </c>
      <c r="BK138" s="145">
        <f t="shared" si="29"/>
        <v>0</v>
      </c>
      <c r="BL138" s="14" t="s">
        <v>116</v>
      </c>
      <c r="BM138" s="14" t="s">
        <v>268</v>
      </c>
    </row>
    <row r="139" spans="2:65" s="1" customFormat="1" ht="16.5" customHeight="1">
      <c r="B139" s="133"/>
      <c r="C139" s="134" t="s">
        <v>269</v>
      </c>
      <c r="D139" s="134" t="s">
        <v>111</v>
      </c>
      <c r="E139" s="135" t="s">
        <v>270</v>
      </c>
      <c r="F139" s="136" t="s">
        <v>271</v>
      </c>
      <c r="G139" s="137" t="s">
        <v>114</v>
      </c>
      <c r="H139" s="138">
        <v>12</v>
      </c>
      <c r="I139" s="139"/>
      <c r="J139" s="140">
        <f t="shared" si="20"/>
        <v>0</v>
      </c>
      <c r="K139" s="136" t="s">
        <v>115</v>
      </c>
      <c r="L139" s="28"/>
      <c r="M139" s="141" t="s">
        <v>1</v>
      </c>
      <c r="N139" s="142" t="s">
        <v>42</v>
      </c>
      <c r="O139" s="47"/>
      <c r="P139" s="143">
        <f t="shared" si="21"/>
        <v>0</v>
      </c>
      <c r="Q139" s="143">
        <v>1.2999999999999999E-4</v>
      </c>
      <c r="R139" s="143">
        <f t="shared" si="22"/>
        <v>1.5599999999999998E-3</v>
      </c>
      <c r="S139" s="143">
        <v>0</v>
      </c>
      <c r="T139" s="144">
        <f t="shared" si="23"/>
        <v>0</v>
      </c>
      <c r="AR139" s="14" t="s">
        <v>116</v>
      </c>
      <c r="AT139" s="14" t="s">
        <v>111</v>
      </c>
      <c r="AU139" s="14" t="s">
        <v>80</v>
      </c>
      <c r="AY139" s="14" t="s">
        <v>108</v>
      </c>
      <c r="BE139" s="145">
        <f t="shared" si="24"/>
        <v>0</v>
      </c>
      <c r="BF139" s="145">
        <f t="shared" si="25"/>
        <v>0</v>
      </c>
      <c r="BG139" s="145">
        <f t="shared" si="26"/>
        <v>0</v>
      </c>
      <c r="BH139" s="145">
        <f t="shared" si="27"/>
        <v>0</v>
      </c>
      <c r="BI139" s="145">
        <f t="shared" si="28"/>
        <v>0</v>
      </c>
      <c r="BJ139" s="14" t="s">
        <v>78</v>
      </c>
      <c r="BK139" s="145">
        <f t="shared" si="29"/>
        <v>0</v>
      </c>
      <c r="BL139" s="14" t="s">
        <v>116</v>
      </c>
      <c r="BM139" s="14" t="s">
        <v>272</v>
      </c>
    </row>
    <row r="140" spans="2:65" s="1" customFormat="1" ht="16.5" customHeight="1">
      <c r="B140" s="133"/>
      <c r="C140" s="134" t="s">
        <v>273</v>
      </c>
      <c r="D140" s="134" t="s">
        <v>111</v>
      </c>
      <c r="E140" s="135" t="s">
        <v>274</v>
      </c>
      <c r="F140" s="136" t="s">
        <v>275</v>
      </c>
      <c r="G140" s="137" t="s">
        <v>276</v>
      </c>
      <c r="H140" s="138">
        <v>1</v>
      </c>
      <c r="I140" s="139"/>
      <c r="J140" s="140">
        <f t="shared" si="20"/>
        <v>0</v>
      </c>
      <c r="K140" s="136" t="s">
        <v>115</v>
      </c>
      <c r="L140" s="28"/>
      <c r="M140" s="141" t="s">
        <v>1</v>
      </c>
      <c r="N140" s="142" t="s">
        <v>42</v>
      </c>
      <c r="O140" s="47"/>
      <c r="P140" s="143">
        <f t="shared" si="21"/>
        <v>0</v>
      </c>
      <c r="Q140" s="143">
        <v>2.5000000000000001E-4</v>
      </c>
      <c r="R140" s="143">
        <f t="shared" si="22"/>
        <v>2.5000000000000001E-4</v>
      </c>
      <c r="S140" s="143">
        <v>0</v>
      </c>
      <c r="T140" s="144">
        <f t="shared" si="23"/>
        <v>0</v>
      </c>
      <c r="AR140" s="14" t="s">
        <v>116</v>
      </c>
      <c r="AT140" s="14" t="s">
        <v>111</v>
      </c>
      <c r="AU140" s="14" t="s">
        <v>80</v>
      </c>
      <c r="AY140" s="14" t="s">
        <v>108</v>
      </c>
      <c r="BE140" s="145">
        <f t="shared" si="24"/>
        <v>0</v>
      </c>
      <c r="BF140" s="145">
        <f t="shared" si="25"/>
        <v>0</v>
      </c>
      <c r="BG140" s="145">
        <f t="shared" si="26"/>
        <v>0</v>
      </c>
      <c r="BH140" s="145">
        <f t="shared" si="27"/>
        <v>0</v>
      </c>
      <c r="BI140" s="145">
        <f t="shared" si="28"/>
        <v>0</v>
      </c>
      <c r="BJ140" s="14" t="s">
        <v>78</v>
      </c>
      <c r="BK140" s="145">
        <f t="shared" si="29"/>
        <v>0</v>
      </c>
      <c r="BL140" s="14" t="s">
        <v>116</v>
      </c>
      <c r="BM140" s="14" t="s">
        <v>277</v>
      </c>
    </row>
    <row r="141" spans="2:65" s="1" customFormat="1" ht="16.5" customHeight="1">
      <c r="B141" s="133"/>
      <c r="C141" s="134" t="s">
        <v>278</v>
      </c>
      <c r="D141" s="134" t="s">
        <v>111</v>
      </c>
      <c r="E141" s="135" t="s">
        <v>279</v>
      </c>
      <c r="F141" s="136" t="s">
        <v>280</v>
      </c>
      <c r="G141" s="137" t="s">
        <v>114</v>
      </c>
      <c r="H141" s="138">
        <v>3</v>
      </c>
      <c r="I141" s="139"/>
      <c r="J141" s="140">
        <f t="shared" si="20"/>
        <v>0</v>
      </c>
      <c r="K141" s="136" t="s">
        <v>115</v>
      </c>
      <c r="L141" s="28"/>
      <c r="M141" s="141" t="s">
        <v>1</v>
      </c>
      <c r="N141" s="142" t="s">
        <v>42</v>
      </c>
      <c r="O141" s="47"/>
      <c r="P141" s="143">
        <f t="shared" si="21"/>
        <v>0</v>
      </c>
      <c r="Q141" s="143">
        <v>0</v>
      </c>
      <c r="R141" s="143">
        <f t="shared" si="22"/>
        <v>0</v>
      </c>
      <c r="S141" s="143">
        <v>5.2999999999999998E-4</v>
      </c>
      <c r="T141" s="144">
        <f t="shared" si="23"/>
        <v>1.5899999999999998E-3</v>
      </c>
      <c r="AR141" s="14" t="s">
        <v>116</v>
      </c>
      <c r="AT141" s="14" t="s">
        <v>111</v>
      </c>
      <c r="AU141" s="14" t="s">
        <v>80</v>
      </c>
      <c r="AY141" s="14" t="s">
        <v>108</v>
      </c>
      <c r="BE141" s="145">
        <f t="shared" si="24"/>
        <v>0</v>
      </c>
      <c r="BF141" s="145">
        <f t="shared" si="25"/>
        <v>0</v>
      </c>
      <c r="BG141" s="145">
        <f t="shared" si="26"/>
        <v>0</v>
      </c>
      <c r="BH141" s="145">
        <f t="shared" si="27"/>
        <v>0</v>
      </c>
      <c r="BI141" s="145">
        <f t="shared" si="28"/>
        <v>0</v>
      </c>
      <c r="BJ141" s="14" t="s">
        <v>78</v>
      </c>
      <c r="BK141" s="145">
        <f t="shared" si="29"/>
        <v>0</v>
      </c>
      <c r="BL141" s="14" t="s">
        <v>116</v>
      </c>
      <c r="BM141" s="14" t="s">
        <v>281</v>
      </c>
    </row>
    <row r="142" spans="2:65" s="1" customFormat="1" ht="16.5" customHeight="1">
      <c r="B142" s="133"/>
      <c r="C142" s="134" t="s">
        <v>282</v>
      </c>
      <c r="D142" s="134" t="s">
        <v>111</v>
      </c>
      <c r="E142" s="135" t="s">
        <v>283</v>
      </c>
      <c r="F142" s="136" t="s">
        <v>284</v>
      </c>
      <c r="G142" s="137" t="s">
        <v>114</v>
      </c>
      <c r="H142" s="138">
        <v>14</v>
      </c>
      <c r="I142" s="139"/>
      <c r="J142" s="140">
        <f t="shared" si="20"/>
        <v>0</v>
      </c>
      <c r="K142" s="136" t="s">
        <v>115</v>
      </c>
      <c r="L142" s="28"/>
      <c r="M142" s="141" t="s">
        <v>1</v>
      </c>
      <c r="N142" s="142" t="s">
        <v>42</v>
      </c>
      <c r="O142" s="47"/>
      <c r="P142" s="143">
        <f t="shared" si="21"/>
        <v>0</v>
      </c>
      <c r="Q142" s="143">
        <v>2.0000000000000002E-5</v>
      </c>
      <c r="R142" s="143">
        <f t="shared" si="22"/>
        <v>2.8000000000000003E-4</v>
      </c>
      <c r="S142" s="143">
        <v>0</v>
      </c>
      <c r="T142" s="144">
        <f t="shared" si="23"/>
        <v>0</v>
      </c>
      <c r="AR142" s="14" t="s">
        <v>116</v>
      </c>
      <c r="AT142" s="14" t="s">
        <v>111</v>
      </c>
      <c r="AU142" s="14" t="s">
        <v>80</v>
      </c>
      <c r="AY142" s="14" t="s">
        <v>108</v>
      </c>
      <c r="BE142" s="145">
        <f t="shared" si="24"/>
        <v>0</v>
      </c>
      <c r="BF142" s="145">
        <f t="shared" si="25"/>
        <v>0</v>
      </c>
      <c r="BG142" s="145">
        <f t="shared" si="26"/>
        <v>0</v>
      </c>
      <c r="BH142" s="145">
        <f t="shared" si="27"/>
        <v>0</v>
      </c>
      <c r="BI142" s="145">
        <f t="shared" si="28"/>
        <v>0</v>
      </c>
      <c r="BJ142" s="14" t="s">
        <v>78</v>
      </c>
      <c r="BK142" s="145">
        <f t="shared" si="29"/>
        <v>0</v>
      </c>
      <c r="BL142" s="14" t="s">
        <v>116</v>
      </c>
      <c r="BM142" s="14" t="s">
        <v>285</v>
      </c>
    </row>
    <row r="143" spans="2:65" s="1" customFormat="1" ht="16.5" customHeight="1">
      <c r="B143" s="133"/>
      <c r="C143" s="155" t="s">
        <v>286</v>
      </c>
      <c r="D143" s="155" t="s">
        <v>175</v>
      </c>
      <c r="E143" s="156" t="s">
        <v>287</v>
      </c>
      <c r="F143" s="157" t="s">
        <v>288</v>
      </c>
      <c r="G143" s="158" t="s">
        <v>114</v>
      </c>
      <c r="H143" s="159">
        <v>8</v>
      </c>
      <c r="I143" s="160"/>
      <c r="J143" s="161">
        <f t="shared" si="20"/>
        <v>0</v>
      </c>
      <c r="K143" s="157" t="s">
        <v>1</v>
      </c>
      <c r="L143" s="162"/>
      <c r="M143" s="163" t="s">
        <v>1</v>
      </c>
      <c r="N143" s="164" t="s">
        <v>42</v>
      </c>
      <c r="O143" s="47"/>
      <c r="P143" s="143">
        <f t="shared" si="21"/>
        <v>0</v>
      </c>
      <c r="Q143" s="143">
        <v>8.0000000000000004E-4</v>
      </c>
      <c r="R143" s="143">
        <f t="shared" si="22"/>
        <v>6.4000000000000003E-3</v>
      </c>
      <c r="S143" s="143">
        <v>0</v>
      </c>
      <c r="T143" s="144">
        <f t="shared" si="23"/>
        <v>0</v>
      </c>
      <c r="AR143" s="14" t="s">
        <v>178</v>
      </c>
      <c r="AT143" s="14" t="s">
        <v>175</v>
      </c>
      <c r="AU143" s="14" t="s">
        <v>80</v>
      </c>
      <c r="AY143" s="14" t="s">
        <v>108</v>
      </c>
      <c r="BE143" s="145">
        <f t="shared" si="24"/>
        <v>0</v>
      </c>
      <c r="BF143" s="145">
        <f t="shared" si="25"/>
        <v>0</v>
      </c>
      <c r="BG143" s="145">
        <f t="shared" si="26"/>
        <v>0</v>
      </c>
      <c r="BH143" s="145">
        <f t="shared" si="27"/>
        <v>0</v>
      </c>
      <c r="BI143" s="145">
        <f t="shared" si="28"/>
        <v>0</v>
      </c>
      <c r="BJ143" s="14" t="s">
        <v>78</v>
      </c>
      <c r="BK143" s="145">
        <f t="shared" si="29"/>
        <v>0</v>
      </c>
      <c r="BL143" s="14" t="s">
        <v>116</v>
      </c>
      <c r="BM143" s="14" t="s">
        <v>289</v>
      </c>
    </row>
    <row r="144" spans="2:65" s="1" customFormat="1" ht="16.5" customHeight="1">
      <c r="B144" s="133"/>
      <c r="C144" s="155" t="s">
        <v>290</v>
      </c>
      <c r="D144" s="155" t="s">
        <v>175</v>
      </c>
      <c r="E144" s="156" t="s">
        <v>291</v>
      </c>
      <c r="F144" s="157" t="s">
        <v>292</v>
      </c>
      <c r="G144" s="158" t="s">
        <v>114</v>
      </c>
      <c r="H144" s="159">
        <v>6</v>
      </c>
      <c r="I144" s="160"/>
      <c r="J144" s="161">
        <f t="shared" si="20"/>
        <v>0</v>
      </c>
      <c r="K144" s="157" t="s">
        <v>1</v>
      </c>
      <c r="L144" s="162"/>
      <c r="M144" s="163" t="s">
        <v>1</v>
      </c>
      <c r="N144" s="164" t="s">
        <v>42</v>
      </c>
      <c r="O144" s="47"/>
      <c r="P144" s="143">
        <f t="shared" si="21"/>
        <v>0</v>
      </c>
      <c r="Q144" s="143">
        <v>6.9999999999999999E-4</v>
      </c>
      <c r="R144" s="143">
        <f t="shared" si="22"/>
        <v>4.1999999999999997E-3</v>
      </c>
      <c r="S144" s="143">
        <v>0</v>
      </c>
      <c r="T144" s="144">
        <f t="shared" si="23"/>
        <v>0</v>
      </c>
      <c r="AR144" s="14" t="s">
        <v>178</v>
      </c>
      <c r="AT144" s="14" t="s">
        <v>175</v>
      </c>
      <c r="AU144" s="14" t="s">
        <v>80</v>
      </c>
      <c r="AY144" s="14" t="s">
        <v>108</v>
      </c>
      <c r="BE144" s="145">
        <f t="shared" si="24"/>
        <v>0</v>
      </c>
      <c r="BF144" s="145">
        <f t="shared" si="25"/>
        <v>0</v>
      </c>
      <c r="BG144" s="145">
        <f t="shared" si="26"/>
        <v>0</v>
      </c>
      <c r="BH144" s="145">
        <f t="shared" si="27"/>
        <v>0</v>
      </c>
      <c r="BI144" s="145">
        <f t="shared" si="28"/>
        <v>0</v>
      </c>
      <c r="BJ144" s="14" t="s">
        <v>78</v>
      </c>
      <c r="BK144" s="145">
        <f t="shared" si="29"/>
        <v>0</v>
      </c>
      <c r="BL144" s="14" t="s">
        <v>116</v>
      </c>
      <c r="BM144" s="14" t="s">
        <v>293</v>
      </c>
    </row>
    <row r="145" spans="2:65" s="1" customFormat="1" ht="16.5" customHeight="1">
      <c r="B145" s="133"/>
      <c r="C145" s="134" t="s">
        <v>294</v>
      </c>
      <c r="D145" s="134" t="s">
        <v>111</v>
      </c>
      <c r="E145" s="135" t="s">
        <v>295</v>
      </c>
      <c r="F145" s="136" t="s">
        <v>296</v>
      </c>
      <c r="G145" s="137" t="s">
        <v>114</v>
      </c>
      <c r="H145" s="138">
        <v>1</v>
      </c>
      <c r="I145" s="139"/>
      <c r="J145" s="140">
        <f t="shared" si="20"/>
        <v>0</v>
      </c>
      <c r="K145" s="136" t="s">
        <v>115</v>
      </c>
      <c r="L145" s="28"/>
      <c r="M145" s="141" t="s">
        <v>1</v>
      </c>
      <c r="N145" s="142" t="s">
        <v>42</v>
      </c>
      <c r="O145" s="47"/>
      <c r="P145" s="143">
        <f t="shared" si="21"/>
        <v>0</v>
      </c>
      <c r="Q145" s="143">
        <v>1.7000000000000001E-4</v>
      </c>
      <c r="R145" s="143">
        <f t="shared" si="22"/>
        <v>1.7000000000000001E-4</v>
      </c>
      <c r="S145" s="143">
        <v>0</v>
      </c>
      <c r="T145" s="144">
        <f t="shared" si="23"/>
        <v>0</v>
      </c>
      <c r="AR145" s="14" t="s">
        <v>116</v>
      </c>
      <c r="AT145" s="14" t="s">
        <v>111</v>
      </c>
      <c r="AU145" s="14" t="s">
        <v>80</v>
      </c>
      <c r="AY145" s="14" t="s">
        <v>108</v>
      </c>
      <c r="BE145" s="145">
        <f t="shared" si="24"/>
        <v>0</v>
      </c>
      <c r="BF145" s="145">
        <f t="shared" si="25"/>
        <v>0</v>
      </c>
      <c r="BG145" s="145">
        <f t="shared" si="26"/>
        <v>0</v>
      </c>
      <c r="BH145" s="145">
        <f t="shared" si="27"/>
        <v>0</v>
      </c>
      <c r="BI145" s="145">
        <f t="shared" si="28"/>
        <v>0</v>
      </c>
      <c r="BJ145" s="14" t="s">
        <v>78</v>
      </c>
      <c r="BK145" s="145">
        <f t="shared" si="29"/>
        <v>0</v>
      </c>
      <c r="BL145" s="14" t="s">
        <v>116</v>
      </c>
      <c r="BM145" s="14" t="s">
        <v>297</v>
      </c>
    </row>
    <row r="146" spans="2:65" s="1" customFormat="1" ht="16.5" customHeight="1">
      <c r="B146" s="133"/>
      <c r="C146" s="134" t="s">
        <v>298</v>
      </c>
      <c r="D146" s="134" t="s">
        <v>111</v>
      </c>
      <c r="E146" s="135" t="s">
        <v>299</v>
      </c>
      <c r="F146" s="136" t="s">
        <v>300</v>
      </c>
      <c r="G146" s="137" t="s">
        <v>114</v>
      </c>
      <c r="H146" s="138">
        <v>1</v>
      </c>
      <c r="I146" s="139"/>
      <c r="J146" s="140">
        <f t="shared" si="20"/>
        <v>0</v>
      </c>
      <c r="K146" s="136" t="s">
        <v>115</v>
      </c>
      <c r="L146" s="28"/>
      <c r="M146" s="141" t="s">
        <v>1</v>
      </c>
      <c r="N146" s="142" t="s">
        <v>42</v>
      </c>
      <c r="O146" s="47"/>
      <c r="P146" s="143">
        <f t="shared" si="21"/>
        <v>0</v>
      </c>
      <c r="Q146" s="143">
        <v>3.4000000000000002E-4</v>
      </c>
      <c r="R146" s="143">
        <f t="shared" si="22"/>
        <v>3.4000000000000002E-4</v>
      </c>
      <c r="S146" s="143">
        <v>0</v>
      </c>
      <c r="T146" s="144">
        <f t="shared" si="23"/>
        <v>0</v>
      </c>
      <c r="AR146" s="14" t="s">
        <v>116</v>
      </c>
      <c r="AT146" s="14" t="s">
        <v>111</v>
      </c>
      <c r="AU146" s="14" t="s">
        <v>80</v>
      </c>
      <c r="AY146" s="14" t="s">
        <v>108</v>
      </c>
      <c r="BE146" s="145">
        <f t="shared" si="24"/>
        <v>0</v>
      </c>
      <c r="BF146" s="145">
        <f t="shared" si="25"/>
        <v>0</v>
      </c>
      <c r="BG146" s="145">
        <f t="shared" si="26"/>
        <v>0</v>
      </c>
      <c r="BH146" s="145">
        <f t="shared" si="27"/>
        <v>0</v>
      </c>
      <c r="BI146" s="145">
        <f t="shared" si="28"/>
        <v>0</v>
      </c>
      <c r="BJ146" s="14" t="s">
        <v>78</v>
      </c>
      <c r="BK146" s="145">
        <f t="shared" si="29"/>
        <v>0</v>
      </c>
      <c r="BL146" s="14" t="s">
        <v>116</v>
      </c>
      <c r="BM146" s="14" t="s">
        <v>301</v>
      </c>
    </row>
    <row r="147" spans="2:65" s="1" customFormat="1" ht="16.5" customHeight="1">
      <c r="B147" s="133"/>
      <c r="C147" s="134" t="s">
        <v>302</v>
      </c>
      <c r="D147" s="134" t="s">
        <v>111</v>
      </c>
      <c r="E147" s="135" t="s">
        <v>303</v>
      </c>
      <c r="F147" s="136" t="s">
        <v>304</v>
      </c>
      <c r="G147" s="137" t="s">
        <v>114</v>
      </c>
      <c r="H147" s="138">
        <v>1</v>
      </c>
      <c r="I147" s="139"/>
      <c r="J147" s="140">
        <f t="shared" si="20"/>
        <v>0</v>
      </c>
      <c r="K147" s="136" t="s">
        <v>115</v>
      </c>
      <c r="L147" s="28"/>
      <c r="M147" s="141" t="s">
        <v>1</v>
      </c>
      <c r="N147" s="142" t="s">
        <v>42</v>
      </c>
      <c r="O147" s="47"/>
      <c r="P147" s="143">
        <f t="shared" si="21"/>
        <v>0</v>
      </c>
      <c r="Q147" s="143">
        <v>7.6000000000000004E-4</v>
      </c>
      <c r="R147" s="143">
        <f t="shared" si="22"/>
        <v>7.6000000000000004E-4</v>
      </c>
      <c r="S147" s="143">
        <v>0</v>
      </c>
      <c r="T147" s="144">
        <f t="shared" si="23"/>
        <v>0</v>
      </c>
      <c r="AR147" s="14" t="s">
        <v>116</v>
      </c>
      <c r="AT147" s="14" t="s">
        <v>111</v>
      </c>
      <c r="AU147" s="14" t="s">
        <v>80</v>
      </c>
      <c r="AY147" s="14" t="s">
        <v>108</v>
      </c>
      <c r="BE147" s="145">
        <f t="shared" si="24"/>
        <v>0</v>
      </c>
      <c r="BF147" s="145">
        <f t="shared" si="25"/>
        <v>0</v>
      </c>
      <c r="BG147" s="145">
        <f t="shared" si="26"/>
        <v>0</v>
      </c>
      <c r="BH147" s="145">
        <f t="shared" si="27"/>
        <v>0</v>
      </c>
      <c r="BI147" s="145">
        <f t="shared" si="28"/>
        <v>0</v>
      </c>
      <c r="BJ147" s="14" t="s">
        <v>78</v>
      </c>
      <c r="BK147" s="145">
        <f t="shared" si="29"/>
        <v>0</v>
      </c>
      <c r="BL147" s="14" t="s">
        <v>116</v>
      </c>
      <c r="BM147" s="14" t="s">
        <v>305</v>
      </c>
    </row>
    <row r="148" spans="2:65" s="1" customFormat="1" ht="16.5" customHeight="1">
      <c r="B148" s="133"/>
      <c r="C148" s="134" t="s">
        <v>306</v>
      </c>
      <c r="D148" s="134" t="s">
        <v>111</v>
      </c>
      <c r="E148" s="135" t="s">
        <v>307</v>
      </c>
      <c r="F148" s="136" t="s">
        <v>308</v>
      </c>
      <c r="G148" s="137" t="s">
        <v>120</v>
      </c>
      <c r="H148" s="138">
        <v>42</v>
      </c>
      <c r="I148" s="139"/>
      <c r="J148" s="140">
        <f t="shared" si="20"/>
        <v>0</v>
      </c>
      <c r="K148" s="136" t="s">
        <v>115</v>
      </c>
      <c r="L148" s="28"/>
      <c r="M148" s="141" t="s">
        <v>1</v>
      </c>
      <c r="N148" s="142" t="s">
        <v>42</v>
      </c>
      <c r="O148" s="47"/>
      <c r="P148" s="143">
        <f t="shared" si="21"/>
        <v>0</v>
      </c>
      <c r="Q148" s="143">
        <v>4.0000000000000002E-4</v>
      </c>
      <c r="R148" s="143">
        <f t="shared" si="22"/>
        <v>1.6800000000000002E-2</v>
      </c>
      <c r="S148" s="143">
        <v>0</v>
      </c>
      <c r="T148" s="144">
        <f t="shared" si="23"/>
        <v>0</v>
      </c>
      <c r="AR148" s="14" t="s">
        <v>116</v>
      </c>
      <c r="AT148" s="14" t="s">
        <v>111</v>
      </c>
      <c r="AU148" s="14" t="s">
        <v>80</v>
      </c>
      <c r="AY148" s="14" t="s">
        <v>108</v>
      </c>
      <c r="BE148" s="145">
        <f t="shared" si="24"/>
        <v>0</v>
      </c>
      <c r="BF148" s="145">
        <f t="shared" si="25"/>
        <v>0</v>
      </c>
      <c r="BG148" s="145">
        <f t="shared" si="26"/>
        <v>0</v>
      </c>
      <c r="BH148" s="145">
        <f t="shared" si="27"/>
        <v>0</v>
      </c>
      <c r="BI148" s="145">
        <f t="shared" si="28"/>
        <v>0</v>
      </c>
      <c r="BJ148" s="14" t="s">
        <v>78</v>
      </c>
      <c r="BK148" s="145">
        <f t="shared" si="29"/>
        <v>0</v>
      </c>
      <c r="BL148" s="14" t="s">
        <v>116</v>
      </c>
      <c r="BM148" s="14" t="s">
        <v>309</v>
      </c>
    </row>
    <row r="149" spans="2:65" s="1" customFormat="1" ht="16.5" customHeight="1">
      <c r="B149" s="133"/>
      <c r="C149" s="134" t="s">
        <v>310</v>
      </c>
      <c r="D149" s="134" t="s">
        <v>111</v>
      </c>
      <c r="E149" s="135" t="s">
        <v>311</v>
      </c>
      <c r="F149" s="136" t="s">
        <v>312</v>
      </c>
      <c r="G149" s="137" t="s">
        <v>120</v>
      </c>
      <c r="H149" s="138">
        <v>42</v>
      </c>
      <c r="I149" s="139"/>
      <c r="J149" s="140">
        <f t="shared" si="20"/>
        <v>0</v>
      </c>
      <c r="K149" s="136" t="s">
        <v>115</v>
      </c>
      <c r="L149" s="28"/>
      <c r="M149" s="141" t="s">
        <v>1</v>
      </c>
      <c r="N149" s="142" t="s">
        <v>42</v>
      </c>
      <c r="O149" s="47"/>
      <c r="P149" s="143">
        <f t="shared" si="21"/>
        <v>0</v>
      </c>
      <c r="Q149" s="143">
        <v>1.9000000000000001E-4</v>
      </c>
      <c r="R149" s="143">
        <f t="shared" si="22"/>
        <v>7.980000000000001E-3</v>
      </c>
      <c r="S149" s="143">
        <v>0</v>
      </c>
      <c r="T149" s="144">
        <f t="shared" si="23"/>
        <v>0</v>
      </c>
      <c r="AR149" s="14" t="s">
        <v>116</v>
      </c>
      <c r="AT149" s="14" t="s">
        <v>111</v>
      </c>
      <c r="AU149" s="14" t="s">
        <v>80</v>
      </c>
      <c r="AY149" s="14" t="s">
        <v>108</v>
      </c>
      <c r="BE149" s="145">
        <f t="shared" si="24"/>
        <v>0</v>
      </c>
      <c r="BF149" s="145">
        <f t="shared" si="25"/>
        <v>0</v>
      </c>
      <c r="BG149" s="145">
        <f t="shared" si="26"/>
        <v>0</v>
      </c>
      <c r="BH149" s="145">
        <f t="shared" si="27"/>
        <v>0</v>
      </c>
      <c r="BI149" s="145">
        <f t="shared" si="28"/>
        <v>0</v>
      </c>
      <c r="BJ149" s="14" t="s">
        <v>78</v>
      </c>
      <c r="BK149" s="145">
        <f t="shared" si="29"/>
        <v>0</v>
      </c>
      <c r="BL149" s="14" t="s">
        <v>116</v>
      </c>
      <c r="BM149" s="14" t="s">
        <v>313</v>
      </c>
    </row>
    <row r="150" spans="2:65" s="1" customFormat="1" ht="16.5" customHeight="1">
      <c r="B150" s="133"/>
      <c r="C150" s="134" t="s">
        <v>314</v>
      </c>
      <c r="D150" s="134" t="s">
        <v>111</v>
      </c>
      <c r="E150" s="135" t="s">
        <v>315</v>
      </c>
      <c r="F150" s="136" t="s">
        <v>316</v>
      </c>
      <c r="G150" s="137" t="s">
        <v>120</v>
      </c>
      <c r="H150" s="138">
        <v>42</v>
      </c>
      <c r="I150" s="139"/>
      <c r="J150" s="140">
        <f t="shared" si="20"/>
        <v>0</v>
      </c>
      <c r="K150" s="136" t="s">
        <v>115</v>
      </c>
      <c r="L150" s="28"/>
      <c r="M150" s="141" t="s">
        <v>1</v>
      </c>
      <c r="N150" s="142" t="s">
        <v>42</v>
      </c>
      <c r="O150" s="47"/>
      <c r="P150" s="143">
        <f t="shared" si="21"/>
        <v>0</v>
      </c>
      <c r="Q150" s="143">
        <v>1.0000000000000001E-5</v>
      </c>
      <c r="R150" s="143">
        <f t="shared" si="22"/>
        <v>4.2000000000000002E-4</v>
      </c>
      <c r="S150" s="143">
        <v>0</v>
      </c>
      <c r="T150" s="144">
        <f t="shared" si="23"/>
        <v>0</v>
      </c>
      <c r="AR150" s="14" t="s">
        <v>116</v>
      </c>
      <c r="AT150" s="14" t="s">
        <v>111</v>
      </c>
      <c r="AU150" s="14" t="s">
        <v>80</v>
      </c>
      <c r="AY150" s="14" t="s">
        <v>108</v>
      </c>
      <c r="BE150" s="145">
        <f t="shared" si="24"/>
        <v>0</v>
      </c>
      <c r="BF150" s="145">
        <f t="shared" si="25"/>
        <v>0</v>
      </c>
      <c r="BG150" s="145">
        <f t="shared" si="26"/>
        <v>0</v>
      </c>
      <c r="BH150" s="145">
        <f t="shared" si="27"/>
        <v>0</v>
      </c>
      <c r="BI150" s="145">
        <f t="shared" si="28"/>
        <v>0</v>
      </c>
      <c r="BJ150" s="14" t="s">
        <v>78</v>
      </c>
      <c r="BK150" s="145">
        <f t="shared" si="29"/>
        <v>0</v>
      </c>
      <c r="BL150" s="14" t="s">
        <v>116</v>
      </c>
      <c r="BM150" s="14" t="s">
        <v>317</v>
      </c>
    </row>
    <row r="151" spans="2:65" s="1" customFormat="1" ht="16.5" customHeight="1">
      <c r="B151" s="133"/>
      <c r="C151" s="134" t="s">
        <v>318</v>
      </c>
      <c r="D151" s="134" t="s">
        <v>111</v>
      </c>
      <c r="E151" s="135" t="s">
        <v>319</v>
      </c>
      <c r="F151" s="136" t="s">
        <v>320</v>
      </c>
      <c r="G151" s="137" t="s">
        <v>191</v>
      </c>
      <c r="H151" s="138">
        <v>1.2999999999999999E-2</v>
      </c>
      <c r="I151" s="139"/>
      <c r="J151" s="140">
        <f t="shared" si="20"/>
        <v>0</v>
      </c>
      <c r="K151" s="136" t="s">
        <v>115</v>
      </c>
      <c r="L151" s="28"/>
      <c r="M151" s="141" t="s">
        <v>1</v>
      </c>
      <c r="N151" s="142" t="s">
        <v>42</v>
      </c>
      <c r="O151" s="47"/>
      <c r="P151" s="143">
        <f t="shared" si="21"/>
        <v>0</v>
      </c>
      <c r="Q151" s="143">
        <v>0</v>
      </c>
      <c r="R151" s="143">
        <f t="shared" si="22"/>
        <v>0</v>
      </c>
      <c r="S151" s="143">
        <v>0</v>
      </c>
      <c r="T151" s="144">
        <f t="shared" si="23"/>
        <v>0</v>
      </c>
      <c r="AR151" s="14" t="s">
        <v>116</v>
      </c>
      <c r="AT151" s="14" t="s">
        <v>111</v>
      </c>
      <c r="AU151" s="14" t="s">
        <v>80</v>
      </c>
      <c r="AY151" s="14" t="s">
        <v>108</v>
      </c>
      <c r="BE151" s="145">
        <f t="shared" si="24"/>
        <v>0</v>
      </c>
      <c r="BF151" s="145">
        <f t="shared" si="25"/>
        <v>0</v>
      </c>
      <c r="BG151" s="145">
        <f t="shared" si="26"/>
        <v>0</v>
      </c>
      <c r="BH151" s="145">
        <f t="shared" si="27"/>
        <v>0</v>
      </c>
      <c r="BI151" s="145">
        <f t="shared" si="28"/>
        <v>0</v>
      </c>
      <c r="BJ151" s="14" t="s">
        <v>78</v>
      </c>
      <c r="BK151" s="145">
        <f t="shared" si="29"/>
        <v>0</v>
      </c>
      <c r="BL151" s="14" t="s">
        <v>116</v>
      </c>
      <c r="BM151" s="14" t="s">
        <v>321</v>
      </c>
    </row>
    <row r="152" spans="2:65" s="1" customFormat="1" ht="16.5" customHeight="1">
      <c r="B152" s="133"/>
      <c r="C152" s="134" t="s">
        <v>322</v>
      </c>
      <c r="D152" s="134" t="s">
        <v>111</v>
      </c>
      <c r="E152" s="135" t="s">
        <v>323</v>
      </c>
      <c r="F152" s="136" t="s">
        <v>324</v>
      </c>
      <c r="G152" s="137" t="s">
        <v>191</v>
      </c>
      <c r="H152" s="138">
        <v>0.08</v>
      </c>
      <c r="I152" s="139"/>
      <c r="J152" s="140">
        <f t="shared" si="20"/>
        <v>0</v>
      </c>
      <c r="K152" s="136" t="s">
        <v>115</v>
      </c>
      <c r="L152" s="28"/>
      <c r="M152" s="141" t="s">
        <v>1</v>
      </c>
      <c r="N152" s="142" t="s">
        <v>42</v>
      </c>
      <c r="O152" s="47"/>
      <c r="P152" s="143">
        <f t="shared" si="21"/>
        <v>0</v>
      </c>
      <c r="Q152" s="143">
        <v>0</v>
      </c>
      <c r="R152" s="143">
        <f t="shared" si="22"/>
        <v>0</v>
      </c>
      <c r="S152" s="143">
        <v>0</v>
      </c>
      <c r="T152" s="144">
        <f t="shared" si="23"/>
        <v>0</v>
      </c>
      <c r="AR152" s="14" t="s">
        <v>116</v>
      </c>
      <c r="AT152" s="14" t="s">
        <v>111</v>
      </c>
      <c r="AU152" s="14" t="s">
        <v>80</v>
      </c>
      <c r="AY152" s="14" t="s">
        <v>108</v>
      </c>
      <c r="BE152" s="145">
        <f t="shared" si="24"/>
        <v>0</v>
      </c>
      <c r="BF152" s="145">
        <f t="shared" si="25"/>
        <v>0</v>
      </c>
      <c r="BG152" s="145">
        <f t="shared" si="26"/>
        <v>0</v>
      </c>
      <c r="BH152" s="145">
        <f t="shared" si="27"/>
        <v>0</v>
      </c>
      <c r="BI152" s="145">
        <f t="shared" si="28"/>
        <v>0</v>
      </c>
      <c r="BJ152" s="14" t="s">
        <v>78</v>
      </c>
      <c r="BK152" s="145">
        <f t="shared" si="29"/>
        <v>0</v>
      </c>
      <c r="BL152" s="14" t="s">
        <v>116</v>
      </c>
      <c r="BM152" s="14" t="s">
        <v>325</v>
      </c>
    </row>
    <row r="153" spans="2:65" s="1" customFormat="1" ht="16.5" customHeight="1">
      <c r="B153" s="133"/>
      <c r="C153" s="134" t="s">
        <v>326</v>
      </c>
      <c r="D153" s="134" t="s">
        <v>111</v>
      </c>
      <c r="E153" s="135" t="s">
        <v>327</v>
      </c>
      <c r="F153" s="136" t="s">
        <v>328</v>
      </c>
      <c r="G153" s="137" t="s">
        <v>191</v>
      </c>
      <c r="H153" s="138">
        <v>0.08</v>
      </c>
      <c r="I153" s="139"/>
      <c r="J153" s="140">
        <f t="shared" si="20"/>
        <v>0</v>
      </c>
      <c r="K153" s="136" t="s">
        <v>115</v>
      </c>
      <c r="L153" s="28"/>
      <c r="M153" s="141" t="s">
        <v>1</v>
      </c>
      <c r="N153" s="142" t="s">
        <v>42</v>
      </c>
      <c r="O153" s="47"/>
      <c r="P153" s="143">
        <f t="shared" si="21"/>
        <v>0</v>
      </c>
      <c r="Q153" s="143">
        <v>0</v>
      </c>
      <c r="R153" s="143">
        <f t="shared" si="22"/>
        <v>0</v>
      </c>
      <c r="S153" s="143">
        <v>0</v>
      </c>
      <c r="T153" s="144">
        <f t="shared" si="23"/>
        <v>0</v>
      </c>
      <c r="AR153" s="14" t="s">
        <v>116</v>
      </c>
      <c r="AT153" s="14" t="s">
        <v>111</v>
      </c>
      <c r="AU153" s="14" t="s">
        <v>80</v>
      </c>
      <c r="AY153" s="14" t="s">
        <v>108</v>
      </c>
      <c r="BE153" s="145">
        <f t="shared" si="24"/>
        <v>0</v>
      </c>
      <c r="BF153" s="145">
        <f t="shared" si="25"/>
        <v>0</v>
      </c>
      <c r="BG153" s="145">
        <f t="shared" si="26"/>
        <v>0</v>
      </c>
      <c r="BH153" s="145">
        <f t="shared" si="27"/>
        <v>0</v>
      </c>
      <c r="BI153" s="145">
        <f t="shared" si="28"/>
        <v>0</v>
      </c>
      <c r="BJ153" s="14" t="s">
        <v>78</v>
      </c>
      <c r="BK153" s="145">
        <f t="shared" si="29"/>
        <v>0</v>
      </c>
      <c r="BL153" s="14" t="s">
        <v>116</v>
      </c>
      <c r="BM153" s="14" t="s">
        <v>329</v>
      </c>
    </row>
    <row r="154" spans="2:65" s="1" customFormat="1" ht="16.5" customHeight="1">
      <c r="B154" s="133"/>
      <c r="C154" s="134" t="s">
        <v>330</v>
      </c>
      <c r="D154" s="134" t="s">
        <v>111</v>
      </c>
      <c r="E154" s="135" t="s">
        <v>331</v>
      </c>
      <c r="F154" s="136" t="s">
        <v>332</v>
      </c>
      <c r="G154" s="137" t="s">
        <v>191</v>
      </c>
      <c r="H154" s="138">
        <v>0.08</v>
      </c>
      <c r="I154" s="139"/>
      <c r="J154" s="140">
        <f t="shared" si="20"/>
        <v>0</v>
      </c>
      <c r="K154" s="136" t="s">
        <v>115</v>
      </c>
      <c r="L154" s="28"/>
      <c r="M154" s="141" t="s">
        <v>1</v>
      </c>
      <c r="N154" s="142" t="s">
        <v>42</v>
      </c>
      <c r="O154" s="47"/>
      <c r="P154" s="143">
        <f t="shared" si="21"/>
        <v>0</v>
      </c>
      <c r="Q154" s="143">
        <v>0</v>
      </c>
      <c r="R154" s="143">
        <f t="shared" si="22"/>
        <v>0</v>
      </c>
      <c r="S154" s="143">
        <v>0</v>
      </c>
      <c r="T154" s="144">
        <f t="shared" si="23"/>
        <v>0</v>
      </c>
      <c r="AR154" s="14" t="s">
        <v>116</v>
      </c>
      <c r="AT154" s="14" t="s">
        <v>111</v>
      </c>
      <c r="AU154" s="14" t="s">
        <v>80</v>
      </c>
      <c r="AY154" s="14" t="s">
        <v>108</v>
      </c>
      <c r="BE154" s="145">
        <f t="shared" si="24"/>
        <v>0</v>
      </c>
      <c r="BF154" s="145">
        <f t="shared" si="25"/>
        <v>0</v>
      </c>
      <c r="BG154" s="145">
        <f t="shared" si="26"/>
        <v>0</v>
      </c>
      <c r="BH154" s="145">
        <f t="shared" si="27"/>
        <v>0</v>
      </c>
      <c r="BI154" s="145">
        <f t="shared" si="28"/>
        <v>0</v>
      </c>
      <c r="BJ154" s="14" t="s">
        <v>78</v>
      </c>
      <c r="BK154" s="145">
        <f t="shared" si="29"/>
        <v>0</v>
      </c>
      <c r="BL154" s="14" t="s">
        <v>116</v>
      </c>
      <c r="BM154" s="14" t="s">
        <v>333</v>
      </c>
    </row>
    <row r="155" spans="2:65" s="1" customFormat="1" ht="16.5" customHeight="1">
      <c r="B155" s="133"/>
      <c r="C155" s="134" t="s">
        <v>334</v>
      </c>
      <c r="D155" s="134" t="s">
        <v>111</v>
      </c>
      <c r="E155" s="135" t="s">
        <v>335</v>
      </c>
      <c r="F155" s="136" t="s">
        <v>336</v>
      </c>
      <c r="G155" s="137" t="s">
        <v>191</v>
      </c>
      <c r="H155" s="138">
        <v>0.72</v>
      </c>
      <c r="I155" s="139"/>
      <c r="J155" s="140">
        <f t="shared" si="20"/>
        <v>0</v>
      </c>
      <c r="K155" s="136" t="s">
        <v>115</v>
      </c>
      <c r="L155" s="28"/>
      <c r="M155" s="141" t="s">
        <v>1</v>
      </c>
      <c r="N155" s="142" t="s">
        <v>42</v>
      </c>
      <c r="O155" s="47"/>
      <c r="P155" s="143">
        <f t="shared" si="21"/>
        <v>0</v>
      </c>
      <c r="Q155" s="143">
        <v>0</v>
      </c>
      <c r="R155" s="143">
        <f t="shared" si="22"/>
        <v>0</v>
      </c>
      <c r="S155" s="143">
        <v>0</v>
      </c>
      <c r="T155" s="144">
        <f t="shared" si="23"/>
        <v>0</v>
      </c>
      <c r="AR155" s="14" t="s">
        <v>116</v>
      </c>
      <c r="AT155" s="14" t="s">
        <v>111</v>
      </c>
      <c r="AU155" s="14" t="s">
        <v>80</v>
      </c>
      <c r="AY155" s="14" t="s">
        <v>108</v>
      </c>
      <c r="BE155" s="145">
        <f t="shared" si="24"/>
        <v>0</v>
      </c>
      <c r="BF155" s="145">
        <f t="shared" si="25"/>
        <v>0</v>
      </c>
      <c r="BG155" s="145">
        <f t="shared" si="26"/>
        <v>0</v>
      </c>
      <c r="BH155" s="145">
        <f t="shared" si="27"/>
        <v>0</v>
      </c>
      <c r="BI155" s="145">
        <f t="shared" si="28"/>
        <v>0</v>
      </c>
      <c r="BJ155" s="14" t="s">
        <v>78</v>
      </c>
      <c r="BK155" s="145">
        <f t="shared" si="29"/>
        <v>0</v>
      </c>
      <c r="BL155" s="14" t="s">
        <v>116</v>
      </c>
      <c r="BM155" s="14" t="s">
        <v>337</v>
      </c>
    </row>
    <row r="156" spans="2:65" s="11" customFormat="1" ht="11.25">
      <c r="B156" s="146"/>
      <c r="D156" s="147" t="s">
        <v>146</v>
      </c>
      <c r="F156" s="149" t="s">
        <v>338</v>
      </c>
      <c r="H156" s="150">
        <v>0.72</v>
      </c>
      <c r="I156" s="151"/>
      <c r="L156" s="146"/>
      <c r="M156" s="152"/>
      <c r="N156" s="153"/>
      <c r="O156" s="153"/>
      <c r="P156" s="153"/>
      <c r="Q156" s="153"/>
      <c r="R156" s="153"/>
      <c r="S156" s="153"/>
      <c r="T156" s="154"/>
      <c r="AT156" s="148" t="s">
        <v>146</v>
      </c>
      <c r="AU156" s="148" t="s">
        <v>80</v>
      </c>
      <c r="AV156" s="11" t="s">
        <v>80</v>
      </c>
      <c r="AW156" s="11" t="s">
        <v>3</v>
      </c>
      <c r="AX156" s="11" t="s">
        <v>78</v>
      </c>
      <c r="AY156" s="148" t="s">
        <v>108</v>
      </c>
    </row>
    <row r="157" spans="2:65" s="10" customFormat="1" ht="22.9" customHeight="1">
      <c r="B157" s="120"/>
      <c r="D157" s="121" t="s">
        <v>70</v>
      </c>
      <c r="E157" s="131" t="s">
        <v>339</v>
      </c>
      <c r="F157" s="131" t="s">
        <v>340</v>
      </c>
      <c r="I157" s="123"/>
      <c r="J157" s="132">
        <f>BK157</f>
        <v>0</v>
      </c>
      <c r="L157" s="120"/>
      <c r="M157" s="125"/>
      <c r="N157" s="126"/>
      <c r="O157" s="126"/>
      <c r="P157" s="127">
        <f>SUM(P158:P188)</f>
        <v>0</v>
      </c>
      <c r="Q157" s="126"/>
      <c r="R157" s="127">
        <f>SUM(R158:R188)</f>
        <v>0.12503</v>
      </c>
      <c r="S157" s="126"/>
      <c r="T157" s="128">
        <f>SUM(T158:T188)</f>
        <v>9.375E-2</v>
      </c>
      <c r="AR157" s="121" t="s">
        <v>80</v>
      </c>
      <c r="AT157" s="129" t="s">
        <v>70</v>
      </c>
      <c r="AU157" s="129" t="s">
        <v>78</v>
      </c>
      <c r="AY157" s="121" t="s">
        <v>108</v>
      </c>
      <c r="BK157" s="130">
        <f>SUM(BK158:BK188)</f>
        <v>0</v>
      </c>
    </row>
    <row r="158" spans="2:65" s="1" customFormat="1" ht="16.5" customHeight="1">
      <c r="B158" s="133"/>
      <c r="C158" s="134" t="s">
        <v>341</v>
      </c>
      <c r="D158" s="134" t="s">
        <v>111</v>
      </c>
      <c r="E158" s="135" t="s">
        <v>342</v>
      </c>
      <c r="F158" s="136" t="s">
        <v>343</v>
      </c>
      <c r="G158" s="137" t="s">
        <v>240</v>
      </c>
      <c r="H158" s="138">
        <v>1</v>
      </c>
      <c r="I158" s="139"/>
      <c r="J158" s="140">
        <f t="shared" ref="J158:J187" si="30">ROUND(I158*H158,2)</f>
        <v>0</v>
      </c>
      <c r="K158" s="136" t="s">
        <v>115</v>
      </c>
      <c r="L158" s="28"/>
      <c r="M158" s="141" t="s">
        <v>1</v>
      </c>
      <c r="N158" s="142" t="s">
        <v>42</v>
      </c>
      <c r="O158" s="47"/>
      <c r="P158" s="143">
        <f t="shared" ref="P158:P187" si="31">O158*H158</f>
        <v>0</v>
      </c>
      <c r="Q158" s="143">
        <v>0</v>
      </c>
      <c r="R158" s="143">
        <f t="shared" ref="R158:R187" si="32">Q158*H158</f>
        <v>0</v>
      </c>
      <c r="S158" s="143">
        <v>1.933E-2</v>
      </c>
      <c r="T158" s="144">
        <f t="shared" ref="T158:T187" si="33">S158*H158</f>
        <v>1.933E-2</v>
      </c>
      <c r="AR158" s="14" t="s">
        <v>116</v>
      </c>
      <c r="AT158" s="14" t="s">
        <v>111</v>
      </c>
      <c r="AU158" s="14" t="s">
        <v>80</v>
      </c>
      <c r="AY158" s="14" t="s">
        <v>108</v>
      </c>
      <c r="BE158" s="145">
        <f t="shared" ref="BE158:BE187" si="34">IF(N158="základní",J158,0)</f>
        <v>0</v>
      </c>
      <c r="BF158" s="145">
        <f t="shared" ref="BF158:BF187" si="35">IF(N158="snížená",J158,0)</f>
        <v>0</v>
      </c>
      <c r="BG158" s="145">
        <f t="shared" ref="BG158:BG187" si="36">IF(N158="zákl. přenesená",J158,0)</f>
        <v>0</v>
      </c>
      <c r="BH158" s="145">
        <f t="shared" ref="BH158:BH187" si="37">IF(N158="sníž. přenesená",J158,0)</f>
        <v>0</v>
      </c>
      <c r="BI158" s="145">
        <f t="shared" ref="BI158:BI187" si="38">IF(N158="nulová",J158,0)</f>
        <v>0</v>
      </c>
      <c r="BJ158" s="14" t="s">
        <v>78</v>
      </c>
      <c r="BK158" s="145">
        <f t="shared" ref="BK158:BK187" si="39">ROUND(I158*H158,2)</f>
        <v>0</v>
      </c>
      <c r="BL158" s="14" t="s">
        <v>116</v>
      </c>
      <c r="BM158" s="14" t="s">
        <v>344</v>
      </c>
    </row>
    <row r="159" spans="2:65" s="1" customFormat="1" ht="16.5" customHeight="1">
      <c r="B159" s="133"/>
      <c r="C159" s="134" t="s">
        <v>345</v>
      </c>
      <c r="D159" s="134" t="s">
        <v>111</v>
      </c>
      <c r="E159" s="135" t="s">
        <v>346</v>
      </c>
      <c r="F159" s="136" t="s">
        <v>347</v>
      </c>
      <c r="G159" s="137" t="s">
        <v>240</v>
      </c>
      <c r="H159" s="138">
        <v>2</v>
      </c>
      <c r="I159" s="139"/>
      <c r="J159" s="140">
        <f t="shared" si="30"/>
        <v>0</v>
      </c>
      <c r="K159" s="136" t="s">
        <v>115</v>
      </c>
      <c r="L159" s="28"/>
      <c r="M159" s="141" t="s">
        <v>1</v>
      </c>
      <c r="N159" s="142" t="s">
        <v>42</v>
      </c>
      <c r="O159" s="47"/>
      <c r="P159" s="143">
        <f t="shared" si="31"/>
        <v>0</v>
      </c>
      <c r="Q159" s="143">
        <v>1.6920000000000001E-2</v>
      </c>
      <c r="R159" s="143">
        <f t="shared" si="32"/>
        <v>3.3840000000000002E-2</v>
      </c>
      <c r="S159" s="143">
        <v>0</v>
      </c>
      <c r="T159" s="144">
        <f t="shared" si="33"/>
        <v>0</v>
      </c>
      <c r="AR159" s="14" t="s">
        <v>116</v>
      </c>
      <c r="AT159" s="14" t="s">
        <v>111</v>
      </c>
      <c r="AU159" s="14" t="s">
        <v>80</v>
      </c>
      <c r="AY159" s="14" t="s">
        <v>108</v>
      </c>
      <c r="BE159" s="145">
        <f t="shared" si="34"/>
        <v>0</v>
      </c>
      <c r="BF159" s="145">
        <f t="shared" si="35"/>
        <v>0</v>
      </c>
      <c r="BG159" s="145">
        <f t="shared" si="36"/>
        <v>0</v>
      </c>
      <c r="BH159" s="145">
        <f t="shared" si="37"/>
        <v>0</v>
      </c>
      <c r="BI159" s="145">
        <f t="shared" si="38"/>
        <v>0</v>
      </c>
      <c r="BJ159" s="14" t="s">
        <v>78</v>
      </c>
      <c r="BK159" s="145">
        <f t="shared" si="39"/>
        <v>0</v>
      </c>
      <c r="BL159" s="14" t="s">
        <v>116</v>
      </c>
      <c r="BM159" s="14" t="s">
        <v>348</v>
      </c>
    </row>
    <row r="160" spans="2:65" s="1" customFormat="1" ht="16.5" customHeight="1">
      <c r="B160" s="133"/>
      <c r="C160" s="134" t="s">
        <v>349</v>
      </c>
      <c r="D160" s="134" t="s">
        <v>111</v>
      </c>
      <c r="E160" s="135" t="s">
        <v>350</v>
      </c>
      <c r="F160" s="136" t="s">
        <v>351</v>
      </c>
      <c r="G160" s="137" t="s">
        <v>240</v>
      </c>
      <c r="H160" s="138">
        <v>1</v>
      </c>
      <c r="I160" s="139"/>
      <c r="J160" s="140">
        <f t="shared" si="30"/>
        <v>0</v>
      </c>
      <c r="K160" s="136" t="s">
        <v>115</v>
      </c>
      <c r="L160" s="28"/>
      <c r="M160" s="141" t="s">
        <v>1</v>
      </c>
      <c r="N160" s="142" t="s">
        <v>42</v>
      </c>
      <c r="O160" s="47"/>
      <c r="P160" s="143">
        <f t="shared" si="31"/>
        <v>0</v>
      </c>
      <c r="Q160" s="143">
        <v>0</v>
      </c>
      <c r="R160" s="143">
        <f t="shared" si="32"/>
        <v>0</v>
      </c>
      <c r="S160" s="143">
        <v>1.9460000000000002E-2</v>
      </c>
      <c r="T160" s="144">
        <f t="shared" si="33"/>
        <v>1.9460000000000002E-2</v>
      </c>
      <c r="AR160" s="14" t="s">
        <v>116</v>
      </c>
      <c r="AT160" s="14" t="s">
        <v>111</v>
      </c>
      <c r="AU160" s="14" t="s">
        <v>80</v>
      </c>
      <c r="AY160" s="14" t="s">
        <v>108</v>
      </c>
      <c r="BE160" s="145">
        <f t="shared" si="34"/>
        <v>0</v>
      </c>
      <c r="BF160" s="145">
        <f t="shared" si="35"/>
        <v>0</v>
      </c>
      <c r="BG160" s="145">
        <f t="shared" si="36"/>
        <v>0</v>
      </c>
      <c r="BH160" s="145">
        <f t="shared" si="37"/>
        <v>0</v>
      </c>
      <c r="BI160" s="145">
        <f t="shared" si="38"/>
        <v>0</v>
      </c>
      <c r="BJ160" s="14" t="s">
        <v>78</v>
      </c>
      <c r="BK160" s="145">
        <f t="shared" si="39"/>
        <v>0</v>
      </c>
      <c r="BL160" s="14" t="s">
        <v>116</v>
      </c>
      <c r="BM160" s="14" t="s">
        <v>352</v>
      </c>
    </row>
    <row r="161" spans="2:65" s="1" customFormat="1" ht="16.5" customHeight="1">
      <c r="B161" s="133"/>
      <c r="C161" s="134" t="s">
        <v>353</v>
      </c>
      <c r="D161" s="134" t="s">
        <v>111</v>
      </c>
      <c r="E161" s="135" t="s">
        <v>354</v>
      </c>
      <c r="F161" s="136" t="s">
        <v>355</v>
      </c>
      <c r="G161" s="137" t="s">
        <v>240</v>
      </c>
      <c r="H161" s="138">
        <v>1</v>
      </c>
      <c r="I161" s="139"/>
      <c r="J161" s="140">
        <f t="shared" si="30"/>
        <v>0</v>
      </c>
      <c r="K161" s="136" t="s">
        <v>115</v>
      </c>
      <c r="L161" s="28"/>
      <c r="M161" s="141" t="s">
        <v>1</v>
      </c>
      <c r="N161" s="142" t="s">
        <v>42</v>
      </c>
      <c r="O161" s="47"/>
      <c r="P161" s="143">
        <f t="shared" si="31"/>
        <v>0</v>
      </c>
      <c r="Q161" s="143">
        <v>2.1069999999999998E-2</v>
      </c>
      <c r="R161" s="143">
        <f t="shared" si="32"/>
        <v>2.1069999999999998E-2</v>
      </c>
      <c r="S161" s="143">
        <v>0</v>
      </c>
      <c r="T161" s="144">
        <f t="shared" si="33"/>
        <v>0</v>
      </c>
      <c r="AR161" s="14" t="s">
        <v>116</v>
      </c>
      <c r="AT161" s="14" t="s">
        <v>111</v>
      </c>
      <c r="AU161" s="14" t="s">
        <v>80</v>
      </c>
      <c r="AY161" s="14" t="s">
        <v>108</v>
      </c>
      <c r="BE161" s="145">
        <f t="shared" si="34"/>
        <v>0</v>
      </c>
      <c r="BF161" s="145">
        <f t="shared" si="35"/>
        <v>0</v>
      </c>
      <c r="BG161" s="145">
        <f t="shared" si="36"/>
        <v>0</v>
      </c>
      <c r="BH161" s="145">
        <f t="shared" si="37"/>
        <v>0</v>
      </c>
      <c r="BI161" s="145">
        <f t="shared" si="38"/>
        <v>0</v>
      </c>
      <c r="BJ161" s="14" t="s">
        <v>78</v>
      </c>
      <c r="BK161" s="145">
        <f t="shared" si="39"/>
        <v>0</v>
      </c>
      <c r="BL161" s="14" t="s">
        <v>116</v>
      </c>
      <c r="BM161" s="14" t="s">
        <v>356</v>
      </c>
    </row>
    <row r="162" spans="2:65" s="1" customFormat="1" ht="16.5" customHeight="1">
      <c r="B162" s="133"/>
      <c r="C162" s="134" t="s">
        <v>357</v>
      </c>
      <c r="D162" s="134" t="s">
        <v>111</v>
      </c>
      <c r="E162" s="135" t="s">
        <v>358</v>
      </c>
      <c r="F162" s="136" t="s">
        <v>359</v>
      </c>
      <c r="G162" s="137" t="s">
        <v>240</v>
      </c>
      <c r="H162" s="138">
        <v>1</v>
      </c>
      <c r="I162" s="139"/>
      <c r="J162" s="140">
        <f t="shared" si="30"/>
        <v>0</v>
      </c>
      <c r="K162" s="136" t="s">
        <v>115</v>
      </c>
      <c r="L162" s="28"/>
      <c r="M162" s="141" t="s">
        <v>1</v>
      </c>
      <c r="N162" s="142" t="s">
        <v>42</v>
      </c>
      <c r="O162" s="47"/>
      <c r="P162" s="143">
        <f t="shared" si="31"/>
        <v>0</v>
      </c>
      <c r="Q162" s="143">
        <v>0</v>
      </c>
      <c r="R162" s="143">
        <f t="shared" si="32"/>
        <v>0</v>
      </c>
      <c r="S162" s="143">
        <v>3.2899999999999999E-2</v>
      </c>
      <c r="T162" s="144">
        <f t="shared" si="33"/>
        <v>3.2899999999999999E-2</v>
      </c>
      <c r="AR162" s="14" t="s">
        <v>116</v>
      </c>
      <c r="AT162" s="14" t="s">
        <v>111</v>
      </c>
      <c r="AU162" s="14" t="s">
        <v>80</v>
      </c>
      <c r="AY162" s="14" t="s">
        <v>108</v>
      </c>
      <c r="BE162" s="145">
        <f t="shared" si="34"/>
        <v>0</v>
      </c>
      <c r="BF162" s="145">
        <f t="shared" si="35"/>
        <v>0</v>
      </c>
      <c r="BG162" s="145">
        <f t="shared" si="36"/>
        <v>0</v>
      </c>
      <c r="BH162" s="145">
        <f t="shared" si="37"/>
        <v>0</v>
      </c>
      <c r="BI162" s="145">
        <f t="shared" si="38"/>
        <v>0</v>
      </c>
      <c r="BJ162" s="14" t="s">
        <v>78</v>
      </c>
      <c r="BK162" s="145">
        <f t="shared" si="39"/>
        <v>0</v>
      </c>
      <c r="BL162" s="14" t="s">
        <v>116</v>
      </c>
      <c r="BM162" s="14" t="s">
        <v>360</v>
      </c>
    </row>
    <row r="163" spans="2:65" s="1" customFormat="1" ht="16.5" customHeight="1">
      <c r="B163" s="133"/>
      <c r="C163" s="134" t="s">
        <v>361</v>
      </c>
      <c r="D163" s="134" t="s">
        <v>111</v>
      </c>
      <c r="E163" s="135" t="s">
        <v>362</v>
      </c>
      <c r="F163" s="136" t="s">
        <v>363</v>
      </c>
      <c r="G163" s="137" t="s">
        <v>240</v>
      </c>
      <c r="H163" s="138">
        <v>1</v>
      </c>
      <c r="I163" s="139"/>
      <c r="J163" s="140">
        <f t="shared" si="30"/>
        <v>0</v>
      </c>
      <c r="K163" s="136" t="s">
        <v>115</v>
      </c>
      <c r="L163" s="28"/>
      <c r="M163" s="141" t="s">
        <v>1</v>
      </c>
      <c r="N163" s="142" t="s">
        <v>42</v>
      </c>
      <c r="O163" s="47"/>
      <c r="P163" s="143">
        <f t="shared" si="31"/>
        <v>0</v>
      </c>
      <c r="Q163" s="143">
        <v>1.452E-2</v>
      </c>
      <c r="R163" s="143">
        <f t="shared" si="32"/>
        <v>1.452E-2</v>
      </c>
      <c r="S163" s="143">
        <v>0</v>
      </c>
      <c r="T163" s="144">
        <f t="shared" si="33"/>
        <v>0</v>
      </c>
      <c r="AR163" s="14" t="s">
        <v>116</v>
      </c>
      <c r="AT163" s="14" t="s">
        <v>111</v>
      </c>
      <c r="AU163" s="14" t="s">
        <v>80</v>
      </c>
      <c r="AY163" s="14" t="s">
        <v>108</v>
      </c>
      <c r="BE163" s="145">
        <f t="shared" si="34"/>
        <v>0</v>
      </c>
      <c r="BF163" s="145">
        <f t="shared" si="35"/>
        <v>0</v>
      </c>
      <c r="BG163" s="145">
        <f t="shared" si="36"/>
        <v>0</v>
      </c>
      <c r="BH163" s="145">
        <f t="shared" si="37"/>
        <v>0</v>
      </c>
      <c r="BI163" s="145">
        <f t="shared" si="38"/>
        <v>0</v>
      </c>
      <c r="BJ163" s="14" t="s">
        <v>78</v>
      </c>
      <c r="BK163" s="145">
        <f t="shared" si="39"/>
        <v>0</v>
      </c>
      <c r="BL163" s="14" t="s">
        <v>116</v>
      </c>
      <c r="BM163" s="14" t="s">
        <v>364</v>
      </c>
    </row>
    <row r="164" spans="2:65" s="1" customFormat="1" ht="16.5" customHeight="1">
      <c r="B164" s="133"/>
      <c r="C164" s="134" t="s">
        <v>365</v>
      </c>
      <c r="D164" s="134" t="s">
        <v>111</v>
      </c>
      <c r="E164" s="135" t="s">
        <v>366</v>
      </c>
      <c r="F164" s="136" t="s">
        <v>367</v>
      </c>
      <c r="G164" s="137" t="s">
        <v>240</v>
      </c>
      <c r="H164" s="138">
        <v>1</v>
      </c>
      <c r="I164" s="139"/>
      <c r="J164" s="140">
        <f t="shared" si="30"/>
        <v>0</v>
      </c>
      <c r="K164" s="136" t="s">
        <v>115</v>
      </c>
      <c r="L164" s="28"/>
      <c r="M164" s="141" t="s">
        <v>1</v>
      </c>
      <c r="N164" s="142" t="s">
        <v>42</v>
      </c>
      <c r="O164" s="47"/>
      <c r="P164" s="143">
        <f t="shared" si="31"/>
        <v>0</v>
      </c>
      <c r="Q164" s="143">
        <v>1.9369999999999998E-2</v>
      </c>
      <c r="R164" s="143">
        <f t="shared" si="32"/>
        <v>1.9369999999999998E-2</v>
      </c>
      <c r="S164" s="143">
        <v>0</v>
      </c>
      <c r="T164" s="144">
        <f t="shared" si="33"/>
        <v>0</v>
      </c>
      <c r="AR164" s="14" t="s">
        <v>116</v>
      </c>
      <c r="AT164" s="14" t="s">
        <v>111</v>
      </c>
      <c r="AU164" s="14" t="s">
        <v>80</v>
      </c>
      <c r="AY164" s="14" t="s">
        <v>108</v>
      </c>
      <c r="BE164" s="145">
        <f t="shared" si="34"/>
        <v>0</v>
      </c>
      <c r="BF164" s="145">
        <f t="shared" si="35"/>
        <v>0</v>
      </c>
      <c r="BG164" s="145">
        <f t="shared" si="36"/>
        <v>0</v>
      </c>
      <c r="BH164" s="145">
        <f t="shared" si="37"/>
        <v>0</v>
      </c>
      <c r="BI164" s="145">
        <f t="shared" si="38"/>
        <v>0</v>
      </c>
      <c r="BJ164" s="14" t="s">
        <v>78</v>
      </c>
      <c r="BK164" s="145">
        <f t="shared" si="39"/>
        <v>0</v>
      </c>
      <c r="BL164" s="14" t="s">
        <v>116</v>
      </c>
      <c r="BM164" s="14" t="s">
        <v>368</v>
      </c>
    </row>
    <row r="165" spans="2:65" s="1" customFormat="1" ht="16.5" customHeight="1">
      <c r="B165" s="133"/>
      <c r="C165" s="134" t="s">
        <v>369</v>
      </c>
      <c r="D165" s="134" t="s">
        <v>111</v>
      </c>
      <c r="E165" s="135" t="s">
        <v>370</v>
      </c>
      <c r="F165" s="136" t="s">
        <v>371</v>
      </c>
      <c r="G165" s="137" t="s">
        <v>240</v>
      </c>
      <c r="H165" s="138">
        <v>1</v>
      </c>
      <c r="I165" s="139"/>
      <c r="J165" s="140">
        <f t="shared" si="30"/>
        <v>0</v>
      </c>
      <c r="K165" s="136" t="s">
        <v>115</v>
      </c>
      <c r="L165" s="28"/>
      <c r="M165" s="141" t="s">
        <v>1</v>
      </c>
      <c r="N165" s="142" t="s">
        <v>42</v>
      </c>
      <c r="O165" s="47"/>
      <c r="P165" s="143">
        <f t="shared" si="31"/>
        <v>0</v>
      </c>
      <c r="Q165" s="143">
        <v>2.2210000000000001E-2</v>
      </c>
      <c r="R165" s="143">
        <f t="shared" si="32"/>
        <v>2.2210000000000001E-2</v>
      </c>
      <c r="S165" s="143">
        <v>0</v>
      </c>
      <c r="T165" s="144">
        <f t="shared" si="33"/>
        <v>0</v>
      </c>
      <c r="AR165" s="14" t="s">
        <v>116</v>
      </c>
      <c r="AT165" s="14" t="s">
        <v>111</v>
      </c>
      <c r="AU165" s="14" t="s">
        <v>80</v>
      </c>
      <c r="AY165" s="14" t="s">
        <v>108</v>
      </c>
      <c r="BE165" s="145">
        <f t="shared" si="34"/>
        <v>0</v>
      </c>
      <c r="BF165" s="145">
        <f t="shared" si="35"/>
        <v>0</v>
      </c>
      <c r="BG165" s="145">
        <f t="shared" si="36"/>
        <v>0</v>
      </c>
      <c r="BH165" s="145">
        <f t="shared" si="37"/>
        <v>0</v>
      </c>
      <c r="BI165" s="145">
        <f t="shared" si="38"/>
        <v>0</v>
      </c>
      <c r="BJ165" s="14" t="s">
        <v>78</v>
      </c>
      <c r="BK165" s="145">
        <f t="shared" si="39"/>
        <v>0</v>
      </c>
      <c r="BL165" s="14" t="s">
        <v>116</v>
      </c>
      <c r="BM165" s="14" t="s">
        <v>372</v>
      </c>
    </row>
    <row r="166" spans="2:65" s="1" customFormat="1" ht="16.5" customHeight="1">
      <c r="B166" s="133"/>
      <c r="C166" s="134" t="s">
        <v>373</v>
      </c>
      <c r="D166" s="134" t="s">
        <v>111</v>
      </c>
      <c r="E166" s="135" t="s">
        <v>374</v>
      </c>
      <c r="F166" s="136" t="s">
        <v>375</v>
      </c>
      <c r="G166" s="137" t="s">
        <v>240</v>
      </c>
      <c r="H166" s="138">
        <v>1</v>
      </c>
      <c r="I166" s="139"/>
      <c r="J166" s="140">
        <f t="shared" si="30"/>
        <v>0</v>
      </c>
      <c r="K166" s="136" t="s">
        <v>115</v>
      </c>
      <c r="L166" s="28"/>
      <c r="M166" s="141" t="s">
        <v>1</v>
      </c>
      <c r="N166" s="142" t="s">
        <v>42</v>
      </c>
      <c r="O166" s="47"/>
      <c r="P166" s="143">
        <f t="shared" si="31"/>
        <v>0</v>
      </c>
      <c r="Q166" s="143">
        <v>0</v>
      </c>
      <c r="R166" s="143">
        <f t="shared" si="32"/>
        <v>0</v>
      </c>
      <c r="S166" s="143">
        <v>9.1999999999999998E-3</v>
      </c>
      <c r="T166" s="144">
        <f t="shared" si="33"/>
        <v>9.1999999999999998E-3</v>
      </c>
      <c r="AR166" s="14" t="s">
        <v>116</v>
      </c>
      <c r="AT166" s="14" t="s">
        <v>111</v>
      </c>
      <c r="AU166" s="14" t="s">
        <v>80</v>
      </c>
      <c r="AY166" s="14" t="s">
        <v>108</v>
      </c>
      <c r="BE166" s="145">
        <f t="shared" si="34"/>
        <v>0</v>
      </c>
      <c r="BF166" s="145">
        <f t="shared" si="35"/>
        <v>0</v>
      </c>
      <c r="BG166" s="145">
        <f t="shared" si="36"/>
        <v>0</v>
      </c>
      <c r="BH166" s="145">
        <f t="shared" si="37"/>
        <v>0</v>
      </c>
      <c r="BI166" s="145">
        <f t="shared" si="38"/>
        <v>0</v>
      </c>
      <c r="BJ166" s="14" t="s">
        <v>78</v>
      </c>
      <c r="BK166" s="145">
        <f t="shared" si="39"/>
        <v>0</v>
      </c>
      <c r="BL166" s="14" t="s">
        <v>116</v>
      </c>
      <c r="BM166" s="14" t="s">
        <v>376</v>
      </c>
    </row>
    <row r="167" spans="2:65" s="1" customFormat="1" ht="16.5" customHeight="1">
      <c r="B167" s="133"/>
      <c r="C167" s="134" t="s">
        <v>377</v>
      </c>
      <c r="D167" s="134" t="s">
        <v>111</v>
      </c>
      <c r="E167" s="135" t="s">
        <v>378</v>
      </c>
      <c r="F167" s="136" t="s">
        <v>379</v>
      </c>
      <c r="G167" s="137" t="s">
        <v>240</v>
      </c>
      <c r="H167" s="138">
        <v>1</v>
      </c>
      <c r="I167" s="139"/>
      <c r="J167" s="140">
        <f t="shared" si="30"/>
        <v>0</v>
      </c>
      <c r="K167" s="136" t="s">
        <v>115</v>
      </c>
      <c r="L167" s="28"/>
      <c r="M167" s="141" t="s">
        <v>1</v>
      </c>
      <c r="N167" s="142" t="s">
        <v>42</v>
      </c>
      <c r="O167" s="47"/>
      <c r="P167" s="143">
        <f t="shared" si="31"/>
        <v>0</v>
      </c>
      <c r="Q167" s="143">
        <v>4.2999999999999999E-4</v>
      </c>
      <c r="R167" s="143">
        <f t="shared" si="32"/>
        <v>4.2999999999999999E-4</v>
      </c>
      <c r="S167" s="143">
        <v>0</v>
      </c>
      <c r="T167" s="144">
        <f t="shared" si="33"/>
        <v>0</v>
      </c>
      <c r="AR167" s="14" t="s">
        <v>116</v>
      </c>
      <c r="AT167" s="14" t="s">
        <v>111</v>
      </c>
      <c r="AU167" s="14" t="s">
        <v>80</v>
      </c>
      <c r="AY167" s="14" t="s">
        <v>108</v>
      </c>
      <c r="BE167" s="145">
        <f t="shared" si="34"/>
        <v>0</v>
      </c>
      <c r="BF167" s="145">
        <f t="shared" si="35"/>
        <v>0</v>
      </c>
      <c r="BG167" s="145">
        <f t="shared" si="36"/>
        <v>0</v>
      </c>
      <c r="BH167" s="145">
        <f t="shared" si="37"/>
        <v>0</v>
      </c>
      <c r="BI167" s="145">
        <f t="shared" si="38"/>
        <v>0</v>
      </c>
      <c r="BJ167" s="14" t="s">
        <v>78</v>
      </c>
      <c r="BK167" s="145">
        <f t="shared" si="39"/>
        <v>0</v>
      </c>
      <c r="BL167" s="14" t="s">
        <v>116</v>
      </c>
      <c r="BM167" s="14" t="s">
        <v>380</v>
      </c>
    </row>
    <row r="168" spans="2:65" s="1" customFormat="1" ht="16.5" customHeight="1">
      <c r="B168" s="133"/>
      <c r="C168" s="155" t="s">
        <v>381</v>
      </c>
      <c r="D168" s="155" t="s">
        <v>175</v>
      </c>
      <c r="E168" s="156" t="s">
        <v>382</v>
      </c>
      <c r="F168" s="157" t="s">
        <v>383</v>
      </c>
      <c r="G168" s="158" t="s">
        <v>114</v>
      </c>
      <c r="H168" s="159">
        <v>1</v>
      </c>
      <c r="I168" s="160"/>
      <c r="J168" s="161">
        <f t="shared" si="30"/>
        <v>0</v>
      </c>
      <c r="K168" s="157" t="s">
        <v>115</v>
      </c>
      <c r="L168" s="162"/>
      <c r="M168" s="163" t="s">
        <v>1</v>
      </c>
      <c r="N168" s="164" t="s">
        <v>42</v>
      </c>
      <c r="O168" s="47"/>
      <c r="P168" s="143">
        <f t="shared" si="31"/>
        <v>0</v>
      </c>
      <c r="Q168" s="143">
        <v>4.0000000000000001E-3</v>
      </c>
      <c r="R168" s="143">
        <f t="shared" si="32"/>
        <v>4.0000000000000001E-3</v>
      </c>
      <c r="S168" s="143">
        <v>0</v>
      </c>
      <c r="T168" s="144">
        <f t="shared" si="33"/>
        <v>0</v>
      </c>
      <c r="AR168" s="14" t="s">
        <v>178</v>
      </c>
      <c r="AT168" s="14" t="s">
        <v>175</v>
      </c>
      <c r="AU168" s="14" t="s">
        <v>80</v>
      </c>
      <c r="AY168" s="14" t="s">
        <v>108</v>
      </c>
      <c r="BE168" s="145">
        <f t="shared" si="34"/>
        <v>0</v>
      </c>
      <c r="BF168" s="145">
        <f t="shared" si="35"/>
        <v>0</v>
      </c>
      <c r="BG168" s="145">
        <f t="shared" si="36"/>
        <v>0</v>
      </c>
      <c r="BH168" s="145">
        <f t="shared" si="37"/>
        <v>0</v>
      </c>
      <c r="BI168" s="145">
        <f t="shared" si="38"/>
        <v>0</v>
      </c>
      <c r="BJ168" s="14" t="s">
        <v>78</v>
      </c>
      <c r="BK168" s="145">
        <f t="shared" si="39"/>
        <v>0</v>
      </c>
      <c r="BL168" s="14" t="s">
        <v>116</v>
      </c>
      <c r="BM168" s="14" t="s">
        <v>384</v>
      </c>
    </row>
    <row r="169" spans="2:65" s="1" customFormat="1" ht="16.5" customHeight="1">
      <c r="B169" s="133"/>
      <c r="C169" s="134" t="s">
        <v>385</v>
      </c>
      <c r="D169" s="134" t="s">
        <v>111</v>
      </c>
      <c r="E169" s="135" t="s">
        <v>386</v>
      </c>
      <c r="F169" s="136" t="s">
        <v>387</v>
      </c>
      <c r="G169" s="137" t="s">
        <v>191</v>
      </c>
      <c r="H169" s="138">
        <v>9.4E-2</v>
      </c>
      <c r="I169" s="139"/>
      <c r="J169" s="140">
        <f t="shared" si="30"/>
        <v>0</v>
      </c>
      <c r="K169" s="136" t="s">
        <v>115</v>
      </c>
      <c r="L169" s="28"/>
      <c r="M169" s="141" t="s">
        <v>1</v>
      </c>
      <c r="N169" s="142" t="s">
        <v>42</v>
      </c>
      <c r="O169" s="47"/>
      <c r="P169" s="143">
        <f t="shared" si="31"/>
        <v>0</v>
      </c>
      <c r="Q169" s="143">
        <v>0</v>
      </c>
      <c r="R169" s="143">
        <f t="shared" si="32"/>
        <v>0</v>
      </c>
      <c r="S169" s="143">
        <v>0</v>
      </c>
      <c r="T169" s="144">
        <f t="shared" si="33"/>
        <v>0</v>
      </c>
      <c r="AR169" s="14" t="s">
        <v>116</v>
      </c>
      <c r="AT169" s="14" t="s">
        <v>111</v>
      </c>
      <c r="AU169" s="14" t="s">
        <v>80</v>
      </c>
      <c r="AY169" s="14" t="s">
        <v>108</v>
      </c>
      <c r="BE169" s="145">
        <f t="shared" si="34"/>
        <v>0</v>
      </c>
      <c r="BF169" s="145">
        <f t="shared" si="35"/>
        <v>0</v>
      </c>
      <c r="BG169" s="145">
        <f t="shared" si="36"/>
        <v>0</v>
      </c>
      <c r="BH169" s="145">
        <f t="shared" si="37"/>
        <v>0</v>
      </c>
      <c r="BI169" s="145">
        <f t="shared" si="38"/>
        <v>0</v>
      </c>
      <c r="BJ169" s="14" t="s">
        <v>78</v>
      </c>
      <c r="BK169" s="145">
        <f t="shared" si="39"/>
        <v>0</v>
      </c>
      <c r="BL169" s="14" t="s">
        <v>116</v>
      </c>
      <c r="BM169" s="14" t="s">
        <v>388</v>
      </c>
    </row>
    <row r="170" spans="2:65" s="1" customFormat="1" ht="16.5" customHeight="1">
      <c r="B170" s="133"/>
      <c r="C170" s="134" t="s">
        <v>389</v>
      </c>
      <c r="D170" s="134" t="s">
        <v>111</v>
      </c>
      <c r="E170" s="135" t="s">
        <v>390</v>
      </c>
      <c r="F170" s="136" t="s">
        <v>391</v>
      </c>
      <c r="G170" s="137" t="s">
        <v>114</v>
      </c>
      <c r="H170" s="138">
        <v>2</v>
      </c>
      <c r="I170" s="139"/>
      <c r="J170" s="140">
        <f t="shared" si="30"/>
        <v>0</v>
      </c>
      <c r="K170" s="136" t="s">
        <v>1</v>
      </c>
      <c r="L170" s="28"/>
      <c r="M170" s="141" t="s">
        <v>1</v>
      </c>
      <c r="N170" s="142" t="s">
        <v>42</v>
      </c>
      <c r="O170" s="47"/>
      <c r="P170" s="143">
        <f t="shared" si="31"/>
        <v>0</v>
      </c>
      <c r="Q170" s="143">
        <v>0</v>
      </c>
      <c r="R170" s="143">
        <f t="shared" si="32"/>
        <v>0</v>
      </c>
      <c r="S170" s="143">
        <v>4.8999999999999998E-4</v>
      </c>
      <c r="T170" s="144">
        <f t="shared" si="33"/>
        <v>9.7999999999999997E-4</v>
      </c>
      <c r="AR170" s="14" t="s">
        <v>116</v>
      </c>
      <c r="AT170" s="14" t="s">
        <v>111</v>
      </c>
      <c r="AU170" s="14" t="s">
        <v>80</v>
      </c>
      <c r="AY170" s="14" t="s">
        <v>108</v>
      </c>
      <c r="BE170" s="145">
        <f t="shared" si="34"/>
        <v>0</v>
      </c>
      <c r="BF170" s="145">
        <f t="shared" si="35"/>
        <v>0</v>
      </c>
      <c r="BG170" s="145">
        <f t="shared" si="36"/>
        <v>0</v>
      </c>
      <c r="BH170" s="145">
        <f t="shared" si="37"/>
        <v>0</v>
      </c>
      <c r="BI170" s="145">
        <f t="shared" si="38"/>
        <v>0</v>
      </c>
      <c r="BJ170" s="14" t="s">
        <v>78</v>
      </c>
      <c r="BK170" s="145">
        <f t="shared" si="39"/>
        <v>0</v>
      </c>
      <c r="BL170" s="14" t="s">
        <v>116</v>
      </c>
      <c r="BM170" s="14" t="s">
        <v>392</v>
      </c>
    </row>
    <row r="171" spans="2:65" s="1" customFormat="1" ht="16.5" customHeight="1">
      <c r="B171" s="133"/>
      <c r="C171" s="134" t="s">
        <v>393</v>
      </c>
      <c r="D171" s="134" t="s">
        <v>111</v>
      </c>
      <c r="E171" s="135" t="s">
        <v>394</v>
      </c>
      <c r="F171" s="136" t="s">
        <v>395</v>
      </c>
      <c r="G171" s="137" t="s">
        <v>114</v>
      </c>
      <c r="H171" s="138">
        <v>2</v>
      </c>
      <c r="I171" s="139"/>
      <c r="J171" s="140">
        <f t="shared" si="30"/>
        <v>0</v>
      </c>
      <c r="K171" s="136" t="s">
        <v>115</v>
      </c>
      <c r="L171" s="28"/>
      <c r="M171" s="141" t="s">
        <v>1</v>
      </c>
      <c r="N171" s="142" t="s">
        <v>42</v>
      </c>
      <c r="O171" s="47"/>
      <c r="P171" s="143">
        <f t="shared" si="31"/>
        <v>0</v>
      </c>
      <c r="Q171" s="143">
        <v>0</v>
      </c>
      <c r="R171" s="143">
        <f t="shared" si="32"/>
        <v>0</v>
      </c>
      <c r="S171" s="143">
        <v>5.4000000000000001E-4</v>
      </c>
      <c r="T171" s="144">
        <f t="shared" si="33"/>
        <v>1.08E-3</v>
      </c>
      <c r="AR171" s="14" t="s">
        <v>116</v>
      </c>
      <c r="AT171" s="14" t="s">
        <v>111</v>
      </c>
      <c r="AU171" s="14" t="s">
        <v>80</v>
      </c>
      <c r="AY171" s="14" t="s">
        <v>108</v>
      </c>
      <c r="BE171" s="145">
        <f t="shared" si="34"/>
        <v>0</v>
      </c>
      <c r="BF171" s="145">
        <f t="shared" si="35"/>
        <v>0</v>
      </c>
      <c r="BG171" s="145">
        <f t="shared" si="36"/>
        <v>0</v>
      </c>
      <c r="BH171" s="145">
        <f t="shared" si="37"/>
        <v>0</v>
      </c>
      <c r="BI171" s="145">
        <f t="shared" si="38"/>
        <v>0</v>
      </c>
      <c r="BJ171" s="14" t="s">
        <v>78</v>
      </c>
      <c r="BK171" s="145">
        <f t="shared" si="39"/>
        <v>0</v>
      </c>
      <c r="BL171" s="14" t="s">
        <v>116</v>
      </c>
      <c r="BM171" s="14" t="s">
        <v>396</v>
      </c>
    </row>
    <row r="172" spans="2:65" s="1" customFormat="1" ht="16.5" customHeight="1">
      <c r="B172" s="133"/>
      <c r="C172" s="134" t="s">
        <v>397</v>
      </c>
      <c r="D172" s="134" t="s">
        <v>111</v>
      </c>
      <c r="E172" s="135" t="s">
        <v>398</v>
      </c>
      <c r="F172" s="136" t="s">
        <v>399</v>
      </c>
      <c r="G172" s="137" t="s">
        <v>240</v>
      </c>
      <c r="H172" s="138">
        <v>1</v>
      </c>
      <c r="I172" s="139"/>
      <c r="J172" s="140">
        <f t="shared" si="30"/>
        <v>0</v>
      </c>
      <c r="K172" s="136" t="s">
        <v>115</v>
      </c>
      <c r="L172" s="28"/>
      <c r="M172" s="141" t="s">
        <v>1</v>
      </c>
      <c r="N172" s="142" t="s">
        <v>42</v>
      </c>
      <c r="O172" s="47"/>
      <c r="P172" s="143">
        <f t="shared" si="31"/>
        <v>0</v>
      </c>
      <c r="Q172" s="143">
        <v>1.8E-3</v>
      </c>
      <c r="R172" s="143">
        <f t="shared" si="32"/>
        <v>1.8E-3</v>
      </c>
      <c r="S172" s="143">
        <v>0</v>
      </c>
      <c r="T172" s="144">
        <f t="shared" si="33"/>
        <v>0</v>
      </c>
      <c r="AR172" s="14" t="s">
        <v>116</v>
      </c>
      <c r="AT172" s="14" t="s">
        <v>111</v>
      </c>
      <c r="AU172" s="14" t="s">
        <v>80</v>
      </c>
      <c r="AY172" s="14" t="s">
        <v>108</v>
      </c>
      <c r="BE172" s="145">
        <f t="shared" si="34"/>
        <v>0</v>
      </c>
      <c r="BF172" s="145">
        <f t="shared" si="35"/>
        <v>0</v>
      </c>
      <c r="BG172" s="145">
        <f t="shared" si="36"/>
        <v>0</v>
      </c>
      <c r="BH172" s="145">
        <f t="shared" si="37"/>
        <v>0</v>
      </c>
      <c r="BI172" s="145">
        <f t="shared" si="38"/>
        <v>0</v>
      </c>
      <c r="BJ172" s="14" t="s">
        <v>78</v>
      </c>
      <c r="BK172" s="145">
        <f t="shared" si="39"/>
        <v>0</v>
      </c>
      <c r="BL172" s="14" t="s">
        <v>116</v>
      </c>
      <c r="BM172" s="14" t="s">
        <v>400</v>
      </c>
    </row>
    <row r="173" spans="2:65" s="1" customFormat="1" ht="16.5" customHeight="1">
      <c r="B173" s="133"/>
      <c r="C173" s="134" t="s">
        <v>401</v>
      </c>
      <c r="D173" s="134" t="s">
        <v>111</v>
      </c>
      <c r="E173" s="135" t="s">
        <v>402</v>
      </c>
      <c r="F173" s="136" t="s">
        <v>403</v>
      </c>
      <c r="G173" s="137" t="s">
        <v>240</v>
      </c>
      <c r="H173" s="138">
        <v>2</v>
      </c>
      <c r="I173" s="139"/>
      <c r="J173" s="140">
        <f t="shared" si="30"/>
        <v>0</v>
      </c>
      <c r="K173" s="136" t="s">
        <v>115</v>
      </c>
      <c r="L173" s="28"/>
      <c r="M173" s="141" t="s">
        <v>1</v>
      </c>
      <c r="N173" s="142" t="s">
        <v>42</v>
      </c>
      <c r="O173" s="47"/>
      <c r="P173" s="143">
        <f t="shared" si="31"/>
        <v>0</v>
      </c>
      <c r="Q173" s="143">
        <v>1.8400000000000001E-3</v>
      </c>
      <c r="R173" s="143">
        <f t="shared" si="32"/>
        <v>3.6800000000000001E-3</v>
      </c>
      <c r="S173" s="143">
        <v>0</v>
      </c>
      <c r="T173" s="144">
        <f t="shared" si="33"/>
        <v>0</v>
      </c>
      <c r="AR173" s="14" t="s">
        <v>116</v>
      </c>
      <c r="AT173" s="14" t="s">
        <v>111</v>
      </c>
      <c r="AU173" s="14" t="s">
        <v>80</v>
      </c>
      <c r="AY173" s="14" t="s">
        <v>108</v>
      </c>
      <c r="BE173" s="145">
        <f t="shared" si="34"/>
        <v>0</v>
      </c>
      <c r="BF173" s="145">
        <f t="shared" si="35"/>
        <v>0</v>
      </c>
      <c r="BG173" s="145">
        <f t="shared" si="36"/>
        <v>0</v>
      </c>
      <c r="BH173" s="145">
        <f t="shared" si="37"/>
        <v>0</v>
      </c>
      <c r="BI173" s="145">
        <f t="shared" si="38"/>
        <v>0</v>
      </c>
      <c r="BJ173" s="14" t="s">
        <v>78</v>
      </c>
      <c r="BK173" s="145">
        <f t="shared" si="39"/>
        <v>0</v>
      </c>
      <c r="BL173" s="14" t="s">
        <v>116</v>
      </c>
      <c r="BM173" s="14" t="s">
        <v>404</v>
      </c>
    </row>
    <row r="174" spans="2:65" s="1" customFormat="1" ht="16.5" customHeight="1">
      <c r="B174" s="133"/>
      <c r="C174" s="134" t="s">
        <v>405</v>
      </c>
      <c r="D174" s="134" t="s">
        <v>111</v>
      </c>
      <c r="E174" s="135" t="s">
        <v>406</v>
      </c>
      <c r="F174" s="136" t="s">
        <v>407</v>
      </c>
      <c r="G174" s="137" t="s">
        <v>114</v>
      </c>
      <c r="H174" s="138">
        <v>1</v>
      </c>
      <c r="I174" s="139"/>
      <c r="J174" s="140">
        <f t="shared" si="30"/>
        <v>0</v>
      </c>
      <c r="K174" s="136" t="s">
        <v>115</v>
      </c>
      <c r="L174" s="28"/>
      <c r="M174" s="141" t="s">
        <v>1</v>
      </c>
      <c r="N174" s="142" t="s">
        <v>42</v>
      </c>
      <c r="O174" s="47"/>
      <c r="P174" s="143">
        <f t="shared" si="31"/>
        <v>0</v>
      </c>
      <c r="Q174" s="143">
        <v>0</v>
      </c>
      <c r="R174" s="143">
        <f t="shared" si="32"/>
        <v>0</v>
      </c>
      <c r="S174" s="143">
        <v>2.2499999999999998E-3</v>
      </c>
      <c r="T174" s="144">
        <f t="shared" si="33"/>
        <v>2.2499999999999998E-3</v>
      </c>
      <c r="AR174" s="14" t="s">
        <v>116</v>
      </c>
      <c r="AT174" s="14" t="s">
        <v>111</v>
      </c>
      <c r="AU174" s="14" t="s">
        <v>80</v>
      </c>
      <c r="AY174" s="14" t="s">
        <v>108</v>
      </c>
      <c r="BE174" s="145">
        <f t="shared" si="34"/>
        <v>0</v>
      </c>
      <c r="BF174" s="145">
        <f t="shared" si="35"/>
        <v>0</v>
      </c>
      <c r="BG174" s="145">
        <f t="shared" si="36"/>
        <v>0</v>
      </c>
      <c r="BH174" s="145">
        <f t="shared" si="37"/>
        <v>0</v>
      </c>
      <c r="BI174" s="145">
        <f t="shared" si="38"/>
        <v>0</v>
      </c>
      <c r="BJ174" s="14" t="s">
        <v>78</v>
      </c>
      <c r="BK174" s="145">
        <f t="shared" si="39"/>
        <v>0</v>
      </c>
      <c r="BL174" s="14" t="s">
        <v>116</v>
      </c>
      <c r="BM174" s="14" t="s">
        <v>408</v>
      </c>
    </row>
    <row r="175" spans="2:65" s="1" customFormat="1" ht="16.5" customHeight="1">
      <c r="B175" s="133"/>
      <c r="C175" s="134" t="s">
        <v>409</v>
      </c>
      <c r="D175" s="134" t="s">
        <v>111</v>
      </c>
      <c r="E175" s="135" t="s">
        <v>410</v>
      </c>
      <c r="F175" s="136" t="s">
        <v>411</v>
      </c>
      <c r="G175" s="137" t="s">
        <v>240</v>
      </c>
      <c r="H175" s="138">
        <v>1</v>
      </c>
      <c r="I175" s="139"/>
      <c r="J175" s="140">
        <f t="shared" si="30"/>
        <v>0</v>
      </c>
      <c r="K175" s="136" t="s">
        <v>115</v>
      </c>
      <c r="L175" s="28"/>
      <c r="M175" s="141" t="s">
        <v>1</v>
      </c>
      <c r="N175" s="142" t="s">
        <v>42</v>
      </c>
      <c r="O175" s="47"/>
      <c r="P175" s="143">
        <f t="shared" si="31"/>
        <v>0</v>
      </c>
      <c r="Q175" s="143">
        <v>1.8400000000000001E-3</v>
      </c>
      <c r="R175" s="143">
        <f t="shared" si="32"/>
        <v>1.8400000000000001E-3</v>
      </c>
      <c r="S175" s="143">
        <v>0</v>
      </c>
      <c r="T175" s="144">
        <f t="shared" si="33"/>
        <v>0</v>
      </c>
      <c r="AR175" s="14" t="s">
        <v>116</v>
      </c>
      <c r="AT175" s="14" t="s">
        <v>111</v>
      </c>
      <c r="AU175" s="14" t="s">
        <v>80</v>
      </c>
      <c r="AY175" s="14" t="s">
        <v>108</v>
      </c>
      <c r="BE175" s="145">
        <f t="shared" si="34"/>
        <v>0</v>
      </c>
      <c r="BF175" s="145">
        <f t="shared" si="35"/>
        <v>0</v>
      </c>
      <c r="BG175" s="145">
        <f t="shared" si="36"/>
        <v>0</v>
      </c>
      <c r="BH175" s="145">
        <f t="shared" si="37"/>
        <v>0</v>
      </c>
      <c r="BI175" s="145">
        <f t="shared" si="38"/>
        <v>0</v>
      </c>
      <c r="BJ175" s="14" t="s">
        <v>78</v>
      </c>
      <c r="BK175" s="145">
        <f t="shared" si="39"/>
        <v>0</v>
      </c>
      <c r="BL175" s="14" t="s">
        <v>116</v>
      </c>
      <c r="BM175" s="14" t="s">
        <v>412</v>
      </c>
    </row>
    <row r="176" spans="2:65" s="1" customFormat="1" ht="16.5" customHeight="1">
      <c r="B176" s="133"/>
      <c r="C176" s="134" t="s">
        <v>413</v>
      </c>
      <c r="D176" s="134" t="s">
        <v>111</v>
      </c>
      <c r="E176" s="135" t="s">
        <v>414</v>
      </c>
      <c r="F176" s="136" t="s">
        <v>415</v>
      </c>
      <c r="G176" s="137" t="s">
        <v>114</v>
      </c>
      <c r="H176" s="138">
        <v>5</v>
      </c>
      <c r="I176" s="139"/>
      <c r="J176" s="140">
        <f t="shared" si="30"/>
        <v>0</v>
      </c>
      <c r="K176" s="136" t="s">
        <v>115</v>
      </c>
      <c r="L176" s="28"/>
      <c r="M176" s="141" t="s">
        <v>1</v>
      </c>
      <c r="N176" s="142" t="s">
        <v>42</v>
      </c>
      <c r="O176" s="47"/>
      <c r="P176" s="143">
        <f t="shared" si="31"/>
        <v>0</v>
      </c>
      <c r="Q176" s="143">
        <v>0</v>
      </c>
      <c r="R176" s="143">
        <f t="shared" si="32"/>
        <v>0</v>
      </c>
      <c r="S176" s="143">
        <v>8.5999999999999998E-4</v>
      </c>
      <c r="T176" s="144">
        <f t="shared" si="33"/>
        <v>4.3E-3</v>
      </c>
      <c r="AR176" s="14" t="s">
        <v>116</v>
      </c>
      <c r="AT176" s="14" t="s">
        <v>111</v>
      </c>
      <c r="AU176" s="14" t="s">
        <v>80</v>
      </c>
      <c r="AY176" s="14" t="s">
        <v>108</v>
      </c>
      <c r="BE176" s="145">
        <f t="shared" si="34"/>
        <v>0</v>
      </c>
      <c r="BF176" s="145">
        <f t="shared" si="35"/>
        <v>0</v>
      </c>
      <c r="BG176" s="145">
        <f t="shared" si="36"/>
        <v>0</v>
      </c>
      <c r="BH176" s="145">
        <f t="shared" si="37"/>
        <v>0</v>
      </c>
      <c r="BI176" s="145">
        <f t="shared" si="38"/>
        <v>0</v>
      </c>
      <c r="BJ176" s="14" t="s">
        <v>78</v>
      </c>
      <c r="BK176" s="145">
        <f t="shared" si="39"/>
        <v>0</v>
      </c>
      <c r="BL176" s="14" t="s">
        <v>116</v>
      </c>
      <c r="BM176" s="14" t="s">
        <v>416</v>
      </c>
    </row>
    <row r="177" spans="2:65" s="1" customFormat="1" ht="16.5" customHeight="1">
      <c r="B177" s="133"/>
      <c r="C177" s="134" t="s">
        <v>417</v>
      </c>
      <c r="D177" s="134" t="s">
        <v>111</v>
      </c>
      <c r="E177" s="135" t="s">
        <v>418</v>
      </c>
      <c r="F177" s="136" t="s">
        <v>419</v>
      </c>
      <c r="G177" s="137" t="s">
        <v>114</v>
      </c>
      <c r="H177" s="138">
        <v>1</v>
      </c>
      <c r="I177" s="139"/>
      <c r="J177" s="140">
        <f t="shared" si="30"/>
        <v>0</v>
      </c>
      <c r="K177" s="136" t="s">
        <v>115</v>
      </c>
      <c r="L177" s="28"/>
      <c r="M177" s="141" t="s">
        <v>1</v>
      </c>
      <c r="N177" s="142" t="s">
        <v>42</v>
      </c>
      <c r="O177" s="47"/>
      <c r="P177" s="143">
        <f t="shared" si="31"/>
        <v>0</v>
      </c>
      <c r="Q177" s="143">
        <v>1.6000000000000001E-4</v>
      </c>
      <c r="R177" s="143">
        <f t="shared" si="32"/>
        <v>1.6000000000000001E-4</v>
      </c>
      <c r="S177" s="143">
        <v>0</v>
      </c>
      <c r="T177" s="144">
        <f t="shared" si="33"/>
        <v>0</v>
      </c>
      <c r="AR177" s="14" t="s">
        <v>116</v>
      </c>
      <c r="AT177" s="14" t="s">
        <v>111</v>
      </c>
      <c r="AU177" s="14" t="s">
        <v>80</v>
      </c>
      <c r="AY177" s="14" t="s">
        <v>108</v>
      </c>
      <c r="BE177" s="145">
        <f t="shared" si="34"/>
        <v>0</v>
      </c>
      <c r="BF177" s="145">
        <f t="shared" si="35"/>
        <v>0</v>
      </c>
      <c r="BG177" s="145">
        <f t="shared" si="36"/>
        <v>0</v>
      </c>
      <c r="BH177" s="145">
        <f t="shared" si="37"/>
        <v>0</v>
      </c>
      <c r="BI177" s="145">
        <f t="shared" si="38"/>
        <v>0</v>
      </c>
      <c r="BJ177" s="14" t="s">
        <v>78</v>
      </c>
      <c r="BK177" s="145">
        <f t="shared" si="39"/>
        <v>0</v>
      </c>
      <c r="BL177" s="14" t="s">
        <v>116</v>
      </c>
      <c r="BM177" s="14" t="s">
        <v>420</v>
      </c>
    </row>
    <row r="178" spans="2:65" s="1" customFormat="1" ht="16.5" customHeight="1">
      <c r="B178" s="133"/>
      <c r="C178" s="134" t="s">
        <v>421</v>
      </c>
      <c r="D178" s="134" t="s">
        <v>111</v>
      </c>
      <c r="E178" s="135" t="s">
        <v>422</v>
      </c>
      <c r="F178" s="136" t="s">
        <v>423</v>
      </c>
      <c r="G178" s="137" t="s">
        <v>114</v>
      </c>
      <c r="H178" s="138">
        <v>2</v>
      </c>
      <c r="I178" s="139"/>
      <c r="J178" s="140">
        <f t="shared" si="30"/>
        <v>0</v>
      </c>
      <c r="K178" s="136" t="s">
        <v>115</v>
      </c>
      <c r="L178" s="28"/>
      <c r="M178" s="141" t="s">
        <v>1</v>
      </c>
      <c r="N178" s="142" t="s">
        <v>42</v>
      </c>
      <c r="O178" s="47"/>
      <c r="P178" s="143">
        <f t="shared" si="31"/>
        <v>0</v>
      </c>
      <c r="Q178" s="143">
        <v>1.3999999999999999E-4</v>
      </c>
      <c r="R178" s="143">
        <f t="shared" si="32"/>
        <v>2.7999999999999998E-4</v>
      </c>
      <c r="S178" s="143">
        <v>0</v>
      </c>
      <c r="T178" s="144">
        <f t="shared" si="33"/>
        <v>0</v>
      </c>
      <c r="AR178" s="14" t="s">
        <v>116</v>
      </c>
      <c r="AT178" s="14" t="s">
        <v>111</v>
      </c>
      <c r="AU178" s="14" t="s">
        <v>80</v>
      </c>
      <c r="AY178" s="14" t="s">
        <v>108</v>
      </c>
      <c r="BE178" s="145">
        <f t="shared" si="34"/>
        <v>0</v>
      </c>
      <c r="BF178" s="145">
        <f t="shared" si="35"/>
        <v>0</v>
      </c>
      <c r="BG178" s="145">
        <f t="shared" si="36"/>
        <v>0</v>
      </c>
      <c r="BH178" s="145">
        <f t="shared" si="37"/>
        <v>0</v>
      </c>
      <c r="BI178" s="145">
        <f t="shared" si="38"/>
        <v>0</v>
      </c>
      <c r="BJ178" s="14" t="s">
        <v>78</v>
      </c>
      <c r="BK178" s="145">
        <f t="shared" si="39"/>
        <v>0</v>
      </c>
      <c r="BL178" s="14" t="s">
        <v>116</v>
      </c>
      <c r="BM178" s="14" t="s">
        <v>424</v>
      </c>
    </row>
    <row r="179" spans="2:65" s="1" customFormat="1" ht="16.5" customHeight="1">
      <c r="B179" s="133"/>
      <c r="C179" s="134" t="s">
        <v>425</v>
      </c>
      <c r="D179" s="134" t="s">
        <v>111</v>
      </c>
      <c r="E179" s="135" t="s">
        <v>426</v>
      </c>
      <c r="F179" s="136" t="s">
        <v>427</v>
      </c>
      <c r="G179" s="137" t="s">
        <v>114</v>
      </c>
      <c r="H179" s="138">
        <v>5</v>
      </c>
      <c r="I179" s="139"/>
      <c r="J179" s="140">
        <f t="shared" si="30"/>
        <v>0</v>
      </c>
      <c r="K179" s="136" t="s">
        <v>115</v>
      </c>
      <c r="L179" s="28"/>
      <c r="M179" s="141" t="s">
        <v>1</v>
      </c>
      <c r="N179" s="142" t="s">
        <v>42</v>
      </c>
      <c r="O179" s="47"/>
      <c r="P179" s="143">
        <f t="shared" si="31"/>
        <v>0</v>
      </c>
      <c r="Q179" s="143">
        <v>0</v>
      </c>
      <c r="R179" s="143">
        <f t="shared" si="32"/>
        <v>0</v>
      </c>
      <c r="S179" s="143">
        <v>8.4999999999999995E-4</v>
      </c>
      <c r="T179" s="144">
        <f t="shared" si="33"/>
        <v>4.2499999999999994E-3</v>
      </c>
      <c r="AR179" s="14" t="s">
        <v>116</v>
      </c>
      <c r="AT179" s="14" t="s">
        <v>111</v>
      </c>
      <c r="AU179" s="14" t="s">
        <v>80</v>
      </c>
      <c r="AY179" s="14" t="s">
        <v>108</v>
      </c>
      <c r="BE179" s="145">
        <f t="shared" si="34"/>
        <v>0</v>
      </c>
      <c r="BF179" s="145">
        <f t="shared" si="35"/>
        <v>0</v>
      </c>
      <c r="BG179" s="145">
        <f t="shared" si="36"/>
        <v>0</v>
      </c>
      <c r="BH179" s="145">
        <f t="shared" si="37"/>
        <v>0</v>
      </c>
      <c r="BI179" s="145">
        <f t="shared" si="38"/>
        <v>0</v>
      </c>
      <c r="BJ179" s="14" t="s">
        <v>78</v>
      </c>
      <c r="BK179" s="145">
        <f t="shared" si="39"/>
        <v>0</v>
      </c>
      <c r="BL179" s="14" t="s">
        <v>116</v>
      </c>
      <c r="BM179" s="14" t="s">
        <v>428</v>
      </c>
    </row>
    <row r="180" spans="2:65" s="1" customFormat="1" ht="16.5" customHeight="1">
      <c r="B180" s="133"/>
      <c r="C180" s="134" t="s">
        <v>429</v>
      </c>
      <c r="D180" s="134" t="s">
        <v>111</v>
      </c>
      <c r="E180" s="135" t="s">
        <v>430</v>
      </c>
      <c r="F180" s="136" t="s">
        <v>431</v>
      </c>
      <c r="G180" s="137" t="s">
        <v>114</v>
      </c>
      <c r="H180" s="138">
        <v>2</v>
      </c>
      <c r="I180" s="139"/>
      <c r="J180" s="140">
        <f t="shared" si="30"/>
        <v>0</v>
      </c>
      <c r="K180" s="136" t="s">
        <v>115</v>
      </c>
      <c r="L180" s="28"/>
      <c r="M180" s="141" t="s">
        <v>1</v>
      </c>
      <c r="N180" s="142" t="s">
        <v>42</v>
      </c>
      <c r="O180" s="47"/>
      <c r="P180" s="143">
        <f t="shared" si="31"/>
        <v>0</v>
      </c>
      <c r="Q180" s="143">
        <v>2.3000000000000001E-4</v>
      </c>
      <c r="R180" s="143">
        <f t="shared" si="32"/>
        <v>4.6000000000000001E-4</v>
      </c>
      <c r="S180" s="143">
        <v>0</v>
      </c>
      <c r="T180" s="144">
        <f t="shared" si="33"/>
        <v>0</v>
      </c>
      <c r="AR180" s="14" t="s">
        <v>116</v>
      </c>
      <c r="AT180" s="14" t="s">
        <v>111</v>
      </c>
      <c r="AU180" s="14" t="s">
        <v>80</v>
      </c>
      <c r="AY180" s="14" t="s">
        <v>108</v>
      </c>
      <c r="BE180" s="145">
        <f t="shared" si="34"/>
        <v>0</v>
      </c>
      <c r="BF180" s="145">
        <f t="shared" si="35"/>
        <v>0</v>
      </c>
      <c r="BG180" s="145">
        <f t="shared" si="36"/>
        <v>0</v>
      </c>
      <c r="BH180" s="145">
        <f t="shared" si="37"/>
        <v>0</v>
      </c>
      <c r="BI180" s="145">
        <f t="shared" si="38"/>
        <v>0</v>
      </c>
      <c r="BJ180" s="14" t="s">
        <v>78</v>
      </c>
      <c r="BK180" s="145">
        <f t="shared" si="39"/>
        <v>0</v>
      </c>
      <c r="BL180" s="14" t="s">
        <v>116</v>
      </c>
      <c r="BM180" s="14" t="s">
        <v>432</v>
      </c>
    </row>
    <row r="181" spans="2:65" s="1" customFormat="1" ht="16.5" customHeight="1">
      <c r="B181" s="133"/>
      <c r="C181" s="134" t="s">
        <v>433</v>
      </c>
      <c r="D181" s="134" t="s">
        <v>111</v>
      </c>
      <c r="E181" s="135" t="s">
        <v>434</v>
      </c>
      <c r="F181" s="136" t="s">
        <v>435</v>
      </c>
      <c r="G181" s="137" t="s">
        <v>114</v>
      </c>
      <c r="H181" s="138">
        <v>1</v>
      </c>
      <c r="I181" s="139"/>
      <c r="J181" s="140">
        <f t="shared" si="30"/>
        <v>0</v>
      </c>
      <c r="K181" s="136" t="s">
        <v>115</v>
      </c>
      <c r="L181" s="28"/>
      <c r="M181" s="141" t="s">
        <v>1</v>
      </c>
      <c r="N181" s="142" t="s">
        <v>42</v>
      </c>
      <c r="O181" s="47"/>
      <c r="P181" s="143">
        <f t="shared" si="31"/>
        <v>0</v>
      </c>
      <c r="Q181" s="143">
        <v>2.7999999999999998E-4</v>
      </c>
      <c r="R181" s="143">
        <f t="shared" si="32"/>
        <v>2.7999999999999998E-4</v>
      </c>
      <c r="S181" s="143">
        <v>0</v>
      </c>
      <c r="T181" s="144">
        <f t="shared" si="33"/>
        <v>0</v>
      </c>
      <c r="AR181" s="14" t="s">
        <v>116</v>
      </c>
      <c r="AT181" s="14" t="s">
        <v>111</v>
      </c>
      <c r="AU181" s="14" t="s">
        <v>80</v>
      </c>
      <c r="AY181" s="14" t="s">
        <v>108</v>
      </c>
      <c r="BE181" s="145">
        <f t="shared" si="34"/>
        <v>0</v>
      </c>
      <c r="BF181" s="145">
        <f t="shared" si="35"/>
        <v>0</v>
      </c>
      <c r="BG181" s="145">
        <f t="shared" si="36"/>
        <v>0</v>
      </c>
      <c r="BH181" s="145">
        <f t="shared" si="37"/>
        <v>0</v>
      </c>
      <c r="BI181" s="145">
        <f t="shared" si="38"/>
        <v>0</v>
      </c>
      <c r="BJ181" s="14" t="s">
        <v>78</v>
      </c>
      <c r="BK181" s="145">
        <f t="shared" si="39"/>
        <v>0</v>
      </c>
      <c r="BL181" s="14" t="s">
        <v>116</v>
      </c>
      <c r="BM181" s="14" t="s">
        <v>436</v>
      </c>
    </row>
    <row r="182" spans="2:65" s="1" customFormat="1" ht="16.5" customHeight="1">
      <c r="B182" s="133"/>
      <c r="C182" s="134" t="s">
        <v>437</v>
      </c>
      <c r="D182" s="134" t="s">
        <v>111</v>
      </c>
      <c r="E182" s="135" t="s">
        <v>438</v>
      </c>
      <c r="F182" s="136" t="s">
        <v>439</v>
      </c>
      <c r="G182" s="137" t="s">
        <v>114</v>
      </c>
      <c r="H182" s="138">
        <v>1</v>
      </c>
      <c r="I182" s="139"/>
      <c r="J182" s="140">
        <f t="shared" si="30"/>
        <v>0</v>
      </c>
      <c r="K182" s="136" t="s">
        <v>115</v>
      </c>
      <c r="L182" s="28"/>
      <c r="M182" s="141" t="s">
        <v>1</v>
      </c>
      <c r="N182" s="142" t="s">
        <v>42</v>
      </c>
      <c r="O182" s="47"/>
      <c r="P182" s="143">
        <f t="shared" si="31"/>
        <v>0</v>
      </c>
      <c r="Q182" s="143">
        <v>4.6999999999999999E-4</v>
      </c>
      <c r="R182" s="143">
        <f t="shared" si="32"/>
        <v>4.6999999999999999E-4</v>
      </c>
      <c r="S182" s="143">
        <v>0</v>
      </c>
      <c r="T182" s="144">
        <f t="shared" si="33"/>
        <v>0</v>
      </c>
      <c r="AR182" s="14" t="s">
        <v>116</v>
      </c>
      <c r="AT182" s="14" t="s">
        <v>111</v>
      </c>
      <c r="AU182" s="14" t="s">
        <v>80</v>
      </c>
      <c r="AY182" s="14" t="s">
        <v>108</v>
      </c>
      <c r="BE182" s="145">
        <f t="shared" si="34"/>
        <v>0</v>
      </c>
      <c r="BF182" s="145">
        <f t="shared" si="35"/>
        <v>0</v>
      </c>
      <c r="BG182" s="145">
        <f t="shared" si="36"/>
        <v>0</v>
      </c>
      <c r="BH182" s="145">
        <f t="shared" si="37"/>
        <v>0</v>
      </c>
      <c r="BI182" s="145">
        <f t="shared" si="38"/>
        <v>0</v>
      </c>
      <c r="BJ182" s="14" t="s">
        <v>78</v>
      </c>
      <c r="BK182" s="145">
        <f t="shared" si="39"/>
        <v>0</v>
      </c>
      <c r="BL182" s="14" t="s">
        <v>116</v>
      </c>
      <c r="BM182" s="14" t="s">
        <v>440</v>
      </c>
    </row>
    <row r="183" spans="2:65" s="1" customFormat="1" ht="16.5" customHeight="1">
      <c r="B183" s="133"/>
      <c r="C183" s="134" t="s">
        <v>441</v>
      </c>
      <c r="D183" s="134" t="s">
        <v>111</v>
      </c>
      <c r="E183" s="135" t="s">
        <v>442</v>
      </c>
      <c r="F183" s="136" t="s">
        <v>443</v>
      </c>
      <c r="G183" s="137" t="s">
        <v>114</v>
      </c>
      <c r="H183" s="138">
        <v>2</v>
      </c>
      <c r="I183" s="139"/>
      <c r="J183" s="140">
        <f t="shared" si="30"/>
        <v>0</v>
      </c>
      <c r="K183" s="136" t="s">
        <v>115</v>
      </c>
      <c r="L183" s="28"/>
      <c r="M183" s="141" t="s">
        <v>1</v>
      </c>
      <c r="N183" s="142" t="s">
        <v>42</v>
      </c>
      <c r="O183" s="47"/>
      <c r="P183" s="143">
        <f t="shared" si="31"/>
        <v>0</v>
      </c>
      <c r="Q183" s="143">
        <v>3.1E-4</v>
      </c>
      <c r="R183" s="143">
        <f t="shared" si="32"/>
        <v>6.2E-4</v>
      </c>
      <c r="S183" s="143">
        <v>0</v>
      </c>
      <c r="T183" s="144">
        <f t="shared" si="33"/>
        <v>0</v>
      </c>
      <c r="AR183" s="14" t="s">
        <v>116</v>
      </c>
      <c r="AT183" s="14" t="s">
        <v>111</v>
      </c>
      <c r="AU183" s="14" t="s">
        <v>80</v>
      </c>
      <c r="AY183" s="14" t="s">
        <v>108</v>
      </c>
      <c r="BE183" s="145">
        <f t="shared" si="34"/>
        <v>0</v>
      </c>
      <c r="BF183" s="145">
        <f t="shared" si="35"/>
        <v>0</v>
      </c>
      <c r="BG183" s="145">
        <f t="shared" si="36"/>
        <v>0</v>
      </c>
      <c r="BH183" s="145">
        <f t="shared" si="37"/>
        <v>0</v>
      </c>
      <c r="BI183" s="145">
        <f t="shared" si="38"/>
        <v>0</v>
      </c>
      <c r="BJ183" s="14" t="s">
        <v>78</v>
      </c>
      <c r="BK183" s="145">
        <f t="shared" si="39"/>
        <v>0</v>
      </c>
      <c r="BL183" s="14" t="s">
        <v>116</v>
      </c>
      <c r="BM183" s="14" t="s">
        <v>444</v>
      </c>
    </row>
    <row r="184" spans="2:65" s="1" customFormat="1" ht="16.5" customHeight="1">
      <c r="B184" s="133"/>
      <c r="C184" s="134" t="s">
        <v>445</v>
      </c>
      <c r="D184" s="134" t="s">
        <v>111</v>
      </c>
      <c r="E184" s="135" t="s">
        <v>446</v>
      </c>
      <c r="F184" s="136" t="s">
        <v>447</v>
      </c>
      <c r="G184" s="137" t="s">
        <v>191</v>
      </c>
      <c r="H184" s="138">
        <v>0.125</v>
      </c>
      <c r="I184" s="139"/>
      <c r="J184" s="140">
        <f t="shared" si="30"/>
        <v>0</v>
      </c>
      <c r="K184" s="136" t="s">
        <v>115</v>
      </c>
      <c r="L184" s="28"/>
      <c r="M184" s="141" t="s">
        <v>1</v>
      </c>
      <c r="N184" s="142" t="s">
        <v>42</v>
      </c>
      <c r="O184" s="47"/>
      <c r="P184" s="143">
        <f t="shared" si="31"/>
        <v>0</v>
      </c>
      <c r="Q184" s="143">
        <v>0</v>
      </c>
      <c r="R184" s="143">
        <f t="shared" si="32"/>
        <v>0</v>
      </c>
      <c r="S184" s="143">
        <v>0</v>
      </c>
      <c r="T184" s="144">
        <f t="shared" si="33"/>
        <v>0</v>
      </c>
      <c r="AR184" s="14" t="s">
        <v>116</v>
      </c>
      <c r="AT184" s="14" t="s">
        <v>111</v>
      </c>
      <c r="AU184" s="14" t="s">
        <v>80</v>
      </c>
      <c r="AY184" s="14" t="s">
        <v>108</v>
      </c>
      <c r="BE184" s="145">
        <f t="shared" si="34"/>
        <v>0</v>
      </c>
      <c r="BF184" s="145">
        <f t="shared" si="35"/>
        <v>0</v>
      </c>
      <c r="BG184" s="145">
        <f t="shared" si="36"/>
        <v>0</v>
      </c>
      <c r="BH184" s="145">
        <f t="shared" si="37"/>
        <v>0</v>
      </c>
      <c r="BI184" s="145">
        <f t="shared" si="38"/>
        <v>0</v>
      </c>
      <c r="BJ184" s="14" t="s">
        <v>78</v>
      </c>
      <c r="BK184" s="145">
        <f t="shared" si="39"/>
        <v>0</v>
      </c>
      <c r="BL184" s="14" t="s">
        <v>116</v>
      </c>
      <c r="BM184" s="14" t="s">
        <v>448</v>
      </c>
    </row>
    <row r="185" spans="2:65" s="1" customFormat="1" ht="16.5" customHeight="1">
      <c r="B185" s="133"/>
      <c r="C185" s="134" t="s">
        <v>449</v>
      </c>
      <c r="D185" s="134" t="s">
        <v>111</v>
      </c>
      <c r="E185" s="135" t="s">
        <v>450</v>
      </c>
      <c r="F185" s="136" t="s">
        <v>451</v>
      </c>
      <c r="G185" s="137" t="s">
        <v>191</v>
      </c>
      <c r="H185" s="138">
        <v>0.125</v>
      </c>
      <c r="I185" s="139"/>
      <c r="J185" s="140">
        <f t="shared" si="30"/>
        <v>0</v>
      </c>
      <c r="K185" s="136" t="s">
        <v>115</v>
      </c>
      <c r="L185" s="28"/>
      <c r="M185" s="141" t="s">
        <v>1</v>
      </c>
      <c r="N185" s="142" t="s">
        <v>42</v>
      </c>
      <c r="O185" s="47"/>
      <c r="P185" s="143">
        <f t="shared" si="31"/>
        <v>0</v>
      </c>
      <c r="Q185" s="143">
        <v>0</v>
      </c>
      <c r="R185" s="143">
        <f t="shared" si="32"/>
        <v>0</v>
      </c>
      <c r="S185" s="143">
        <v>0</v>
      </c>
      <c r="T185" s="144">
        <f t="shared" si="33"/>
        <v>0</v>
      </c>
      <c r="AR185" s="14" t="s">
        <v>116</v>
      </c>
      <c r="AT185" s="14" t="s">
        <v>111</v>
      </c>
      <c r="AU185" s="14" t="s">
        <v>80</v>
      </c>
      <c r="AY185" s="14" t="s">
        <v>108</v>
      </c>
      <c r="BE185" s="145">
        <f t="shared" si="34"/>
        <v>0</v>
      </c>
      <c r="BF185" s="145">
        <f t="shared" si="35"/>
        <v>0</v>
      </c>
      <c r="BG185" s="145">
        <f t="shared" si="36"/>
        <v>0</v>
      </c>
      <c r="BH185" s="145">
        <f t="shared" si="37"/>
        <v>0</v>
      </c>
      <c r="BI185" s="145">
        <f t="shared" si="38"/>
        <v>0</v>
      </c>
      <c r="BJ185" s="14" t="s">
        <v>78</v>
      </c>
      <c r="BK185" s="145">
        <f t="shared" si="39"/>
        <v>0</v>
      </c>
      <c r="BL185" s="14" t="s">
        <v>116</v>
      </c>
      <c r="BM185" s="14" t="s">
        <v>452</v>
      </c>
    </row>
    <row r="186" spans="2:65" s="1" customFormat="1" ht="16.5" customHeight="1">
      <c r="B186" s="133"/>
      <c r="C186" s="134" t="s">
        <v>453</v>
      </c>
      <c r="D186" s="134" t="s">
        <v>111</v>
      </c>
      <c r="E186" s="135" t="s">
        <v>454</v>
      </c>
      <c r="F186" s="136" t="s">
        <v>455</v>
      </c>
      <c r="G186" s="137" t="s">
        <v>191</v>
      </c>
      <c r="H186" s="138">
        <v>0.125</v>
      </c>
      <c r="I186" s="139"/>
      <c r="J186" s="140">
        <f t="shared" si="30"/>
        <v>0</v>
      </c>
      <c r="K186" s="136" t="s">
        <v>115</v>
      </c>
      <c r="L186" s="28"/>
      <c r="M186" s="141" t="s">
        <v>1</v>
      </c>
      <c r="N186" s="142" t="s">
        <v>42</v>
      </c>
      <c r="O186" s="47"/>
      <c r="P186" s="143">
        <f t="shared" si="31"/>
        <v>0</v>
      </c>
      <c r="Q186" s="143">
        <v>0</v>
      </c>
      <c r="R186" s="143">
        <f t="shared" si="32"/>
        <v>0</v>
      </c>
      <c r="S186" s="143">
        <v>0</v>
      </c>
      <c r="T186" s="144">
        <f t="shared" si="33"/>
        <v>0</v>
      </c>
      <c r="AR186" s="14" t="s">
        <v>116</v>
      </c>
      <c r="AT186" s="14" t="s">
        <v>111</v>
      </c>
      <c r="AU186" s="14" t="s">
        <v>80</v>
      </c>
      <c r="AY186" s="14" t="s">
        <v>108</v>
      </c>
      <c r="BE186" s="145">
        <f t="shared" si="34"/>
        <v>0</v>
      </c>
      <c r="BF186" s="145">
        <f t="shared" si="35"/>
        <v>0</v>
      </c>
      <c r="BG186" s="145">
        <f t="shared" si="36"/>
        <v>0</v>
      </c>
      <c r="BH186" s="145">
        <f t="shared" si="37"/>
        <v>0</v>
      </c>
      <c r="BI186" s="145">
        <f t="shared" si="38"/>
        <v>0</v>
      </c>
      <c r="BJ186" s="14" t="s">
        <v>78</v>
      </c>
      <c r="BK186" s="145">
        <f t="shared" si="39"/>
        <v>0</v>
      </c>
      <c r="BL186" s="14" t="s">
        <v>116</v>
      </c>
      <c r="BM186" s="14" t="s">
        <v>456</v>
      </c>
    </row>
    <row r="187" spans="2:65" s="1" customFormat="1" ht="16.5" customHeight="1">
      <c r="B187" s="133"/>
      <c r="C187" s="134" t="s">
        <v>457</v>
      </c>
      <c r="D187" s="134" t="s">
        <v>111</v>
      </c>
      <c r="E187" s="135" t="s">
        <v>458</v>
      </c>
      <c r="F187" s="136" t="s">
        <v>459</v>
      </c>
      <c r="G187" s="137" t="s">
        <v>191</v>
      </c>
      <c r="H187" s="138">
        <v>1.125</v>
      </c>
      <c r="I187" s="139"/>
      <c r="J187" s="140">
        <f t="shared" si="30"/>
        <v>0</v>
      </c>
      <c r="K187" s="136" t="s">
        <v>115</v>
      </c>
      <c r="L187" s="28"/>
      <c r="M187" s="141" t="s">
        <v>1</v>
      </c>
      <c r="N187" s="142" t="s">
        <v>42</v>
      </c>
      <c r="O187" s="47"/>
      <c r="P187" s="143">
        <f t="shared" si="31"/>
        <v>0</v>
      </c>
      <c r="Q187" s="143">
        <v>0</v>
      </c>
      <c r="R187" s="143">
        <f t="shared" si="32"/>
        <v>0</v>
      </c>
      <c r="S187" s="143">
        <v>0</v>
      </c>
      <c r="T187" s="144">
        <f t="shared" si="33"/>
        <v>0</v>
      </c>
      <c r="AR187" s="14" t="s">
        <v>116</v>
      </c>
      <c r="AT187" s="14" t="s">
        <v>111</v>
      </c>
      <c r="AU187" s="14" t="s">
        <v>80</v>
      </c>
      <c r="AY187" s="14" t="s">
        <v>108</v>
      </c>
      <c r="BE187" s="145">
        <f t="shared" si="34"/>
        <v>0</v>
      </c>
      <c r="BF187" s="145">
        <f t="shared" si="35"/>
        <v>0</v>
      </c>
      <c r="BG187" s="145">
        <f t="shared" si="36"/>
        <v>0</v>
      </c>
      <c r="BH187" s="145">
        <f t="shared" si="37"/>
        <v>0</v>
      </c>
      <c r="BI187" s="145">
        <f t="shared" si="38"/>
        <v>0</v>
      </c>
      <c r="BJ187" s="14" t="s">
        <v>78</v>
      </c>
      <c r="BK187" s="145">
        <f t="shared" si="39"/>
        <v>0</v>
      </c>
      <c r="BL187" s="14" t="s">
        <v>116</v>
      </c>
      <c r="BM187" s="14" t="s">
        <v>460</v>
      </c>
    </row>
    <row r="188" spans="2:65" s="11" customFormat="1" ht="11.25">
      <c r="B188" s="146"/>
      <c r="D188" s="147" t="s">
        <v>146</v>
      </c>
      <c r="F188" s="149" t="s">
        <v>461</v>
      </c>
      <c r="H188" s="150">
        <v>1.125</v>
      </c>
      <c r="I188" s="151"/>
      <c r="L188" s="146"/>
      <c r="M188" s="152"/>
      <c r="N188" s="153"/>
      <c r="O188" s="153"/>
      <c r="P188" s="153"/>
      <c r="Q188" s="153"/>
      <c r="R188" s="153"/>
      <c r="S188" s="153"/>
      <c r="T188" s="154"/>
      <c r="AT188" s="148" t="s">
        <v>146</v>
      </c>
      <c r="AU188" s="148" t="s">
        <v>80</v>
      </c>
      <c r="AV188" s="11" t="s">
        <v>80</v>
      </c>
      <c r="AW188" s="11" t="s">
        <v>3</v>
      </c>
      <c r="AX188" s="11" t="s">
        <v>78</v>
      </c>
      <c r="AY188" s="148" t="s">
        <v>108</v>
      </c>
    </row>
    <row r="189" spans="2:65" s="10" customFormat="1" ht="22.9" customHeight="1">
      <c r="B189" s="120"/>
      <c r="D189" s="121" t="s">
        <v>70</v>
      </c>
      <c r="E189" s="131" t="s">
        <v>462</v>
      </c>
      <c r="F189" s="131" t="s">
        <v>463</v>
      </c>
      <c r="I189" s="123"/>
      <c r="J189" s="132">
        <f>BK189</f>
        <v>0</v>
      </c>
      <c r="L189" s="120"/>
      <c r="M189" s="125"/>
      <c r="N189" s="126"/>
      <c r="O189" s="126"/>
      <c r="P189" s="127">
        <f>SUM(P190:P197)</f>
        <v>0</v>
      </c>
      <c r="Q189" s="126"/>
      <c r="R189" s="127">
        <f>SUM(R190:R197)</f>
        <v>3.8600000000000002E-2</v>
      </c>
      <c r="S189" s="126"/>
      <c r="T189" s="128">
        <f>SUM(T190:T197)</f>
        <v>0</v>
      </c>
      <c r="AR189" s="121" t="s">
        <v>80</v>
      </c>
      <c r="AT189" s="129" t="s">
        <v>70</v>
      </c>
      <c r="AU189" s="129" t="s">
        <v>78</v>
      </c>
      <c r="AY189" s="121" t="s">
        <v>108</v>
      </c>
      <c r="BK189" s="130">
        <f>SUM(BK190:BK197)</f>
        <v>0</v>
      </c>
    </row>
    <row r="190" spans="2:65" s="1" customFormat="1" ht="16.5" customHeight="1">
      <c r="B190" s="133"/>
      <c r="C190" s="134" t="s">
        <v>464</v>
      </c>
      <c r="D190" s="134" t="s">
        <v>111</v>
      </c>
      <c r="E190" s="135" t="s">
        <v>465</v>
      </c>
      <c r="F190" s="136" t="s">
        <v>466</v>
      </c>
      <c r="G190" s="137" t="s">
        <v>240</v>
      </c>
      <c r="H190" s="138">
        <v>2</v>
      </c>
      <c r="I190" s="139"/>
      <c r="J190" s="140">
        <f t="shared" ref="J190:J196" si="40">ROUND(I190*H190,2)</f>
        <v>0</v>
      </c>
      <c r="K190" s="136" t="s">
        <v>115</v>
      </c>
      <c r="L190" s="28"/>
      <c r="M190" s="141" t="s">
        <v>1</v>
      </c>
      <c r="N190" s="142" t="s">
        <v>42</v>
      </c>
      <c r="O190" s="47"/>
      <c r="P190" s="143">
        <f t="shared" ref="P190:P196" si="41">O190*H190</f>
        <v>0</v>
      </c>
      <c r="Q190" s="143">
        <v>1.865E-2</v>
      </c>
      <c r="R190" s="143">
        <f t="shared" ref="R190:R196" si="42">Q190*H190</f>
        <v>3.73E-2</v>
      </c>
      <c r="S190" s="143">
        <v>0</v>
      </c>
      <c r="T190" s="144">
        <f t="shared" ref="T190:T196" si="43">S190*H190</f>
        <v>0</v>
      </c>
      <c r="AR190" s="14" t="s">
        <v>116</v>
      </c>
      <c r="AT190" s="14" t="s">
        <v>111</v>
      </c>
      <c r="AU190" s="14" t="s">
        <v>80</v>
      </c>
      <c r="AY190" s="14" t="s">
        <v>108</v>
      </c>
      <c r="BE190" s="145">
        <f t="shared" ref="BE190:BE196" si="44">IF(N190="základní",J190,0)</f>
        <v>0</v>
      </c>
      <c r="BF190" s="145">
        <f t="shared" ref="BF190:BF196" si="45">IF(N190="snížená",J190,0)</f>
        <v>0</v>
      </c>
      <c r="BG190" s="145">
        <f t="shared" ref="BG190:BG196" si="46">IF(N190="zákl. přenesená",J190,0)</f>
        <v>0</v>
      </c>
      <c r="BH190" s="145">
        <f t="shared" ref="BH190:BH196" si="47">IF(N190="sníž. přenesená",J190,0)</f>
        <v>0</v>
      </c>
      <c r="BI190" s="145">
        <f t="shared" ref="BI190:BI196" si="48">IF(N190="nulová",J190,0)</f>
        <v>0</v>
      </c>
      <c r="BJ190" s="14" t="s">
        <v>78</v>
      </c>
      <c r="BK190" s="145">
        <f t="shared" ref="BK190:BK196" si="49">ROUND(I190*H190,2)</f>
        <v>0</v>
      </c>
      <c r="BL190" s="14" t="s">
        <v>116</v>
      </c>
      <c r="BM190" s="14" t="s">
        <v>467</v>
      </c>
    </row>
    <row r="191" spans="2:65" s="1" customFormat="1" ht="16.5" customHeight="1">
      <c r="B191" s="133"/>
      <c r="C191" s="134" t="s">
        <v>468</v>
      </c>
      <c r="D191" s="134" t="s">
        <v>111</v>
      </c>
      <c r="E191" s="135" t="s">
        <v>469</v>
      </c>
      <c r="F191" s="136" t="s">
        <v>470</v>
      </c>
      <c r="G191" s="137" t="s">
        <v>240</v>
      </c>
      <c r="H191" s="138">
        <v>2</v>
      </c>
      <c r="I191" s="139"/>
      <c r="J191" s="140">
        <f t="shared" si="40"/>
        <v>0</v>
      </c>
      <c r="K191" s="136" t="s">
        <v>115</v>
      </c>
      <c r="L191" s="28"/>
      <c r="M191" s="141" t="s">
        <v>1</v>
      </c>
      <c r="N191" s="142" t="s">
        <v>42</v>
      </c>
      <c r="O191" s="47"/>
      <c r="P191" s="143">
        <f t="shared" si="41"/>
        <v>0</v>
      </c>
      <c r="Q191" s="143">
        <v>1.4999999999999999E-4</v>
      </c>
      <c r="R191" s="143">
        <f t="shared" si="42"/>
        <v>2.9999999999999997E-4</v>
      </c>
      <c r="S191" s="143">
        <v>0</v>
      </c>
      <c r="T191" s="144">
        <f t="shared" si="43"/>
        <v>0</v>
      </c>
      <c r="AR191" s="14" t="s">
        <v>116</v>
      </c>
      <c r="AT191" s="14" t="s">
        <v>111</v>
      </c>
      <c r="AU191" s="14" t="s">
        <v>80</v>
      </c>
      <c r="AY191" s="14" t="s">
        <v>108</v>
      </c>
      <c r="BE191" s="145">
        <f t="shared" si="44"/>
        <v>0</v>
      </c>
      <c r="BF191" s="145">
        <f t="shared" si="45"/>
        <v>0</v>
      </c>
      <c r="BG191" s="145">
        <f t="shared" si="46"/>
        <v>0</v>
      </c>
      <c r="BH191" s="145">
        <f t="shared" si="47"/>
        <v>0</v>
      </c>
      <c r="BI191" s="145">
        <f t="shared" si="48"/>
        <v>0</v>
      </c>
      <c r="BJ191" s="14" t="s">
        <v>78</v>
      </c>
      <c r="BK191" s="145">
        <f t="shared" si="49"/>
        <v>0</v>
      </c>
      <c r="BL191" s="14" t="s">
        <v>116</v>
      </c>
      <c r="BM191" s="14" t="s">
        <v>471</v>
      </c>
    </row>
    <row r="192" spans="2:65" s="1" customFormat="1" ht="16.5" customHeight="1">
      <c r="B192" s="133"/>
      <c r="C192" s="134" t="s">
        <v>472</v>
      </c>
      <c r="D192" s="134" t="s">
        <v>111</v>
      </c>
      <c r="E192" s="135" t="s">
        <v>473</v>
      </c>
      <c r="F192" s="136" t="s">
        <v>474</v>
      </c>
      <c r="G192" s="137" t="s">
        <v>240</v>
      </c>
      <c r="H192" s="138">
        <v>2</v>
      </c>
      <c r="I192" s="139"/>
      <c r="J192" s="140">
        <f t="shared" si="40"/>
        <v>0</v>
      </c>
      <c r="K192" s="136" t="s">
        <v>115</v>
      </c>
      <c r="L192" s="28"/>
      <c r="M192" s="141" t="s">
        <v>1</v>
      </c>
      <c r="N192" s="142" t="s">
        <v>42</v>
      </c>
      <c r="O192" s="47"/>
      <c r="P192" s="143">
        <f t="shared" si="41"/>
        <v>0</v>
      </c>
      <c r="Q192" s="143">
        <v>5.0000000000000001E-4</v>
      </c>
      <c r="R192" s="143">
        <f t="shared" si="42"/>
        <v>1E-3</v>
      </c>
      <c r="S192" s="143">
        <v>0</v>
      </c>
      <c r="T192" s="144">
        <f t="shared" si="43"/>
        <v>0</v>
      </c>
      <c r="AR192" s="14" t="s">
        <v>116</v>
      </c>
      <c r="AT192" s="14" t="s">
        <v>111</v>
      </c>
      <c r="AU192" s="14" t="s">
        <v>80</v>
      </c>
      <c r="AY192" s="14" t="s">
        <v>108</v>
      </c>
      <c r="BE192" s="145">
        <f t="shared" si="44"/>
        <v>0</v>
      </c>
      <c r="BF192" s="145">
        <f t="shared" si="45"/>
        <v>0</v>
      </c>
      <c r="BG192" s="145">
        <f t="shared" si="46"/>
        <v>0</v>
      </c>
      <c r="BH192" s="145">
        <f t="shared" si="47"/>
        <v>0</v>
      </c>
      <c r="BI192" s="145">
        <f t="shared" si="48"/>
        <v>0</v>
      </c>
      <c r="BJ192" s="14" t="s">
        <v>78</v>
      </c>
      <c r="BK192" s="145">
        <f t="shared" si="49"/>
        <v>0</v>
      </c>
      <c r="BL192" s="14" t="s">
        <v>116</v>
      </c>
      <c r="BM192" s="14" t="s">
        <v>475</v>
      </c>
    </row>
    <row r="193" spans="2:65" s="1" customFormat="1" ht="16.5" customHeight="1">
      <c r="B193" s="133"/>
      <c r="C193" s="134" t="s">
        <v>476</v>
      </c>
      <c r="D193" s="134" t="s">
        <v>111</v>
      </c>
      <c r="E193" s="135" t="s">
        <v>477</v>
      </c>
      <c r="F193" s="136" t="s">
        <v>478</v>
      </c>
      <c r="G193" s="137" t="s">
        <v>191</v>
      </c>
      <c r="H193" s="138">
        <v>3.9E-2</v>
      </c>
      <c r="I193" s="139"/>
      <c r="J193" s="140">
        <f t="shared" si="40"/>
        <v>0</v>
      </c>
      <c r="K193" s="136" t="s">
        <v>115</v>
      </c>
      <c r="L193" s="28"/>
      <c r="M193" s="141" t="s">
        <v>1</v>
      </c>
      <c r="N193" s="142" t="s">
        <v>42</v>
      </c>
      <c r="O193" s="47"/>
      <c r="P193" s="143">
        <f t="shared" si="41"/>
        <v>0</v>
      </c>
      <c r="Q193" s="143">
        <v>0</v>
      </c>
      <c r="R193" s="143">
        <f t="shared" si="42"/>
        <v>0</v>
      </c>
      <c r="S193" s="143">
        <v>0</v>
      </c>
      <c r="T193" s="144">
        <f t="shared" si="43"/>
        <v>0</v>
      </c>
      <c r="AR193" s="14" t="s">
        <v>116</v>
      </c>
      <c r="AT193" s="14" t="s">
        <v>111</v>
      </c>
      <c r="AU193" s="14" t="s">
        <v>80</v>
      </c>
      <c r="AY193" s="14" t="s">
        <v>108</v>
      </c>
      <c r="BE193" s="145">
        <f t="shared" si="44"/>
        <v>0</v>
      </c>
      <c r="BF193" s="145">
        <f t="shared" si="45"/>
        <v>0</v>
      </c>
      <c r="BG193" s="145">
        <f t="shared" si="46"/>
        <v>0</v>
      </c>
      <c r="BH193" s="145">
        <f t="shared" si="47"/>
        <v>0</v>
      </c>
      <c r="BI193" s="145">
        <f t="shared" si="48"/>
        <v>0</v>
      </c>
      <c r="BJ193" s="14" t="s">
        <v>78</v>
      </c>
      <c r="BK193" s="145">
        <f t="shared" si="49"/>
        <v>0</v>
      </c>
      <c r="BL193" s="14" t="s">
        <v>116</v>
      </c>
      <c r="BM193" s="14" t="s">
        <v>479</v>
      </c>
    </row>
    <row r="194" spans="2:65" s="1" customFormat="1" ht="16.5" customHeight="1">
      <c r="B194" s="133"/>
      <c r="C194" s="134" t="s">
        <v>480</v>
      </c>
      <c r="D194" s="134" t="s">
        <v>111</v>
      </c>
      <c r="E194" s="135" t="s">
        <v>481</v>
      </c>
      <c r="F194" s="136" t="s">
        <v>482</v>
      </c>
      <c r="G194" s="137" t="s">
        <v>191</v>
      </c>
      <c r="H194" s="138">
        <v>3.9E-2</v>
      </c>
      <c r="I194" s="139"/>
      <c r="J194" s="140">
        <f t="shared" si="40"/>
        <v>0</v>
      </c>
      <c r="K194" s="136" t="s">
        <v>115</v>
      </c>
      <c r="L194" s="28"/>
      <c r="M194" s="141" t="s">
        <v>1</v>
      </c>
      <c r="N194" s="142" t="s">
        <v>42</v>
      </c>
      <c r="O194" s="47"/>
      <c r="P194" s="143">
        <f t="shared" si="41"/>
        <v>0</v>
      </c>
      <c r="Q194" s="143">
        <v>0</v>
      </c>
      <c r="R194" s="143">
        <f t="shared" si="42"/>
        <v>0</v>
      </c>
      <c r="S194" s="143">
        <v>0</v>
      </c>
      <c r="T194" s="144">
        <f t="shared" si="43"/>
        <v>0</v>
      </c>
      <c r="AR194" s="14" t="s">
        <v>116</v>
      </c>
      <c r="AT194" s="14" t="s">
        <v>111</v>
      </c>
      <c r="AU194" s="14" t="s">
        <v>80</v>
      </c>
      <c r="AY194" s="14" t="s">
        <v>108</v>
      </c>
      <c r="BE194" s="145">
        <f t="shared" si="44"/>
        <v>0</v>
      </c>
      <c r="BF194" s="145">
        <f t="shared" si="45"/>
        <v>0</v>
      </c>
      <c r="BG194" s="145">
        <f t="shared" si="46"/>
        <v>0</v>
      </c>
      <c r="BH194" s="145">
        <f t="shared" si="47"/>
        <v>0</v>
      </c>
      <c r="BI194" s="145">
        <f t="shared" si="48"/>
        <v>0</v>
      </c>
      <c r="BJ194" s="14" t="s">
        <v>78</v>
      </c>
      <c r="BK194" s="145">
        <f t="shared" si="49"/>
        <v>0</v>
      </c>
      <c r="BL194" s="14" t="s">
        <v>116</v>
      </c>
      <c r="BM194" s="14" t="s">
        <v>483</v>
      </c>
    </row>
    <row r="195" spans="2:65" s="1" customFormat="1" ht="16.5" customHeight="1">
      <c r="B195" s="133"/>
      <c r="C195" s="134" t="s">
        <v>484</v>
      </c>
      <c r="D195" s="134" t="s">
        <v>111</v>
      </c>
      <c r="E195" s="135" t="s">
        <v>485</v>
      </c>
      <c r="F195" s="136" t="s">
        <v>486</v>
      </c>
      <c r="G195" s="137" t="s">
        <v>191</v>
      </c>
      <c r="H195" s="138">
        <v>3.9E-2</v>
      </c>
      <c r="I195" s="139"/>
      <c r="J195" s="140">
        <f t="shared" si="40"/>
        <v>0</v>
      </c>
      <c r="K195" s="136" t="s">
        <v>115</v>
      </c>
      <c r="L195" s="28"/>
      <c r="M195" s="141" t="s">
        <v>1</v>
      </c>
      <c r="N195" s="142" t="s">
        <v>42</v>
      </c>
      <c r="O195" s="47"/>
      <c r="P195" s="143">
        <f t="shared" si="41"/>
        <v>0</v>
      </c>
      <c r="Q195" s="143">
        <v>0</v>
      </c>
      <c r="R195" s="143">
        <f t="shared" si="42"/>
        <v>0</v>
      </c>
      <c r="S195" s="143">
        <v>0</v>
      </c>
      <c r="T195" s="144">
        <f t="shared" si="43"/>
        <v>0</v>
      </c>
      <c r="AR195" s="14" t="s">
        <v>116</v>
      </c>
      <c r="AT195" s="14" t="s">
        <v>111</v>
      </c>
      <c r="AU195" s="14" t="s">
        <v>80</v>
      </c>
      <c r="AY195" s="14" t="s">
        <v>108</v>
      </c>
      <c r="BE195" s="145">
        <f t="shared" si="44"/>
        <v>0</v>
      </c>
      <c r="BF195" s="145">
        <f t="shared" si="45"/>
        <v>0</v>
      </c>
      <c r="BG195" s="145">
        <f t="shared" si="46"/>
        <v>0</v>
      </c>
      <c r="BH195" s="145">
        <f t="shared" si="47"/>
        <v>0</v>
      </c>
      <c r="BI195" s="145">
        <f t="shared" si="48"/>
        <v>0</v>
      </c>
      <c r="BJ195" s="14" t="s">
        <v>78</v>
      </c>
      <c r="BK195" s="145">
        <f t="shared" si="49"/>
        <v>0</v>
      </c>
      <c r="BL195" s="14" t="s">
        <v>116</v>
      </c>
      <c r="BM195" s="14" t="s">
        <v>487</v>
      </c>
    </row>
    <row r="196" spans="2:65" s="1" customFormat="1" ht="16.5" customHeight="1">
      <c r="B196" s="133"/>
      <c r="C196" s="134" t="s">
        <v>488</v>
      </c>
      <c r="D196" s="134" t="s">
        <v>111</v>
      </c>
      <c r="E196" s="135" t="s">
        <v>489</v>
      </c>
      <c r="F196" s="136" t="s">
        <v>490</v>
      </c>
      <c r="G196" s="137" t="s">
        <v>191</v>
      </c>
      <c r="H196" s="138">
        <v>0.35099999999999998</v>
      </c>
      <c r="I196" s="139"/>
      <c r="J196" s="140">
        <f t="shared" si="40"/>
        <v>0</v>
      </c>
      <c r="K196" s="136" t="s">
        <v>115</v>
      </c>
      <c r="L196" s="28"/>
      <c r="M196" s="141" t="s">
        <v>1</v>
      </c>
      <c r="N196" s="142" t="s">
        <v>42</v>
      </c>
      <c r="O196" s="47"/>
      <c r="P196" s="143">
        <f t="shared" si="41"/>
        <v>0</v>
      </c>
      <c r="Q196" s="143">
        <v>0</v>
      </c>
      <c r="R196" s="143">
        <f t="shared" si="42"/>
        <v>0</v>
      </c>
      <c r="S196" s="143">
        <v>0</v>
      </c>
      <c r="T196" s="144">
        <f t="shared" si="43"/>
        <v>0</v>
      </c>
      <c r="AR196" s="14" t="s">
        <v>116</v>
      </c>
      <c r="AT196" s="14" t="s">
        <v>111</v>
      </c>
      <c r="AU196" s="14" t="s">
        <v>80</v>
      </c>
      <c r="AY196" s="14" t="s">
        <v>108</v>
      </c>
      <c r="BE196" s="145">
        <f t="shared" si="44"/>
        <v>0</v>
      </c>
      <c r="BF196" s="145">
        <f t="shared" si="45"/>
        <v>0</v>
      </c>
      <c r="BG196" s="145">
        <f t="shared" si="46"/>
        <v>0</v>
      </c>
      <c r="BH196" s="145">
        <f t="shared" si="47"/>
        <v>0</v>
      </c>
      <c r="BI196" s="145">
        <f t="shared" si="48"/>
        <v>0</v>
      </c>
      <c r="BJ196" s="14" t="s">
        <v>78</v>
      </c>
      <c r="BK196" s="145">
        <f t="shared" si="49"/>
        <v>0</v>
      </c>
      <c r="BL196" s="14" t="s">
        <v>116</v>
      </c>
      <c r="BM196" s="14" t="s">
        <v>491</v>
      </c>
    </row>
    <row r="197" spans="2:65" s="11" customFormat="1" ht="11.25">
      <c r="B197" s="146"/>
      <c r="D197" s="147" t="s">
        <v>146</v>
      </c>
      <c r="F197" s="149" t="s">
        <v>492</v>
      </c>
      <c r="H197" s="150">
        <v>0.35099999999999998</v>
      </c>
      <c r="I197" s="151"/>
      <c r="L197" s="146"/>
      <c r="M197" s="172"/>
      <c r="N197" s="173"/>
      <c r="O197" s="173"/>
      <c r="P197" s="173"/>
      <c r="Q197" s="173"/>
      <c r="R197" s="173"/>
      <c r="S197" s="173"/>
      <c r="T197" s="174"/>
      <c r="AT197" s="148" t="s">
        <v>146</v>
      </c>
      <c r="AU197" s="148" t="s">
        <v>80</v>
      </c>
      <c r="AV197" s="11" t="s">
        <v>80</v>
      </c>
      <c r="AW197" s="11" t="s">
        <v>3</v>
      </c>
      <c r="AX197" s="11" t="s">
        <v>78</v>
      </c>
      <c r="AY197" s="148" t="s">
        <v>108</v>
      </c>
    </row>
    <row r="198" spans="2:65" s="1" customFormat="1" ht="6.95" customHeight="1">
      <c r="B198" s="37"/>
      <c r="C198" s="38"/>
      <c r="D198" s="38"/>
      <c r="E198" s="38"/>
      <c r="F198" s="38"/>
      <c r="G198" s="38"/>
      <c r="H198" s="38"/>
      <c r="I198" s="94"/>
      <c r="J198" s="38"/>
      <c r="K198" s="38"/>
      <c r="L198" s="28"/>
    </row>
  </sheetData>
  <autoFilter ref="C83:K197"/>
  <mergeCells count="9">
    <mergeCell ref="E50:H50"/>
    <mergeCell ref="E74:H74"/>
    <mergeCell ref="E76:H76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4</vt:i4>
      </vt:variant>
    </vt:vector>
  </HeadingPairs>
  <TitlesOfParts>
    <vt:vector size="5" baseType="lpstr">
      <vt:lpstr>D.1.4.a - ZTI - Oprava by...</vt:lpstr>
      <vt:lpstr>'D.1.4.a - ZTI - Oprava by...'!Názvy_tisku</vt:lpstr>
      <vt:lpstr>'Rekapitulace stavby'!Názvy_tisku</vt:lpstr>
      <vt:lpstr>'D.1.4.a - ZTI - Oprava by...'!Oblast_tisku</vt:lpstr>
      <vt:lpstr>'Rekapitulace stavby'!Oblast_tisku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sosolik</dc:creator>
  <cp:lastModifiedBy>Šošolík</cp:lastModifiedBy>
  <dcterms:created xsi:type="dcterms:W3CDTF">2024-06-19T09:02:55Z</dcterms:created>
  <dcterms:modified xsi:type="dcterms:W3CDTF">2024-06-19T09:15:51Z</dcterms:modified>
</cp:coreProperties>
</file>