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75 - Parkovací stání L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'2375 - Parkovací stání Le...'!$C$121:$K$174</definedName>
    <definedName name="_xlnm.Print_Area" localSheetId="1">'2375 - Parkovací stání Le...'!$C$4:$J$76,'2375 - Parkovací stání Le...'!$C$82:$J$105,'2375 - Parkovací stání Le...'!$C$111:$J$174</definedName>
    <definedName name="_xlnm.Print_Titles" localSheetId="1">'2375 - Parkovací stání Le...'!$121:$121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7"/>
  <c r="E85"/>
  <c r="J22"/>
  <c r="E22"/>
  <c r="J119"/>
  <c r="J21"/>
  <c r="J19"/>
  <c r="E19"/>
  <c r="J118"/>
  <c r="J18"/>
  <c r="J16"/>
  <c r="E16"/>
  <c r="F119"/>
  <c r="J15"/>
  <c r="J13"/>
  <c r="E13"/>
  <c r="F89"/>
  <c r="J12"/>
  <c r="J10"/>
  <c r="J87"/>
  <c i="1" r="L90"/>
  <c r="AM90"/>
  <c r="AM89"/>
  <c r="L89"/>
  <c r="AM87"/>
  <c r="L87"/>
  <c r="L85"/>
  <c r="L84"/>
  <c i="2" r="BK139"/>
  <c r="BK173"/>
  <c r="BK170"/>
  <c r="J164"/>
  <c r="BK140"/>
  <c r="BK129"/>
  <c r="J127"/>
  <c r="BK125"/>
  <c r="BK163"/>
  <c r="BK161"/>
  <c r="BK159"/>
  <c r="J158"/>
  <c r="J157"/>
  <c r="J156"/>
  <c r="J155"/>
  <c r="J154"/>
  <c r="J153"/>
  <c r="BK152"/>
  <c r="J151"/>
  <c r="J150"/>
  <c r="J149"/>
  <c r="J148"/>
  <c r="J147"/>
  <c r="J145"/>
  <c r="J142"/>
  <c r="J139"/>
  <c r="BK137"/>
  <c r="BK136"/>
  <c r="BK135"/>
  <c r="BK134"/>
  <c r="BK133"/>
  <c r="BK131"/>
  <c r="J129"/>
  <c r="BK127"/>
  <c r="J168"/>
  <c r="BK167"/>
  <c r="J167"/>
  <c r="BK146"/>
  <c r="BK145"/>
  <c r="J143"/>
  <c r="BK142"/>
  <c r="BK138"/>
  <c r="J125"/>
  <c r="J174"/>
  <c r="J173"/>
  <c r="BK172"/>
  <c r="J172"/>
  <c r="J170"/>
  <c r="BK168"/>
  <c r="J163"/>
  <c r="J130"/>
  <c r="J128"/>
  <c r="BK126"/>
  <c i="1" r="AS94"/>
  <c i="2" r="BK164"/>
  <c r="J162"/>
  <c r="J161"/>
  <c r="J159"/>
  <c r="BK158"/>
  <c r="BK157"/>
  <c r="BK156"/>
  <c r="BK155"/>
  <c r="BK154"/>
  <c r="BK153"/>
  <c r="J152"/>
  <c r="BK151"/>
  <c r="BK150"/>
  <c r="BK149"/>
  <c r="BK148"/>
  <c r="BK147"/>
  <c r="J146"/>
  <c r="BK143"/>
  <c r="J140"/>
  <c r="J138"/>
  <c r="J137"/>
  <c r="J136"/>
  <c r="J135"/>
  <c r="J134"/>
  <c r="J133"/>
  <c r="J131"/>
  <c r="BK130"/>
  <c r="BK128"/>
  <c r="J126"/>
  <c r="BK174"/>
  <c r="BK162"/>
  <c l="1" r="R171"/>
  <c r="BK124"/>
  <c r="J124"/>
  <c r="J96"/>
  <c r="P124"/>
  <c r="R124"/>
  <c r="R123"/>
  <c r="T124"/>
  <c r="BK132"/>
  <c r="J132"/>
  <c r="J97"/>
  <c r="P132"/>
  <c r="R132"/>
  <c r="T132"/>
  <c r="BK141"/>
  <c r="J141"/>
  <c r="J98"/>
  <c r="P141"/>
  <c r="R141"/>
  <c r="T141"/>
  <c r="BK144"/>
  <c r="J144"/>
  <c r="J99"/>
  <c r="P144"/>
  <c r="R144"/>
  <c r="T144"/>
  <c r="BK160"/>
  <c r="J160"/>
  <c r="J100"/>
  <c r="P160"/>
  <c r="R160"/>
  <c r="T160"/>
  <c r="BK166"/>
  <c r="J166"/>
  <c r="J102"/>
  <c r="P166"/>
  <c r="P165"/>
  <c r="R166"/>
  <c r="R165"/>
  <c r="T166"/>
  <c r="BK171"/>
  <c r="J171"/>
  <c r="J104"/>
  <c r="P171"/>
  <c r="T171"/>
  <c r="BK169"/>
  <c r="J169"/>
  <c r="J103"/>
  <c r="J89"/>
  <c r="F118"/>
  <c r="BE163"/>
  <c r="J90"/>
  <c r="BE126"/>
  <c r="BE127"/>
  <c r="BE133"/>
  <c r="BE134"/>
  <c r="BE135"/>
  <c r="BE136"/>
  <c r="BE140"/>
  <c r="BE143"/>
  <c r="BE145"/>
  <c r="BE146"/>
  <c r="BE147"/>
  <c r="BE148"/>
  <c r="BE149"/>
  <c r="BE150"/>
  <c r="BE151"/>
  <c r="BE152"/>
  <c r="BE153"/>
  <c r="BE154"/>
  <c r="BE155"/>
  <c r="BE156"/>
  <c r="BE157"/>
  <c r="BE158"/>
  <c r="BE159"/>
  <c r="BE161"/>
  <c r="BE162"/>
  <c r="BE164"/>
  <c r="F90"/>
  <c r="J116"/>
  <c r="BE125"/>
  <c r="BE128"/>
  <c r="BE129"/>
  <c r="BE130"/>
  <c r="BE131"/>
  <c r="BE139"/>
  <c r="BE168"/>
  <c r="BE170"/>
  <c r="BE172"/>
  <c r="BE173"/>
  <c r="BE137"/>
  <c r="BE138"/>
  <c r="BE142"/>
  <c r="BE167"/>
  <c r="BE174"/>
  <c r="F32"/>
  <c i="1" r="BA95"/>
  <c r="BA94"/>
  <c r="AW94"/>
  <c r="AK30"/>
  <c i="2" r="F35"/>
  <c i="1" r="BD95"/>
  <c r="BD94"/>
  <c r="W33"/>
  <c i="2" r="F34"/>
  <c i="1" r="BC95"/>
  <c r="BC94"/>
  <c r="AY94"/>
  <c i="2" r="J32"/>
  <c i="1" r="AW95"/>
  <c i="2" r="F33"/>
  <c i="1" r="BB95"/>
  <c r="BB94"/>
  <c r="W31"/>
  <c i="2" l="1" r="T123"/>
  <c r="T165"/>
  <c r="R122"/>
  <c r="P123"/>
  <c r="P122"/>
  <c i="1" r="AU95"/>
  <c i="2" r="BK123"/>
  <c r="J123"/>
  <c r="J95"/>
  <c r="BK165"/>
  <c r="J165"/>
  <c r="J101"/>
  <c i="1" r="AU94"/>
  <c r="AX94"/>
  <c i="2" r="J31"/>
  <c i="1" r="AV95"/>
  <c r="AT95"/>
  <c r="W32"/>
  <c r="W30"/>
  <c i="2" r="F31"/>
  <c i="1" r="AZ95"/>
  <c r="AZ94"/>
  <c r="AV94"/>
  <c r="AK29"/>
  <c i="2" l="1" r="T122"/>
  <c r="BK122"/>
  <c r="J122"/>
  <c r="J94"/>
  <c i="1" r="W29"/>
  <c r="AT94"/>
  <c i="2" l="1" r="J28"/>
  <c i="1" r="AG95"/>
  <c r="AG94"/>
  <c r="AK26"/>
  <c i="2" l="1" r="J37"/>
  <c i="1" r="AN95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<sst xmlns="http://schemas.openxmlformats.org/spreadsheetml/2006/main">
  <si>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</si>
  <si>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</si>
  <si>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</si>
  <si>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</si>
  <si>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{a2ab1477-ad4f-4926-a190-95e57f01eee8}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</si>
  <si>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</si>
  <si>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</si>
  <si>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</si>
  <si>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</si>
  <si>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</si>
  <si>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</si>
  <si>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</si>
  <si>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</si>
  <si>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</si>
  <si>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2375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</si>
  <si>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</si>
  <si>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</si>
  <si>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Parkovací stání Levského 3</t>
  </si>
  <si>
    <t>KSO:</t>
  </si>
  <si>
    <t>CC-CZ:</t>
  </si>
  <si>
    <t>Místo:</t>
  </si>
  <si>
    <t xml:space="preserve"> </t>
  </si>
  <si>
    <t>Datum:</t>
  </si>
  <si>
    <t>21. 11. 2023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</si>
  <si>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</si>
  <si>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</si>
  <si>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</si>
  <si>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</si>
  <si>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</si>
  <si>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</si>
  <si>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</si>
  <si>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</si>
  <si>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</si>
  <si>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</si>
  <si>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</si>
  <si>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</si>
  <si>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</si>
  <si>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</si>
  <si>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</si>
  <si>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</si>
  <si>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</si>
  <si>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</si>
  <si>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</si>
  <si>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</si>
  <si>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</si>
  <si>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</si>
  <si>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</si>
  <si>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</si>
  <si>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</si>
  <si>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</si>
  <si>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</si>
  <si>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</si>
  <si>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</si>
  <si>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</si>
  <si>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</si>
  <si>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</si>
  <si>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</si>
  <si>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</si>
  <si>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</si>
  <si>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</si>
  <si>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</si>
  <si>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</si>
  <si>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</si>
  <si>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</si>
  <si>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</si>
  <si>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</si>
  <si>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</si>
  <si>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</si>
  <si>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</si>
  <si>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</si>
  <si>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</si>
  <si>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</si>
  <si>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</si>
  <si>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</si>
  <si>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</si>
  <si>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</si>
  <si>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</si>
  <si>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</si>
  <si>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</si>
  <si>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</si>
  <si>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</si>
  <si>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</si>
  <si>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</si>
  <si>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</si>
  <si>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</si>
  <si>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</si>
  <si>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</si>
  <si>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</si>
  <si>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</si>
  <si>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</si>
  <si>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</si>
  <si>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</si>
  <si>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</si>
  <si>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</si>
  <si>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</si>
  <si>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</si>
  <si>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</si>
  <si>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</si>
  <si>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</si>
  <si>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</si>
  <si>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</si>
  <si>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</si>
  <si>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</si>
  <si>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</si>
  <si>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</si>
  <si>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</si>
  <si>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</si>
  <si>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</si>
  <si>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</si>
  <si>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</si>
  <si>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</si>
  <si>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</si>
  <si>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</si>
  <si>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</si>
  <si>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</si>
  <si>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113107022</t>
  </si>
  <si>
    <t>Odstranění podkladu z kameniva drceného tl přes 100 do 200 mm při překopech ručně</t>
  </si>
  <si>
    <t>m2</t>
  </si>
  <si>
    <t>4</t>
  </si>
  <si>
    <t>-713231793</t>
  </si>
  <si>
    <t>113154124</t>
  </si>
  <si>
    <t>Frézování živičného krytu tl 100 mm pruh š přes 0,5 do 1 m pl do 500 m2 bez překážek v trase</t>
  </si>
  <si>
    <t>649467586</t>
  </si>
  <si>
    <t>3</t>
  </si>
  <si>
    <t>113201112</t>
  </si>
  <si>
    <t>Vytrhání obrub silničních ležatých</t>
  </si>
  <si>
    <t>m</t>
  </si>
  <si>
    <t>-1212852382</t>
  </si>
  <si>
    <t>121151103</t>
  </si>
  <si>
    <t>Sejmutí ornice plochy do 100 m2 tl vrstvy do 200 mm strojně</t>
  </si>
  <si>
    <t>1295043096</t>
  </si>
  <si>
    <t>5</t>
  </si>
  <si>
    <t>122351101</t>
  </si>
  <si>
    <t>Odkopávky a prokopávky nezapažené v hornině třídy těžitelnosti II skupiny 4 objem do 20 m3 strojně</t>
  </si>
  <si>
    <t>m3</t>
  </si>
  <si>
    <t>-1976507282</t>
  </si>
  <si>
    <t>6</t>
  </si>
  <si>
    <t>181152302</t>
  </si>
  <si>
    <t>Úprava pláně pro silnice a dálnice v zářezech se zhutněním</t>
  </si>
  <si>
    <t>1550289304</t>
  </si>
  <si>
    <t>7</t>
  </si>
  <si>
    <t>R 1001</t>
  </si>
  <si>
    <t>ochrana vedení IS (ODKOPÁNÍ, chránička-TK žlab, ZÁSYP, HUTNĚNÍ)</t>
  </si>
  <si>
    <t>1667162925</t>
  </si>
  <si>
    <t>Komunikace pozemní</t>
  </si>
  <si>
    <t>8</t>
  </si>
  <si>
    <t>564851111</t>
  </si>
  <si>
    <t>Podklad ze štěrkodrtě ŠD tl 150 mm</t>
  </si>
  <si>
    <t>357527667</t>
  </si>
  <si>
    <t>9</t>
  </si>
  <si>
    <t>564861111</t>
  </si>
  <si>
    <t>Podklad ze štěrkodrtě ŠD tl 200 mm</t>
  </si>
  <si>
    <t>1230212508</t>
  </si>
  <si>
    <t>10</t>
  </si>
  <si>
    <t>5671141xx</t>
  </si>
  <si>
    <t>betonová deska nad kolektorem tl 150 mm</t>
  </si>
  <si>
    <t>-85145020</t>
  </si>
  <si>
    <t>11</t>
  </si>
  <si>
    <t>567122114</t>
  </si>
  <si>
    <t>Podklad ze směsi stmelené cementem SC C 8/10 (KSC I) tl 150 mm</t>
  </si>
  <si>
    <t>-1962902652</t>
  </si>
  <si>
    <t>12</t>
  </si>
  <si>
    <t>577134141</t>
  </si>
  <si>
    <t>Asfaltový beton vrstva obrusná ACO 11 (ABS) tř. I tl 40 mm š přes 3 m z modifikovaného asfaltu</t>
  </si>
  <si>
    <t>1093898510</t>
  </si>
  <si>
    <t>13</t>
  </si>
  <si>
    <t>577155142</t>
  </si>
  <si>
    <t>Asfaltový beton vrstva ložní ACL 16 (ABH) tl 60 mm š přes 3 m z modifikovaného asfaltu</t>
  </si>
  <si>
    <t>1336802458</t>
  </si>
  <si>
    <t>14</t>
  </si>
  <si>
    <t>596212212</t>
  </si>
  <si>
    <t>Kladení zámkové dlažby pozemních komunikací tl 80 mm skupiny A pl do 300 m2</t>
  </si>
  <si>
    <t>1171009860</t>
  </si>
  <si>
    <t>M</t>
  </si>
  <si>
    <t>592451190.1</t>
  </si>
  <si>
    <t>dlažba zámková slepecká 8 cm barevná</t>
  </si>
  <si>
    <t>-270916171</t>
  </si>
  <si>
    <t>Trubní vedení</t>
  </si>
  <si>
    <t>16</t>
  </si>
  <si>
    <t>899332111</t>
  </si>
  <si>
    <t>Výšková úprava uličního vstupu nebo vpusti do 200 mm snížením poklopu</t>
  </si>
  <si>
    <t>kus</t>
  </si>
  <si>
    <t>-1769416282</t>
  </si>
  <si>
    <t>17</t>
  </si>
  <si>
    <t>899432111</t>
  </si>
  <si>
    <t>Výšková úprava uličního vstupu nebo vpusti do 200 mm snížením krycího hrnce, šoupěte nebo hydrantu</t>
  </si>
  <si>
    <t>1061357114</t>
  </si>
  <si>
    <t>Ostatní konstrukce a práce-bourání</t>
  </si>
  <si>
    <t>18</t>
  </si>
  <si>
    <t>914111111</t>
  </si>
  <si>
    <t>Montáž svislé dopravní značky do velikosti 1 m2 objímkami na sloupek nebo konzolu</t>
  </si>
  <si>
    <t>1760377961</t>
  </si>
  <si>
    <t>19</t>
  </si>
  <si>
    <t>40445535</t>
  </si>
  <si>
    <t xml:space="preserve">značka dopravní svislá retroreflexní fólie tř 1 FeZn-Al rám </t>
  </si>
  <si>
    <t>1293636187</t>
  </si>
  <si>
    <t>20</t>
  </si>
  <si>
    <t>914511112</t>
  </si>
  <si>
    <t>Montáž sloupku dopravních značek délky do 3,5 m s betonovým základem a patkou</t>
  </si>
  <si>
    <t>1004558480</t>
  </si>
  <si>
    <t>404452350</t>
  </si>
  <si>
    <t>sloupek Al 60 - 350</t>
  </si>
  <si>
    <t>2123489472</t>
  </si>
  <si>
    <t>22</t>
  </si>
  <si>
    <t>404452400</t>
  </si>
  <si>
    <t>patka hliníková HP 60</t>
  </si>
  <si>
    <t>1806139639</t>
  </si>
  <si>
    <t>23</t>
  </si>
  <si>
    <t>404452530</t>
  </si>
  <si>
    <t>víčko plastové na sloupek 60</t>
  </si>
  <si>
    <t>939911883</t>
  </si>
  <si>
    <t>24</t>
  </si>
  <si>
    <t>404452560</t>
  </si>
  <si>
    <t>upínací svorka na sloupek US 60</t>
  </si>
  <si>
    <t>-1694113460</t>
  </si>
  <si>
    <t>25</t>
  </si>
  <si>
    <t>915211116</t>
  </si>
  <si>
    <t>Vodorovné dopravní značení dělící čáry souvislé š 125 mm retroreflexní žlutý plast</t>
  </si>
  <si>
    <t>-1897975375</t>
  </si>
  <si>
    <t>26</t>
  </si>
  <si>
    <t>916131213</t>
  </si>
  <si>
    <t>Osazení silničního obrubníku betonového stojatého s boční opěrou do lože z betonu prostého</t>
  </si>
  <si>
    <t>-887584340</t>
  </si>
  <si>
    <t>27</t>
  </si>
  <si>
    <t>59217031</t>
  </si>
  <si>
    <t>obrubník betonový silniční 1000x150x250mm</t>
  </si>
  <si>
    <t>-216186110</t>
  </si>
  <si>
    <t>28</t>
  </si>
  <si>
    <t>59217001</t>
  </si>
  <si>
    <t>obrubník betonový zahradní 1000x50x250mm</t>
  </si>
  <si>
    <t>-1189593450</t>
  </si>
  <si>
    <t>29</t>
  </si>
  <si>
    <t>919112213</t>
  </si>
  <si>
    <t>Řezání spár pro vytvoření komůrky š 10 mm hl 25 mm pro těsnící zálivku v živičném krytu</t>
  </si>
  <si>
    <t>-1902880207</t>
  </si>
  <si>
    <t>30</t>
  </si>
  <si>
    <t>919122112</t>
  </si>
  <si>
    <t>Těsnění spár zálivkou za tepla pro komůrky š 10 mm hl 25 mm s těsnicím profilem</t>
  </si>
  <si>
    <t>-399916559</t>
  </si>
  <si>
    <t>31</t>
  </si>
  <si>
    <t>R-006</t>
  </si>
  <si>
    <t>Lokální oprava rýhy před obrubou (ve vozovce) - dobetonováno PB + 2x LA 40mm</t>
  </si>
  <si>
    <t>1030202328</t>
  </si>
  <si>
    <t>32</t>
  </si>
  <si>
    <t>S205</t>
  </si>
  <si>
    <t>Sadové práce</t>
  </si>
  <si>
    <t>kpl</t>
  </si>
  <si>
    <t>-1440039601</t>
  </si>
  <si>
    <t>997</t>
  </si>
  <si>
    <t>Přesun sutě</t>
  </si>
  <si>
    <t>33</t>
  </si>
  <si>
    <t>997211521</t>
  </si>
  <si>
    <t>Vodorovná doprava vybouraných hmot po suchu na vzdálenost do 1 km</t>
  </si>
  <si>
    <t>t</t>
  </si>
  <si>
    <t>-1197970082</t>
  </si>
  <si>
    <t>34</t>
  </si>
  <si>
    <t>997211529</t>
  </si>
  <si>
    <t>Příplatek ZKD 19 km u vodorovné dopravy vybouraných hmot</t>
  </si>
  <si>
    <t>-992298689</t>
  </si>
  <si>
    <t>35</t>
  </si>
  <si>
    <t>997221845</t>
  </si>
  <si>
    <t>Poplatek za uložení na skládce (skládkovné) odpadu asfaltového bez dehtu kód odpadu 170 302</t>
  </si>
  <si>
    <t>461012807</t>
  </si>
  <si>
    <t>36</t>
  </si>
  <si>
    <t>997221855</t>
  </si>
  <si>
    <t>Poplatek za uložení odpadu zeminy a kameniva na skládce (skládkovné)</t>
  </si>
  <si>
    <t>1019029204</t>
  </si>
  <si>
    <t>VRN</t>
  </si>
  <si>
    <t>Vedlejší rozpočtové náklady</t>
  </si>
  <si>
    <t>VRN1</t>
  </si>
  <si>
    <t>Průzkumné, geodetické a projektové práce</t>
  </si>
  <si>
    <t>37</t>
  </si>
  <si>
    <t>012002000</t>
  </si>
  <si>
    <t>Geodetické práce</t>
  </si>
  <si>
    <t>…</t>
  </si>
  <si>
    <t>1024</t>
  </si>
  <si>
    <t>-2143016422</t>
  </si>
  <si>
    <t>38</t>
  </si>
  <si>
    <t>013002000</t>
  </si>
  <si>
    <t>Projektové práce</t>
  </si>
  <si>
    <t>-927620070</t>
  </si>
  <si>
    <t>VRN3</t>
  </si>
  <si>
    <t>Zařízení staveniště</t>
  </si>
  <si>
    <t>39</t>
  </si>
  <si>
    <t>030001000</t>
  </si>
  <si>
    <t>1791064829</t>
  </si>
  <si>
    <t>VRN9</t>
  </si>
  <si>
    <t>Ostatní náklady</t>
  </si>
  <si>
    <t>40</t>
  </si>
  <si>
    <t>090001000</t>
  </si>
  <si>
    <t>DIO, DIR</t>
  </si>
  <si>
    <t>1454658324</t>
  </si>
  <si>
    <t>41</t>
  </si>
  <si>
    <t>R-007</t>
  </si>
  <si>
    <t>Sondy</t>
  </si>
  <si>
    <t>-1863166784</t>
  </si>
  <si>
    <t>42</t>
  </si>
  <si>
    <t>R-012</t>
  </si>
  <si>
    <t>Vytyčení všech IS</t>
  </si>
  <si>
    <t>ks</t>
  </si>
  <si>
    <t>-594710118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</si>
</sst>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2375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Parkovací stání Levského 3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21. 11. 2023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V94" s="98" t="s">
        <v>74</v>
      </c>
      <c r="BW94" s="98" t="s">
        <v>4</v>
      </c>
      <c r="BX94" s="98" t="s">
        <v>75</v>
      </c>
      <c r="CL94" s="98" t="s">
        <v>1</v>
      </c>
    </row>
    <row r="95" s="7" customFormat="1" ht="16.5" customHeight="1">
      <c r="A95" s="99" t="s">
        <v>76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'2375 - Parkovací stání Le...'!J28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77</v>
      </c>
      <c r="AR95" s="100"/>
      <c r="AS95" s="106">
        <v>0</v>
      </c>
      <c r="AT95" s="107">
        <f>ROUND(SUM(AV95:AW95),2)</f>
        <v>0</v>
      </c>
      <c r="AU95" s="108">
        <f>'2375 - Parkovací stání Le...'!P122</f>
        <v>0</v>
      </c>
      <c r="AV95" s="107">
        <f>'2375 - Parkovací stání Le...'!J31</f>
        <v>0</v>
      </c>
      <c r="AW95" s="107">
        <f>'2375 - Parkovací stání Le...'!J32</f>
        <v>0</v>
      </c>
      <c r="AX95" s="107">
        <f>'2375 - Parkovací stání Le...'!J33</f>
        <v>0</v>
      </c>
      <c r="AY95" s="107">
        <f>'2375 - Parkovací stání Le...'!J34</f>
        <v>0</v>
      </c>
      <c r="AZ95" s="107">
        <f>'2375 - Parkovací stání Le...'!F31</f>
        <v>0</v>
      </c>
      <c r="BA95" s="107">
        <f>'2375 - Parkovací stání Le...'!F32</f>
        <v>0</v>
      </c>
      <c r="BB95" s="107">
        <f>'2375 - Parkovací stání Le...'!F33</f>
        <v>0</v>
      </c>
      <c r="BC95" s="107">
        <f>'2375 - Parkovací stání Le...'!F34</f>
        <v>0</v>
      </c>
      <c r="BD95" s="109">
        <f>'2375 - Parkovací stání Le...'!F35</f>
        <v>0</v>
      </c>
      <c r="BE95" s="7"/>
      <c r="BT95" s="110" t="s">
        <v>78</v>
      </c>
      <c r="BU95" s="110" t="s">
        <v>79</v>
      </c>
      <c r="BV95" s="110" t="s">
        <v>74</v>
      </c>
      <c r="BW95" s="110" t="s">
        <v>4</v>
      </c>
      <c r="BX95" s="110" t="s">
        <v>75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75 - Parkovací stání L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="1" customFormat="1" ht="24.96" customHeight="1">
      <c r="B4" s="18"/>
      <c r="D4" s="19" t="s">
        <v>81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21. 11. 2023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33</v>
      </c>
      <c r="E28" s="34"/>
      <c r="F28" s="34"/>
      <c r="G28" s="34"/>
      <c r="H28" s="34"/>
      <c r="I28" s="34"/>
      <c r="J28" s="92">
        <f>ROUND(J122,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35</v>
      </c>
      <c r="G30" s="34"/>
      <c r="H30" s="34"/>
      <c r="I30" s="39" t="s">
        <v>34</v>
      </c>
      <c r="J30" s="39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37</v>
      </c>
      <c r="E31" s="28" t="s">
        <v>38</v>
      </c>
      <c r="F31" s="117">
        <f>ROUND((SUM(BE122:BE174)),  2)</f>
        <v>0</v>
      </c>
      <c r="G31" s="34"/>
      <c r="H31" s="34"/>
      <c r="I31" s="118">
        <v>0.20999999999999999</v>
      </c>
      <c r="J31" s="117">
        <f>ROUND(((SUM(BE122:BE174))*I31),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39</v>
      </c>
      <c r="F32" s="117">
        <f>ROUND((SUM(BF122:BF174)),  2)</f>
        <v>0</v>
      </c>
      <c r="G32" s="34"/>
      <c r="H32" s="34"/>
      <c r="I32" s="118">
        <v>0.14999999999999999</v>
      </c>
      <c r="J32" s="117">
        <f>ROUND(((SUM(BF122:BF174))*I32),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40</v>
      </c>
      <c r="F33" s="117">
        <f>ROUND((SUM(BG122:BG174)),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41</v>
      </c>
      <c r="F34" s="117">
        <f>ROUND((SUM(BH122:BH174)),  2)</f>
        <v>0</v>
      </c>
      <c r="G34" s="34"/>
      <c r="H34" s="34"/>
      <c r="I34" s="118">
        <v>0.14999999999999999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7">
        <f>ROUND((SUM(BI122:BI174)),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43</v>
      </c>
      <c r="E37" s="77"/>
      <c r="F37" s="77"/>
      <c r="G37" s="121" t="s">
        <v>44</v>
      </c>
      <c r="H37" s="122" t="s">
        <v>45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5" t="s">
        <v>49</v>
      </c>
      <c r="G61" s="54" t="s">
        <v>48</v>
      </c>
      <c r="H61" s="37"/>
      <c r="I61" s="37"/>
      <c r="J61" s="126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5" t="s">
        <v>49</v>
      </c>
      <c r="G76" s="54" t="s">
        <v>48</v>
      </c>
      <c r="H76" s="37"/>
      <c r="I76" s="37"/>
      <c r="J76" s="126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Parkovací stání Levského 3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21. 11. 2023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83</v>
      </c>
      <c r="D92" s="119"/>
      <c r="E92" s="119"/>
      <c r="F92" s="119"/>
      <c r="G92" s="119"/>
      <c r="H92" s="119"/>
      <c r="I92" s="119"/>
      <c r="J92" s="128" t="s">
        <v>84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85</v>
      </c>
      <c r="D94" s="34"/>
      <c r="E94" s="34"/>
      <c r="F94" s="34"/>
      <c r="G94" s="34"/>
      <c r="H94" s="34"/>
      <c r="I94" s="34"/>
      <c r="J94" s="92">
        <f>J122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86</v>
      </c>
    </row>
    <row r="95" s="9" customFormat="1" ht="24.96" customHeight="1">
      <c r="A95" s="9"/>
      <c r="B95" s="130"/>
      <c r="C95" s="9"/>
      <c r="D95" s="131" t="s">
        <v>87</v>
      </c>
      <c r="E95" s="132"/>
      <c r="F95" s="132"/>
      <c r="G95" s="132"/>
      <c r="H95" s="132"/>
      <c r="I95" s="132"/>
      <c r="J95" s="133">
        <f>J123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88</v>
      </c>
      <c r="E96" s="136"/>
      <c r="F96" s="136"/>
      <c r="G96" s="136"/>
      <c r="H96" s="136"/>
      <c r="I96" s="136"/>
      <c r="J96" s="137">
        <f>J124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89</v>
      </c>
      <c r="E97" s="136"/>
      <c r="F97" s="136"/>
      <c r="G97" s="136"/>
      <c r="H97" s="136"/>
      <c r="I97" s="136"/>
      <c r="J97" s="137">
        <f>J132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90</v>
      </c>
      <c r="E98" s="136"/>
      <c r="F98" s="136"/>
      <c r="G98" s="136"/>
      <c r="H98" s="136"/>
      <c r="I98" s="136"/>
      <c r="J98" s="137">
        <f>J141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91</v>
      </c>
      <c r="E99" s="136"/>
      <c r="F99" s="136"/>
      <c r="G99" s="136"/>
      <c r="H99" s="136"/>
      <c r="I99" s="136"/>
      <c r="J99" s="137">
        <f>J144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92</v>
      </c>
      <c r="E100" s="136"/>
      <c r="F100" s="136"/>
      <c r="G100" s="136"/>
      <c r="H100" s="136"/>
      <c r="I100" s="136"/>
      <c r="J100" s="137">
        <f>J160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0"/>
      <c r="C101" s="9"/>
      <c r="D101" s="131" t="s">
        <v>93</v>
      </c>
      <c r="E101" s="132"/>
      <c r="F101" s="132"/>
      <c r="G101" s="132"/>
      <c r="H101" s="132"/>
      <c r="I101" s="132"/>
      <c r="J101" s="133">
        <f>J165</f>
        <v>0</v>
      </c>
      <c r="K101" s="9"/>
      <c r="L101" s="13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4"/>
      <c r="C102" s="10"/>
      <c r="D102" s="135" t="s">
        <v>94</v>
      </c>
      <c r="E102" s="136"/>
      <c r="F102" s="136"/>
      <c r="G102" s="136"/>
      <c r="H102" s="136"/>
      <c r="I102" s="136"/>
      <c r="J102" s="137">
        <f>J166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4"/>
      <c r="C103" s="10"/>
      <c r="D103" s="135" t="s">
        <v>95</v>
      </c>
      <c r="E103" s="136"/>
      <c r="F103" s="136"/>
      <c r="G103" s="136"/>
      <c r="H103" s="136"/>
      <c r="I103" s="136"/>
      <c r="J103" s="137">
        <f>J169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4"/>
      <c r="C104" s="10"/>
      <c r="D104" s="135" t="s">
        <v>96</v>
      </c>
      <c r="E104" s="136"/>
      <c r="F104" s="136"/>
      <c r="G104" s="136"/>
      <c r="H104" s="136"/>
      <c r="I104" s="136"/>
      <c r="J104" s="137">
        <f>J171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97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3" t="str">
        <f>E7</f>
        <v>Parkovací stání Levského 3</v>
      </c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20</v>
      </c>
      <c r="D116" s="34"/>
      <c r="E116" s="34"/>
      <c r="F116" s="23" t="str">
        <f>F10</f>
        <v xml:space="preserve"> </v>
      </c>
      <c r="G116" s="34"/>
      <c r="H116" s="34"/>
      <c r="I116" s="28" t="s">
        <v>22</v>
      </c>
      <c r="J116" s="65" t="str">
        <f>IF(J10="","",J10)</f>
        <v>21. 11. 2023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24</v>
      </c>
      <c r="D118" s="34"/>
      <c r="E118" s="34"/>
      <c r="F118" s="23" t="str">
        <f>E13</f>
        <v xml:space="preserve"> </v>
      </c>
      <c r="G118" s="34"/>
      <c r="H118" s="34"/>
      <c r="I118" s="28" t="s">
        <v>29</v>
      </c>
      <c r="J118" s="32" t="str">
        <f>E19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27</v>
      </c>
      <c r="D119" s="34"/>
      <c r="E119" s="34"/>
      <c r="F119" s="23" t="str">
        <f>IF(E16="","",E16)</f>
        <v>Vyplň údaj</v>
      </c>
      <c r="G119" s="34"/>
      <c r="H119" s="34"/>
      <c r="I119" s="28" t="s">
        <v>31</v>
      </c>
      <c r="J119" s="32" t="str">
        <f>E22</f>
        <v xml:space="preserve"> 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38"/>
      <c r="B121" s="139"/>
      <c r="C121" s="140" t="s">
        <v>98</v>
      </c>
      <c r="D121" s="141" t="s">
        <v>58</v>
      </c>
      <c r="E121" s="141" t="s">
        <v>54</v>
      </c>
      <c r="F121" s="141" t="s">
        <v>55</v>
      </c>
      <c r="G121" s="141" t="s">
        <v>99</v>
      </c>
      <c r="H121" s="141" t="s">
        <v>100</v>
      </c>
      <c r="I121" s="141" t="s">
        <v>101</v>
      </c>
      <c r="J121" s="142" t="s">
        <v>84</v>
      </c>
      <c r="K121" s="143" t="s">
        <v>102</v>
      </c>
      <c r="L121" s="144"/>
      <c r="M121" s="82" t="s">
        <v>1</v>
      </c>
      <c r="N121" s="83" t="s">
        <v>37</v>
      </c>
      <c r="O121" s="83" t="s">
        <v>103</v>
      </c>
      <c r="P121" s="83" t="s">
        <v>104</v>
      </c>
      <c r="Q121" s="83" t="s">
        <v>105</v>
      </c>
      <c r="R121" s="83" t="s">
        <v>106</v>
      </c>
      <c r="S121" s="83" t="s">
        <v>107</v>
      </c>
      <c r="T121" s="84" t="s">
        <v>108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="2" customFormat="1" ht="22.8" customHeight="1">
      <c r="A122" s="34"/>
      <c r="B122" s="35"/>
      <c r="C122" s="89" t="s">
        <v>109</v>
      </c>
      <c r="D122" s="34"/>
      <c r="E122" s="34"/>
      <c r="F122" s="34"/>
      <c r="G122" s="34"/>
      <c r="H122" s="34"/>
      <c r="I122" s="34"/>
      <c r="J122" s="145">
        <f>BK122</f>
        <v>0</v>
      </c>
      <c r="K122" s="34"/>
      <c r="L122" s="35"/>
      <c r="M122" s="85"/>
      <c r="N122" s="69"/>
      <c r="O122" s="86"/>
      <c r="P122" s="146">
        <f>P123+P165</f>
        <v>0</v>
      </c>
      <c r="Q122" s="86"/>
      <c r="R122" s="146">
        <f>R123+R165</f>
        <v>27.919869999999996</v>
      </c>
      <c r="S122" s="86"/>
      <c r="T122" s="147">
        <f>T123+T165</f>
        <v>116.5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72</v>
      </c>
      <c r="AU122" s="15" t="s">
        <v>86</v>
      </c>
      <c r="BK122" s="148">
        <f>BK123+BK165</f>
        <v>0</v>
      </c>
    </row>
    <row r="123" s="12" customFormat="1" ht="25.92" customHeight="1">
      <c r="A123" s="12"/>
      <c r="B123" s="149"/>
      <c r="C123" s="12"/>
      <c r="D123" s="150" t="s">
        <v>72</v>
      </c>
      <c r="E123" s="151" t="s">
        <v>110</v>
      </c>
      <c r="F123" s="151" t="s">
        <v>111</v>
      </c>
      <c r="G123" s="12"/>
      <c r="H123" s="12"/>
      <c r="I123" s="152"/>
      <c r="J123" s="153">
        <f>BK123</f>
        <v>0</v>
      </c>
      <c r="K123" s="12"/>
      <c r="L123" s="149"/>
      <c r="M123" s="154"/>
      <c r="N123" s="155"/>
      <c r="O123" s="155"/>
      <c r="P123" s="156">
        <f>P124+P132+P141+P144+P160</f>
        <v>0</v>
      </c>
      <c r="Q123" s="155"/>
      <c r="R123" s="156">
        <f>R124+R132+R141+R144+R160</f>
        <v>27.892149999999997</v>
      </c>
      <c r="S123" s="155"/>
      <c r="T123" s="157">
        <f>T124+T132+T141+T144+T160</f>
        <v>116.5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0" t="s">
        <v>78</v>
      </c>
      <c r="AT123" s="158" t="s">
        <v>72</v>
      </c>
      <c r="AU123" s="158" t="s">
        <v>73</v>
      </c>
      <c r="AY123" s="150" t="s">
        <v>112</v>
      </c>
      <c r="BK123" s="159">
        <f>BK124+BK132+BK141+BK144+BK160</f>
        <v>0</v>
      </c>
    </row>
    <row r="124" s="12" customFormat="1" ht="22.8" customHeight="1">
      <c r="A124" s="12"/>
      <c r="B124" s="149"/>
      <c r="C124" s="12"/>
      <c r="D124" s="150" t="s">
        <v>72</v>
      </c>
      <c r="E124" s="160" t="s">
        <v>78</v>
      </c>
      <c r="F124" s="160" t="s">
        <v>113</v>
      </c>
      <c r="G124" s="12"/>
      <c r="H124" s="12"/>
      <c r="I124" s="152"/>
      <c r="J124" s="161">
        <f>BK124</f>
        <v>0</v>
      </c>
      <c r="K124" s="12"/>
      <c r="L124" s="149"/>
      <c r="M124" s="154"/>
      <c r="N124" s="155"/>
      <c r="O124" s="155"/>
      <c r="P124" s="156">
        <f>SUM(P125:P131)</f>
        <v>0</v>
      </c>
      <c r="Q124" s="155"/>
      <c r="R124" s="156">
        <f>SUM(R125:R131)</f>
        <v>0.0036000000000000003</v>
      </c>
      <c r="S124" s="155"/>
      <c r="T124" s="157">
        <f>SUM(T125:T131)</f>
        <v>116.5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0" t="s">
        <v>78</v>
      </c>
      <c r="AT124" s="158" t="s">
        <v>72</v>
      </c>
      <c r="AU124" s="158" t="s">
        <v>78</v>
      </c>
      <c r="AY124" s="150" t="s">
        <v>112</v>
      </c>
      <c r="BK124" s="159">
        <f>SUM(BK125:BK131)</f>
        <v>0</v>
      </c>
    </row>
    <row r="125" s="2" customFormat="1" ht="24.15" customHeight="1">
      <c r="A125" s="34"/>
      <c r="B125" s="162"/>
      <c r="C125" s="163" t="s">
        <v>78</v>
      </c>
      <c r="D125" s="163" t="s">
        <v>114</v>
      </c>
      <c r="E125" s="164" t="s">
        <v>115</v>
      </c>
      <c r="F125" s="165" t="s">
        <v>116</v>
      </c>
      <c r="G125" s="166" t="s">
        <v>117</v>
      </c>
      <c r="H125" s="167">
        <v>300</v>
      </c>
      <c r="I125" s="168"/>
      <c r="J125" s="169">
        <f>ROUND(I125*H125,2)</f>
        <v>0</v>
      </c>
      <c r="K125" s="170"/>
      <c r="L125" s="35"/>
      <c r="M125" s="171" t="s">
        <v>1</v>
      </c>
      <c r="N125" s="172" t="s">
        <v>38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0.28999999999999998</v>
      </c>
      <c r="T125" s="174">
        <f>S125*H125</f>
        <v>87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5" t="s">
        <v>118</v>
      </c>
      <c r="AT125" s="175" t="s">
        <v>114</v>
      </c>
      <c r="AU125" s="175" t="s">
        <v>80</v>
      </c>
      <c r="AY125" s="15" t="s">
        <v>112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5" t="s">
        <v>78</v>
      </c>
      <c r="BK125" s="176">
        <f>ROUND(I125*H125,2)</f>
        <v>0</v>
      </c>
      <c r="BL125" s="15" t="s">
        <v>118</v>
      </c>
      <c r="BM125" s="175" t="s">
        <v>119</v>
      </c>
    </row>
    <row r="126" s="2" customFormat="1" ht="33" customHeight="1">
      <c r="A126" s="34"/>
      <c r="B126" s="162"/>
      <c r="C126" s="163" t="s">
        <v>80</v>
      </c>
      <c r="D126" s="163" t="s">
        <v>114</v>
      </c>
      <c r="E126" s="164" t="s">
        <v>120</v>
      </c>
      <c r="F126" s="165" t="s">
        <v>121</v>
      </c>
      <c r="G126" s="166" t="s">
        <v>117</v>
      </c>
      <c r="H126" s="167">
        <v>40</v>
      </c>
      <c r="I126" s="168"/>
      <c r="J126" s="169">
        <f>ROUND(I126*H126,2)</f>
        <v>0</v>
      </c>
      <c r="K126" s="170"/>
      <c r="L126" s="35"/>
      <c r="M126" s="171" t="s">
        <v>1</v>
      </c>
      <c r="N126" s="172" t="s">
        <v>38</v>
      </c>
      <c r="O126" s="73"/>
      <c r="P126" s="173">
        <f>O126*H126</f>
        <v>0</v>
      </c>
      <c r="Q126" s="173">
        <v>9.0000000000000006E-05</v>
      </c>
      <c r="R126" s="173">
        <f>Q126*H126</f>
        <v>0.0036000000000000003</v>
      </c>
      <c r="S126" s="173">
        <v>0.23000000000000001</v>
      </c>
      <c r="T126" s="174">
        <f>S126*H126</f>
        <v>9.2000000000000011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118</v>
      </c>
      <c r="AT126" s="175" t="s">
        <v>114</v>
      </c>
      <c r="AU126" s="175" t="s">
        <v>80</v>
      </c>
      <c r="AY126" s="15" t="s">
        <v>112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5" t="s">
        <v>78</v>
      </c>
      <c r="BK126" s="176">
        <f>ROUND(I126*H126,2)</f>
        <v>0</v>
      </c>
      <c r="BL126" s="15" t="s">
        <v>118</v>
      </c>
      <c r="BM126" s="175" t="s">
        <v>122</v>
      </c>
    </row>
    <row r="127" s="2" customFormat="1" ht="16.5" customHeight="1">
      <c r="A127" s="34"/>
      <c r="B127" s="162"/>
      <c r="C127" s="163" t="s">
        <v>123</v>
      </c>
      <c r="D127" s="163" t="s">
        <v>114</v>
      </c>
      <c r="E127" s="164" t="s">
        <v>124</v>
      </c>
      <c r="F127" s="165" t="s">
        <v>125</v>
      </c>
      <c r="G127" s="166" t="s">
        <v>126</v>
      </c>
      <c r="H127" s="167">
        <v>70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38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0.28999999999999998</v>
      </c>
      <c r="T127" s="174">
        <f>S127*H127</f>
        <v>20.299999999999997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118</v>
      </c>
      <c r="AT127" s="175" t="s">
        <v>114</v>
      </c>
      <c r="AU127" s="175" t="s">
        <v>80</v>
      </c>
      <c r="AY127" s="15" t="s">
        <v>112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78</v>
      </c>
      <c r="BK127" s="176">
        <f>ROUND(I127*H127,2)</f>
        <v>0</v>
      </c>
      <c r="BL127" s="15" t="s">
        <v>118</v>
      </c>
      <c r="BM127" s="175" t="s">
        <v>127</v>
      </c>
    </row>
    <row r="128" s="2" customFormat="1" ht="24.15" customHeight="1">
      <c r="A128" s="34"/>
      <c r="B128" s="162"/>
      <c r="C128" s="163" t="s">
        <v>118</v>
      </c>
      <c r="D128" s="163" t="s">
        <v>114</v>
      </c>
      <c r="E128" s="164" t="s">
        <v>128</v>
      </c>
      <c r="F128" s="165" t="s">
        <v>129</v>
      </c>
      <c r="G128" s="166" t="s">
        <v>117</v>
      </c>
      <c r="H128" s="167">
        <v>135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38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118</v>
      </c>
      <c r="AT128" s="175" t="s">
        <v>114</v>
      </c>
      <c r="AU128" s="175" t="s">
        <v>80</v>
      </c>
      <c r="AY128" s="15" t="s">
        <v>112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78</v>
      </c>
      <c r="BK128" s="176">
        <f>ROUND(I128*H128,2)</f>
        <v>0</v>
      </c>
      <c r="BL128" s="15" t="s">
        <v>118</v>
      </c>
      <c r="BM128" s="175" t="s">
        <v>130</v>
      </c>
    </row>
    <row r="129" s="2" customFormat="1" ht="33" customHeight="1">
      <c r="A129" s="34"/>
      <c r="B129" s="162"/>
      <c r="C129" s="163" t="s">
        <v>131</v>
      </c>
      <c r="D129" s="163" t="s">
        <v>114</v>
      </c>
      <c r="E129" s="164" t="s">
        <v>132</v>
      </c>
      <c r="F129" s="165" t="s">
        <v>133</v>
      </c>
      <c r="G129" s="166" t="s">
        <v>134</v>
      </c>
      <c r="H129" s="167">
        <v>78</v>
      </c>
      <c r="I129" s="168"/>
      <c r="J129" s="169">
        <f>ROUND(I129*H129,2)</f>
        <v>0</v>
      </c>
      <c r="K129" s="170"/>
      <c r="L129" s="35"/>
      <c r="M129" s="171" t="s">
        <v>1</v>
      </c>
      <c r="N129" s="172" t="s">
        <v>38</v>
      </c>
      <c r="O129" s="73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118</v>
      </c>
      <c r="AT129" s="175" t="s">
        <v>114</v>
      </c>
      <c r="AU129" s="175" t="s">
        <v>80</v>
      </c>
      <c r="AY129" s="15" t="s">
        <v>112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78</v>
      </c>
      <c r="BK129" s="176">
        <f>ROUND(I129*H129,2)</f>
        <v>0</v>
      </c>
      <c r="BL129" s="15" t="s">
        <v>118</v>
      </c>
      <c r="BM129" s="175" t="s">
        <v>135</v>
      </c>
    </row>
    <row r="130" s="2" customFormat="1" ht="24.15" customHeight="1">
      <c r="A130" s="34"/>
      <c r="B130" s="162"/>
      <c r="C130" s="163" t="s">
        <v>136</v>
      </c>
      <c r="D130" s="163" t="s">
        <v>114</v>
      </c>
      <c r="E130" s="164" t="s">
        <v>137</v>
      </c>
      <c r="F130" s="165" t="s">
        <v>138</v>
      </c>
      <c r="G130" s="166" t="s">
        <v>117</v>
      </c>
      <c r="H130" s="167">
        <v>300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38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118</v>
      </c>
      <c r="AT130" s="175" t="s">
        <v>114</v>
      </c>
      <c r="AU130" s="175" t="s">
        <v>80</v>
      </c>
      <c r="AY130" s="15" t="s">
        <v>112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78</v>
      </c>
      <c r="BK130" s="176">
        <f>ROUND(I130*H130,2)</f>
        <v>0</v>
      </c>
      <c r="BL130" s="15" t="s">
        <v>118</v>
      </c>
      <c r="BM130" s="175" t="s">
        <v>139</v>
      </c>
    </row>
    <row r="131" s="2" customFormat="1" ht="24.15" customHeight="1">
      <c r="A131" s="34"/>
      <c r="B131" s="162"/>
      <c r="C131" s="163" t="s">
        <v>140</v>
      </c>
      <c r="D131" s="163" t="s">
        <v>114</v>
      </c>
      <c r="E131" s="164" t="s">
        <v>141</v>
      </c>
      <c r="F131" s="165" t="s">
        <v>142</v>
      </c>
      <c r="G131" s="166" t="s">
        <v>1</v>
      </c>
      <c r="H131" s="167">
        <v>30</v>
      </c>
      <c r="I131" s="168"/>
      <c r="J131" s="169">
        <f>ROUND(I131*H131,2)</f>
        <v>0</v>
      </c>
      <c r="K131" s="170"/>
      <c r="L131" s="35"/>
      <c r="M131" s="171" t="s">
        <v>1</v>
      </c>
      <c r="N131" s="172" t="s">
        <v>38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118</v>
      </c>
      <c r="AT131" s="175" t="s">
        <v>114</v>
      </c>
      <c r="AU131" s="175" t="s">
        <v>80</v>
      </c>
      <c r="AY131" s="15" t="s">
        <v>112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78</v>
      </c>
      <c r="BK131" s="176">
        <f>ROUND(I131*H131,2)</f>
        <v>0</v>
      </c>
      <c r="BL131" s="15" t="s">
        <v>118</v>
      </c>
      <c r="BM131" s="175" t="s">
        <v>143</v>
      </c>
    </row>
    <row r="132" s="12" customFormat="1" ht="22.8" customHeight="1">
      <c r="A132" s="12"/>
      <c r="B132" s="149"/>
      <c r="C132" s="12"/>
      <c r="D132" s="150" t="s">
        <v>72</v>
      </c>
      <c r="E132" s="160" t="s">
        <v>131</v>
      </c>
      <c r="F132" s="160" t="s">
        <v>144</v>
      </c>
      <c r="G132" s="12"/>
      <c r="H132" s="12"/>
      <c r="I132" s="152"/>
      <c r="J132" s="161">
        <f>BK132</f>
        <v>0</v>
      </c>
      <c r="K132" s="12"/>
      <c r="L132" s="149"/>
      <c r="M132" s="154"/>
      <c r="N132" s="155"/>
      <c r="O132" s="155"/>
      <c r="P132" s="156">
        <f>SUM(P133:P140)</f>
        <v>0</v>
      </c>
      <c r="Q132" s="155"/>
      <c r="R132" s="156">
        <f>SUM(R133:R140)</f>
        <v>1.2481</v>
      </c>
      <c r="S132" s="155"/>
      <c r="T132" s="157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0" t="s">
        <v>78</v>
      </c>
      <c r="AT132" s="158" t="s">
        <v>72</v>
      </c>
      <c r="AU132" s="158" t="s">
        <v>78</v>
      </c>
      <c r="AY132" s="150" t="s">
        <v>112</v>
      </c>
      <c r="BK132" s="159">
        <f>SUM(BK133:BK140)</f>
        <v>0</v>
      </c>
    </row>
    <row r="133" s="2" customFormat="1" ht="16.5" customHeight="1">
      <c r="A133" s="34"/>
      <c r="B133" s="162"/>
      <c r="C133" s="163" t="s">
        <v>145</v>
      </c>
      <c r="D133" s="163" t="s">
        <v>114</v>
      </c>
      <c r="E133" s="164" t="s">
        <v>146</v>
      </c>
      <c r="F133" s="165" t="s">
        <v>147</v>
      </c>
      <c r="G133" s="166" t="s">
        <v>117</v>
      </c>
      <c r="H133" s="167">
        <v>375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38</v>
      </c>
      <c r="O133" s="73"/>
      <c r="P133" s="173">
        <f>O133*H133</f>
        <v>0</v>
      </c>
      <c r="Q133" s="173">
        <v>0</v>
      </c>
      <c r="R133" s="173">
        <f>Q133*H133</f>
        <v>0</v>
      </c>
      <c r="S133" s="173">
        <v>0</v>
      </c>
      <c r="T133" s="17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118</v>
      </c>
      <c r="AT133" s="175" t="s">
        <v>114</v>
      </c>
      <c r="AU133" s="175" t="s">
        <v>80</v>
      </c>
      <c r="AY133" s="15" t="s">
        <v>112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78</v>
      </c>
      <c r="BK133" s="176">
        <f>ROUND(I133*H133,2)</f>
        <v>0</v>
      </c>
      <c r="BL133" s="15" t="s">
        <v>118</v>
      </c>
      <c r="BM133" s="175" t="s">
        <v>148</v>
      </c>
    </row>
    <row r="134" s="2" customFormat="1" ht="16.5" customHeight="1">
      <c r="A134" s="34"/>
      <c r="B134" s="162"/>
      <c r="C134" s="163" t="s">
        <v>149</v>
      </c>
      <c r="D134" s="163" t="s">
        <v>114</v>
      </c>
      <c r="E134" s="164" t="s">
        <v>150</v>
      </c>
      <c r="F134" s="165" t="s">
        <v>151</v>
      </c>
      <c r="G134" s="166" t="s">
        <v>117</v>
      </c>
      <c r="H134" s="167">
        <v>260</v>
      </c>
      <c r="I134" s="168"/>
      <c r="J134" s="169">
        <f>ROUND(I134*H134,2)</f>
        <v>0</v>
      </c>
      <c r="K134" s="170"/>
      <c r="L134" s="35"/>
      <c r="M134" s="171" t="s">
        <v>1</v>
      </c>
      <c r="N134" s="172" t="s">
        <v>38</v>
      </c>
      <c r="O134" s="73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118</v>
      </c>
      <c r="AT134" s="175" t="s">
        <v>114</v>
      </c>
      <c r="AU134" s="175" t="s">
        <v>80</v>
      </c>
      <c r="AY134" s="15" t="s">
        <v>112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78</v>
      </c>
      <c r="BK134" s="176">
        <f>ROUND(I134*H134,2)</f>
        <v>0</v>
      </c>
      <c r="BL134" s="15" t="s">
        <v>118</v>
      </c>
      <c r="BM134" s="175" t="s">
        <v>152</v>
      </c>
    </row>
    <row r="135" s="2" customFormat="1" ht="16.5" customHeight="1">
      <c r="A135" s="34"/>
      <c r="B135" s="162"/>
      <c r="C135" s="163" t="s">
        <v>153</v>
      </c>
      <c r="D135" s="163" t="s">
        <v>114</v>
      </c>
      <c r="E135" s="164" t="s">
        <v>154</v>
      </c>
      <c r="F135" s="165" t="s">
        <v>155</v>
      </c>
      <c r="G135" s="166" t="s">
        <v>117</v>
      </c>
      <c r="H135" s="167">
        <v>12</v>
      </c>
      <c r="I135" s="168"/>
      <c r="J135" s="169">
        <f>ROUND(I135*H135,2)</f>
        <v>0</v>
      </c>
      <c r="K135" s="170"/>
      <c r="L135" s="35"/>
      <c r="M135" s="171" t="s">
        <v>1</v>
      </c>
      <c r="N135" s="172" t="s">
        <v>38</v>
      </c>
      <c r="O135" s="73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118</v>
      </c>
      <c r="AT135" s="175" t="s">
        <v>114</v>
      </c>
      <c r="AU135" s="175" t="s">
        <v>80</v>
      </c>
      <c r="AY135" s="15" t="s">
        <v>112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78</v>
      </c>
      <c r="BK135" s="176">
        <f>ROUND(I135*H135,2)</f>
        <v>0</v>
      </c>
      <c r="BL135" s="15" t="s">
        <v>118</v>
      </c>
      <c r="BM135" s="175" t="s">
        <v>156</v>
      </c>
    </row>
    <row r="136" s="2" customFormat="1" ht="24.15" customHeight="1">
      <c r="A136" s="34"/>
      <c r="B136" s="162"/>
      <c r="C136" s="163" t="s">
        <v>157</v>
      </c>
      <c r="D136" s="163" t="s">
        <v>114</v>
      </c>
      <c r="E136" s="164" t="s">
        <v>158</v>
      </c>
      <c r="F136" s="165" t="s">
        <v>159</v>
      </c>
      <c r="G136" s="166" t="s">
        <v>117</v>
      </c>
      <c r="H136" s="167">
        <v>375</v>
      </c>
      <c r="I136" s="168"/>
      <c r="J136" s="169">
        <f>ROUND(I136*H136,2)</f>
        <v>0</v>
      </c>
      <c r="K136" s="170"/>
      <c r="L136" s="35"/>
      <c r="M136" s="171" t="s">
        <v>1</v>
      </c>
      <c r="N136" s="172" t="s">
        <v>38</v>
      </c>
      <c r="O136" s="73"/>
      <c r="P136" s="173">
        <f>O136*H136</f>
        <v>0</v>
      </c>
      <c r="Q136" s="173">
        <v>0</v>
      </c>
      <c r="R136" s="173">
        <f>Q136*H136</f>
        <v>0</v>
      </c>
      <c r="S136" s="173">
        <v>0</v>
      </c>
      <c r="T136" s="17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5" t="s">
        <v>118</v>
      </c>
      <c r="AT136" s="175" t="s">
        <v>114</v>
      </c>
      <c r="AU136" s="175" t="s">
        <v>80</v>
      </c>
      <c r="AY136" s="15" t="s">
        <v>112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5" t="s">
        <v>78</v>
      </c>
      <c r="BK136" s="176">
        <f>ROUND(I136*H136,2)</f>
        <v>0</v>
      </c>
      <c r="BL136" s="15" t="s">
        <v>118</v>
      </c>
      <c r="BM136" s="175" t="s">
        <v>160</v>
      </c>
    </row>
    <row r="137" s="2" customFormat="1" ht="33" customHeight="1">
      <c r="A137" s="34"/>
      <c r="B137" s="162"/>
      <c r="C137" s="163" t="s">
        <v>161</v>
      </c>
      <c r="D137" s="163" t="s">
        <v>114</v>
      </c>
      <c r="E137" s="164" t="s">
        <v>162</v>
      </c>
      <c r="F137" s="165" t="s">
        <v>163</v>
      </c>
      <c r="G137" s="166" t="s">
        <v>117</v>
      </c>
      <c r="H137" s="167">
        <v>375</v>
      </c>
      <c r="I137" s="168"/>
      <c r="J137" s="169">
        <f>ROUND(I137*H137,2)</f>
        <v>0</v>
      </c>
      <c r="K137" s="170"/>
      <c r="L137" s="35"/>
      <c r="M137" s="171" t="s">
        <v>1</v>
      </c>
      <c r="N137" s="172" t="s">
        <v>38</v>
      </c>
      <c r="O137" s="73"/>
      <c r="P137" s="173">
        <f>O137*H137</f>
        <v>0</v>
      </c>
      <c r="Q137" s="173">
        <v>0</v>
      </c>
      <c r="R137" s="173">
        <f>Q137*H137</f>
        <v>0</v>
      </c>
      <c r="S137" s="173">
        <v>0</v>
      </c>
      <c r="T137" s="17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5" t="s">
        <v>118</v>
      </c>
      <c r="AT137" s="175" t="s">
        <v>114</v>
      </c>
      <c r="AU137" s="175" t="s">
        <v>80</v>
      </c>
      <c r="AY137" s="15" t="s">
        <v>112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5" t="s">
        <v>78</v>
      </c>
      <c r="BK137" s="176">
        <f>ROUND(I137*H137,2)</f>
        <v>0</v>
      </c>
      <c r="BL137" s="15" t="s">
        <v>118</v>
      </c>
      <c r="BM137" s="175" t="s">
        <v>164</v>
      </c>
    </row>
    <row r="138" s="2" customFormat="1" ht="24.15" customHeight="1">
      <c r="A138" s="34"/>
      <c r="B138" s="162"/>
      <c r="C138" s="163" t="s">
        <v>165</v>
      </c>
      <c r="D138" s="163" t="s">
        <v>114</v>
      </c>
      <c r="E138" s="164" t="s">
        <v>166</v>
      </c>
      <c r="F138" s="165" t="s">
        <v>167</v>
      </c>
      <c r="G138" s="166" t="s">
        <v>117</v>
      </c>
      <c r="H138" s="167">
        <v>260</v>
      </c>
      <c r="I138" s="168"/>
      <c r="J138" s="169">
        <f>ROUND(I138*H138,2)</f>
        <v>0</v>
      </c>
      <c r="K138" s="170"/>
      <c r="L138" s="35"/>
      <c r="M138" s="171" t="s">
        <v>1</v>
      </c>
      <c r="N138" s="172" t="s">
        <v>38</v>
      </c>
      <c r="O138" s="73"/>
      <c r="P138" s="173">
        <f>O138*H138</f>
        <v>0</v>
      </c>
      <c r="Q138" s="173">
        <v>0</v>
      </c>
      <c r="R138" s="173">
        <f>Q138*H138</f>
        <v>0</v>
      </c>
      <c r="S138" s="173">
        <v>0</v>
      </c>
      <c r="T138" s="17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5" t="s">
        <v>118</v>
      </c>
      <c r="AT138" s="175" t="s">
        <v>114</v>
      </c>
      <c r="AU138" s="175" t="s">
        <v>80</v>
      </c>
      <c r="AY138" s="15" t="s">
        <v>112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5" t="s">
        <v>78</v>
      </c>
      <c r="BK138" s="176">
        <f>ROUND(I138*H138,2)</f>
        <v>0</v>
      </c>
      <c r="BL138" s="15" t="s">
        <v>118</v>
      </c>
      <c r="BM138" s="175" t="s">
        <v>168</v>
      </c>
    </row>
    <row r="139" s="2" customFormat="1" ht="24.15" customHeight="1">
      <c r="A139" s="34"/>
      <c r="B139" s="162"/>
      <c r="C139" s="163" t="s">
        <v>169</v>
      </c>
      <c r="D139" s="163" t="s">
        <v>114</v>
      </c>
      <c r="E139" s="164" t="s">
        <v>170</v>
      </c>
      <c r="F139" s="165" t="s">
        <v>171</v>
      </c>
      <c r="G139" s="166" t="s">
        <v>117</v>
      </c>
      <c r="H139" s="167">
        <v>5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38</v>
      </c>
      <c r="O139" s="73"/>
      <c r="P139" s="173">
        <f>O139*H139</f>
        <v>0</v>
      </c>
      <c r="Q139" s="173">
        <v>0.10362</v>
      </c>
      <c r="R139" s="173">
        <f>Q139*H139</f>
        <v>0.5181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118</v>
      </c>
      <c r="AT139" s="175" t="s">
        <v>114</v>
      </c>
      <c r="AU139" s="175" t="s">
        <v>80</v>
      </c>
      <c r="AY139" s="15" t="s">
        <v>112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78</v>
      </c>
      <c r="BK139" s="176">
        <f>ROUND(I139*H139,2)</f>
        <v>0</v>
      </c>
      <c r="BL139" s="15" t="s">
        <v>118</v>
      </c>
      <c r="BM139" s="175" t="s">
        <v>172</v>
      </c>
    </row>
    <row r="140" s="2" customFormat="1" ht="16.5" customHeight="1">
      <c r="A140" s="34"/>
      <c r="B140" s="162"/>
      <c r="C140" s="177" t="s">
        <v>8</v>
      </c>
      <c r="D140" s="177" t="s">
        <v>173</v>
      </c>
      <c r="E140" s="178" t="s">
        <v>174</v>
      </c>
      <c r="F140" s="179" t="s">
        <v>175</v>
      </c>
      <c r="G140" s="180" t="s">
        <v>117</v>
      </c>
      <c r="H140" s="181">
        <v>5</v>
      </c>
      <c r="I140" s="182"/>
      <c r="J140" s="183">
        <f>ROUND(I140*H140,2)</f>
        <v>0</v>
      </c>
      <c r="K140" s="184"/>
      <c r="L140" s="185"/>
      <c r="M140" s="186" t="s">
        <v>1</v>
      </c>
      <c r="N140" s="187" t="s">
        <v>38</v>
      </c>
      <c r="O140" s="73"/>
      <c r="P140" s="173">
        <f>O140*H140</f>
        <v>0</v>
      </c>
      <c r="Q140" s="173">
        <v>0.14599999999999999</v>
      </c>
      <c r="R140" s="173">
        <f>Q140*H140</f>
        <v>0.72999999999999998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145</v>
      </c>
      <c r="AT140" s="175" t="s">
        <v>173</v>
      </c>
      <c r="AU140" s="175" t="s">
        <v>80</v>
      </c>
      <c r="AY140" s="15" t="s">
        <v>112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78</v>
      </c>
      <c r="BK140" s="176">
        <f>ROUND(I140*H140,2)</f>
        <v>0</v>
      </c>
      <c r="BL140" s="15" t="s">
        <v>118</v>
      </c>
      <c r="BM140" s="175" t="s">
        <v>176</v>
      </c>
    </row>
    <row r="141" s="12" customFormat="1" ht="22.8" customHeight="1">
      <c r="A141" s="12"/>
      <c r="B141" s="149"/>
      <c r="C141" s="12"/>
      <c r="D141" s="150" t="s">
        <v>72</v>
      </c>
      <c r="E141" s="160" t="s">
        <v>145</v>
      </c>
      <c r="F141" s="160" t="s">
        <v>177</v>
      </c>
      <c r="G141" s="12"/>
      <c r="H141" s="12"/>
      <c r="I141" s="152"/>
      <c r="J141" s="161">
        <f>BK141</f>
        <v>0</v>
      </c>
      <c r="K141" s="12"/>
      <c r="L141" s="149"/>
      <c r="M141" s="154"/>
      <c r="N141" s="155"/>
      <c r="O141" s="155"/>
      <c r="P141" s="156">
        <f>SUM(P142:P143)</f>
        <v>0</v>
      </c>
      <c r="Q141" s="155"/>
      <c r="R141" s="156">
        <f>SUM(R142:R143)</f>
        <v>1.78332</v>
      </c>
      <c r="S141" s="155"/>
      <c r="T141" s="157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0" t="s">
        <v>78</v>
      </c>
      <c r="AT141" s="158" t="s">
        <v>72</v>
      </c>
      <c r="AU141" s="158" t="s">
        <v>78</v>
      </c>
      <c r="AY141" s="150" t="s">
        <v>112</v>
      </c>
      <c r="BK141" s="159">
        <f>SUM(BK142:BK143)</f>
        <v>0</v>
      </c>
    </row>
    <row r="142" s="2" customFormat="1" ht="24.15" customHeight="1">
      <c r="A142" s="34"/>
      <c r="B142" s="162"/>
      <c r="C142" s="163" t="s">
        <v>178</v>
      </c>
      <c r="D142" s="163" t="s">
        <v>114</v>
      </c>
      <c r="E142" s="164" t="s">
        <v>179</v>
      </c>
      <c r="F142" s="165" t="s">
        <v>180</v>
      </c>
      <c r="G142" s="166" t="s">
        <v>181</v>
      </c>
      <c r="H142" s="167">
        <v>3</v>
      </c>
      <c r="I142" s="168"/>
      <c r="J142" s="169">
        <f>ROUND(I142*H142,2)</f>
        <v>0</v>
      </c>
      <c r="K142" s="170"/>
      <c r="L142" s="35"/>
      <c r="M142" s="171" t="s">
        <v>1</v>
      </c>
      <c r="N142" s="172" t="s">
        <v>38</v>
      </c>
      <c r="O142" s="73"/>
      <c r="P142" s="173">
        <f>O142*H142</f>
        <v>0</v>
      </c>
      <c r="Q142" s="173">
        <v>0.32973999999999998</v>
      </c>
      <c r="R142" s="173">
        <f>Q142*H142</f>
        <v>0.98921999999999999</v>
      </c>
      <c r="S142" s="173">
        <v>0</v>
      </c>
      <c r="T142" s="17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5" t="s">
        <v>118</v>
      </c>
      <c r="AT142" s="175" t="s">
        <v>114</v>
      </c>
      <c r="AU142" s="175" t="s">
        <v>80</v>
      </c>
      <c r="AY142" s="15" t="s">
        <v>112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5" t="s">
        <v>78</v>
      </c>
      <c r="BK142" s="176">
        <f>ROUND(I142*H142,2)</f>
        <v>0</v>
      </c>
      <c r="BL142" s="15" t="s">
        <v>118</v>
      </c>
      <c r="BM142" s="175" t="s">
        <v>182</v>
      </c>
    </row>
    <row r="143" s="2" customFormat="1" ht="33" customHeight="1">
      <c r="A143" s="34"/>
      <c r="B143" s="162"/>
      <c r="C143" s="163" t="s">
        <v>183</v>
      </c>
      <c r="D143" s="163" t="s">
        <v>114</v>
      </c>
      <c r="E143" s="164" t="s">
        <v>184</v>
      </c>
      <c r="F143" s="165" t="s">
        <v>185</v>
      </c>
      <c r="G143" s="166" t="s">
        <v>181</v>
      </c>
      <c r="H143" s="167">
        <v>3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38</v>
      </c>
      <c r="O143" s="73"/>
      <c r="P143" s="173">
        <f>O143*H143</f>
        <v>0</v>
      </c>
      <c r="Q143" s="173">
        <v>0.26469999999999999</v>
      </c>
      <c r="R143" s="173">
        <f>Q143*H143</f>
        <v>0.79410000000000003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118</v>
      </c>
      <c r="AT143" s="175" t="s">
        <v>114</v>
      </c>
      <c r="AU143" s="175" t="s">
        <v>80</v>
      </c>
      <c r="AY143" s="15" t="s">
        <v>112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78</v>
      </c>
      <c r="BK143" s="176">
        <f>ROUND(I143*H143,2)</f>
        <v>0</v>
      </c>
      <c r="BL143" s="15" t="s">
        <v>118</v>
      </c>
      <c r="BM143" s="175" t="s">
        <v>186</v>
      </c>
    </row>
    <row r="144" s="12" customFormat="1" ht="22.8" customHeight="1">
      <c r="A144" s="12"/>
      <c r="B144" s="149"/>
      <c r="C144" s="12"/>
      <c r="D144" s="150" t="s">
        <v>72</v>
      </c>
      <c r="E144" s="160" t="s">
        <v>149</v>
      </c>
      <c r="F144" s="160" t="s">
        <v>187</v>
      </c>
      <c r="G144" s="12"/>
      <c r="H144" s="12"/>
      <c r="I144" s="152"/>
      <c r="J144" s="161">
        <f>BK144</f>
        <v>0</v>
      </c>
      <c r="K144" s="12"/>
      <c r="L144" s="149"/>
      <c r="M144" s="154"/>
      <c r="N144" s="155"/>
      <c r="O144" s="155"/>
      <c r="P144" s="156">
        <f>SUM(P145:P159)</f>
        <v>0</v>
      </c>
      <c r="Q144" s="155"/>
      <c r="R144" s="156">
        <f>SUM(R145:R159)</f>
        <v>24.857129999999998</v>
      </c>
      <c r="S144" s="155"/>
      <c r="T144" s="157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0" t="s">
        <v>78</v>
      </c>
      <c r="AT144" s="158" t="s">
        <v>72</v>
      </c>
      <c r="AU144" s="158" t="s">
        <v>78</v>
      </c>
      <c r="AY144" s="150" t="s">
        <v>112</v>
      </c>
      <c r="BK144" s="159">
        <f>SUM(BK145:BK159)</f>
        <v>0</v>
      </c>
    </row>
    <row r="145" s="2" customFormat="1" ht="24.15" customHeight="1">
      <c r="A145" s="34"/>
      <c r="B145" s="162"/>
      <c r="C145" s="163" t="s">
        <v>188</v>
      </c>
      <c r="D145" s="163" t="s">
        <v>114</v>
      </c>
      <c r="E145" s="164" t="s">
        <v>189</v>
      </c>
      <c r="F145" s="165" t="s">
        <v>190</v>
      </c>
      <c r="G145" s="166" t="s">
        <v>181</v>
      </c>
      <c r="H145" s="167">
        <v>3</v>
      </c>
      <c r="I145" s="168"/>
      <c r="J145" s="169">
        <f>ROUND(I145*H145,2)</f>
        <v>0</v>
      </c>
      <c r="K145" s="170"/>
      <c r="L145" s="35"/>
      <c r="M145" s="171" t="s">
        <v>1</v>
      </c>
      <c r="N145" s="172" t="s">
        <v>38</v>
      </c>
      <c r="O145" s="73"/>
      <c r="P145" s="173">
        <f>O145*H145</f>
        <v>0</v>
      </c>
      <c r="Q145" s="173">
        <v>0.00069999999999999999</v>
      </c>
      <c r="R145" s="173">
        <f>Q145*H145</f>
        <v>0.0020999999999999999</v>
      </c>
      <c r="S145" s="173">
        <v>0</v>
      </c>
      <c r="T145" s="17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118</v>
      </c>
      <c r="AT145" s="175" t="s">
        <v>114</v>
      </c>
      <c r="AU145" s="175" t="s">
        <v>80</v>
      </c>
      <c r="AY145" s="15" t="s">
        <v>112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78</v>
      </c>
      <c r="BK145" s="176">
        <f>ROUND(I145*H145,2)</f>
        <v>0</v>
      </c>
      <c r="BL145" s="15" t="s">
        <v>118</v>
      </c>
      <c r="BM145" s="175" t="s">
        <v>191</v>
      </c>
    </row>
    <row r="146" s="2" customFormat="1" ht="24.15" customHeight="1">
      <c r="A146" s="34"/>
      <c r="B146" s="162"/>
      <c r="C146" s="177" t="s">
        <v>192</v>
      </c>
      <c r="D146" s="177" t="s">
        <v>173</v>
      </c>
      <c r="E146" s="178" t="s">
        <v>193</v>
      </c>
      <c r="F146" s="179" t="s">
        <v>194</v>
      </c>
      <c r="G146" s="180" t="s">
        <v>181</v>
      </c>
      <c r="H146" s="181">
        <v>3</v>
      </c>
      <c r="I146" s="182"/>
      <c r="J146" s="183">
        <f>ROUND(I146*H146,2)</f>
        <v>0</v>
      </c>
      <c r="K146" s="184"/>
      <c r="L146" s="185"/>
      <c r="M146" s="186" t="s">
        <v>1</v>
      </c>
      <c r="N146" s="187" t="s">
        <v>38</v>
      </c>
      <c r="O146" s="73"/>
      <c r="P146" s="173">
        <f>O146*H146</f>
        <v>0</v>
      </c>
      <c r="Q146" s="173">
        <v>0.0035000000000000001</v>
      </c>
      <c r="R146" s="173">
        <f>Q146*H146</f>
        <v>0.010500000000000001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145</v>
      </c>
      <c r="AT146" s="175" t="s">
        <v>173</v>
      </c>
      <c r="AU146" s="175" t="s">
        <v>80</v>
      </c>
      <c r="AY146" s="15" t="s">
        <v>112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78</v>
      </c>
      <c r="BK146" s="176">
        <f>ROUND(I146*H146,2)</f>
        <v>0</v>
      </c>
      <c r="BL146" s="15" t="s">
        <v>118</v>
      </c>
      <c r="BM146" s="175" t="s">
        <v>195</v>
      </c>
    </row>
    <row r="147" s="2" customFormat="1" ht="24.15" customHeight="1">
      <c r="A147" s="34"/>
      <c r="B147" s="162"/>
      <c r="C147" s="163" t="s">
        <v>196</v>
      </c>
      <c r="D147" s="163" t="s">
        <v>114</v>
      </c>
      <c r="E147" s="164" t="s">
        <v>197</v>
      </c>
      <c r="F147" s="165" t="s">
        <v>198</v>
      </c>
      <c r="G147" s="166" t="s">
        <v>181</v>
      </c>
      <c r="H147" s="167">
        <v>3</v>
      </c>
      <c r="I147" s="168"/>
      <c r="J147" s="169">
        <f>ROUND(I147*H147,2)</f>
        <v>0</v>
      </c>
      <c r="K147" s="170"/>
      <c r="L147" s="35"/>
      <c r="M147" s="171" t="s">
        <v>1</v>
      </c>
      <c r="N147" s="172" t="s">
        <v>38</v>
      </c>
      <c r="O147" s="73"/>
      <c r="P147" s="173">
        <f>O147*H147</f>
        <v>0</v>
      </c>
      <c r="Q147" s="173">
        <v>0.11241</v>
      </c>
      <c r="R147" s="173">
        <f>Q147*H147</f>
        <v>0.33722999999999997</v>
      </c>
      <c r="S147" s="173">
        <v>0</v>
      </c>
      <c r="T147" s="17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5" t="s">
        <v>118</v>
      </c>
      <c r="AT147" s="175" t="s">
        <v>114</v>
      </c>
      <c r="AU147" s="175" t="s">
        <v>80</v>
      </c>
      <c r="AY147" s="15" t="s">
        <v>112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5" t="s">
        <v>78</v>
      </c>
      <c r="BK147" s="176">
        <f>ROUND(I147*H147,2)</f>
        <v>0</v>
      </c>
      <c r="BL147" s="15" t="s">
        <v>118</v>
      </c>
      <c r="BM147" s="175" t="s">
        <v>199</v>
      </c>
    </row>
    <row r="148" s="2" customFormat="1" ht="16.5" customHeight="1">
      <c r="A148" s="34"/>
      <c r="B148" s="162"/>
      <c r="C148" s="177" t="s">
        <v>7</v>
      </c>
      <c r="D148" s="177" t="s">
        <v>173</v>
      </c>
      <c r="E148" s="178" t="s">
        <v>200</v>
      </c>
      <c r="F148" s="179" t="s">
        <v>201</v>
      </c>
      <c r="G148" s="180" t="s">
        <v>181</v>
      </c>
      <c r="H148" s="181">
        <v>3</v>
      </c>
      <c r="I148" s="182"/>
      <c r="J148" s="183">
        <f>ROUND(I148*H148,2)</f>
        <v>0</v>
      </c>
      <c r="K148" s="184"/>
      <c r="L148" s="185"/>
      <c r="M148" s="186" t="s">
        <v>1</v>
      </c>
      <c r="N148" s="187" t="s">
        <v>38</v>
      </c>
      <c r="O148" s="73"/>
      <c r="P148" s="173">
        <f>O148*H148</f>
        <v>0</v>
      </c>
      <c r="Q148" s="173">
        <v>0.0025000000000000001</v>
      </c>
      <c r="R148" s="173">
        <f>Q148*H148</f>
        <v>0.0074999999999999997</v>
      </c>
      <c r="S148" s="173">
        <v>0</v>
      </c>
      <c r="T148" s="17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5" t="s">
        <v>145</v>
      </c>
      <c r="AT148" s="175" t="s">
        <v>173</v>
      </c>
      <c r="AU148" s="175" t="s">
        <v>80</v>
      </c>
      <c r="AY148" s="15" t="s">
        <v>112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5" t="s">
        <v>78</v>
      </c>
      <c r="BK148" s="176">
        <f>ROUND(I148*H148,2)</f>
        <v>0</v>
      </c>
      <c r="BL148" s="15" t="s">
        <v>118</v>
      </c>
      <c r="BM148" s="175" t="s">
        <v>202</v>
      </c>
    </row>
    <row r="149" s="2" customFormat="1" ht="16.5" customHeight="1">
      <c r="A149" s="34"/>
      <c r="B149" s="162"/>
      <c r="C149" s="177" t="s">
        <v>203</v>
      </c>
      <c r="D149" s="177" t="s">
        <v>173</v>
      </c>
      <c r="E149" s="178" t="s">
        <v>204</v>
      </c>
      <c r="F149" s="179" t="s">
        <v>205</v>
      </c>
      <c r="G149" s="180" t="s">
        <v>181</v>
      </c>
      <c r="H149" s="181">
        <v>3</v>
      </c>
      <c r="I149" s="182"/>
      <c r="J149" s="183">
        <f>ROUND(I149*H149,2)</f>
        <v>0</v>
      </c>
      <c r="K149" s="184"/>
      <c r="L149" s="185"/>
      <c r="M149" s="186" t="s">
        <v>1</v>
      </c>
      <c r="N149" s="187" t="s">
        <v>38</v>
      </c>
      <c r="O149" s="73"/>
      <c r="P149" s="173">
        <f>O149*H149</f>
        <v>0</v>
      </c>
      <c r="Q149" s="173">
        <v>0.0030000000000000001</v>
      </c>
      <c r="R149" s="173">
        <f>Q149*H149</f>
        <v>0.0090000000000000011</v>
      </c>
      <c r="S149" s="173">
        <v>0</v>
      </c>
      <c r="T149" s="17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5" t="s">
        <v>145</v>
      </c>
      <c r="AT149" s="175" t="s">
        <v>173</v>
      </c>
      <c r="AU149" s="175" t="s">
        <v>80</v>
      </c>
      <c r="AY149" s="15" t="s">
        <v>112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5" t="s">
        <v>78</v>
      </c>
      <c r="BK149" s="176">
        <f>ROUND(I149*H149,2)</f>
        <v>0</v>
      </c>
      <c r="BL149" s="15" t="s">
        <v>118</v>
      </c>
      <c r="BM149" s="175" t="s">
        <v>206</v>
      </c>
    </row>
    <row r="150" s="2" customFormat="1" ht="16.5" customHeight="1">
      <c r="A150" s="34"/>
      <c r="B150" s="162"/>
      <c r="C150" s="177" t="s">
        <v>207</v>
      </c>
      <c r="D150" s="177" t="s">
        <v>173</v>
      </c>
      <c r="E150" s="178" t="s">
        <v>208</v>
      </c>
      <c r="F150" s="179" t="s">
        <v>209</v>
      </c>
      <c r="G150" s="180" t="s">
        <v>181</v>
      </c>
      <c r="H150" s="181">
        <v>3</v>
      </c>
      <c r="I150" s="182"/>
      <c r="J150" s="183">
        <f>ROUND(I150*H150,2)</f>
        <v>0</v>
      </c>
      <c r="K150" s="184"/>
      <c r="L150" s="185"/>
      <c r="M150" s="186" t="s">
        <v>1</v>
      </c>
      <c r="N150" s="187" t="s">
        <v>38</v>
      </c>
      <c r="O150" s="73"/>
      <c r="P150" s="173">
        <f>O150*H150</f>
        <v>0</v>
      </c>
      <c r="Q150" s="173">
        <v>0.00010000000000000001</v>
      </c>
      <c r="R150" s="173">
        <f>Q150*H150</f>
        <v>0.00030000000000000003</v>
      </c>
      <c r="S150" s="173">
        <v>0</v>
      </c>
      <c r="T150" s="17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145</v>
      </c>
      <c r="AT150" s="175" t="s">
        <v>173</v>
      </c>
      <c r="AU150" s="175" t="s">
        <v>80</v>
      </c>
      <c r="AY150" s="15" t="s">
        <v>112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78</v>
      </c>
      <c r="BK150" s="176">
        <f>ROUND(I150*H150,2)</f>
        <v>0</v>
      </c>
      <c r="BL150" s="15" t="s">
        <v>118</v>
      </c>
      <c r="BM150" s="175" t="s">
        <v>210</v>
      </c>
    </row>
    <row r="151" s="2" customFormat="1" ht="16.5" customHeight="1">
      <c r="A151" s="34"/>
      <c r="B151" s="162"/>
      <c r="C151" s="177" t="s">
        <v>211</v>
      </c>
      <c r="D151" s="177" t="s">
        <v>173</v>
      </c>
      <c r="E151" s="178" t="s">
        <v>212</v>
      </c>
      <c r="F151" s="179" t="s">
        <v>213</v>
      </c>
      <c r="G151" s="180" t="s">
        <v>181</v>
      </c>
      <c r="H151" s="181">
        <v>6</v>
      </c>
      <c r="I151" s="182"/>
      <c r="J151" s="183">
        <f>ROUND(I151*H151,2)</f>
        <v>0</v>
      </c>
      <c r="K151" s="184"/>
      <c r="L151" s="185"/>
      <c r="M151" s="186" t="s">
        <v>1</v>
      </c>
      <c r="N151" s="187" t="s">
        <v>38</v>
      </c>
      <c r="O151" s="73"/>
      <c r="P151" s="173">
        <f>O151*H151</f>
        <v>0</v>
      </c>
      <c r="Q151" s="173">
        <v>0.00035</v>
      </c>
      <c r="R151" s="173">
        <f>Q151*H151</f>
        <v>0.0020999999999999999</v>
      </c>
      <c r="S151" s="173">
        <v>0</v>
      </c>
      <c r="T151" s="17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5" t="s">
        <v>145</v>
      </c>
      <c r="AT151" s="175" t="s">
        <v>173</v>
      </c>
      <c r="AU151" s="175" t="s">
        <v>80</v>
      </c>
      <c r="AY151" s="15" t="s">
        <v>112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5" t="s">
        <v>78</v>
      </c>
      <c r="BK151" s="176">
        <f>ROUND(I151*H151,2)</f>
        <v>0</v>
      </c>
      <c r="BL151" s="15" t="s">
        <v>118</v>
      </c>
      <c r="BM151" s="175" t="s">
        <v>214</v>
      </c>
    </row>
    <row r="152" s="2" customFormat="1" ht="24.15" customHeight="1">
      <c r="A152" s="34"/>
      <c r="B152" s="162"/>
      <c r="C152" s="163" t="s">
        <v>215</v>
      </c>
      <c r="D152" s="163" t="s">
        <v>114</v>
      </c>
      <c r="E152" s="164" t="s">
        <v>216</v>
      </c>
      <c r="F152" s="165" t="s">
        <v>217</v>
      </c>
      <c r="G152" s="166" t="s">
        <v>126</v>
      </c>
      <c r="H152" s="167">
        <v>60</v>
      </c>
      <c r="I152" s="168"/>
      <c r="J152" s="169">
        <f>ROUND(I152*H152,2)</f>
        <v>0</v>
      </c>
      <c r="K152" s="170"/>
      <c r="L152" s="35"/>
      <c r="M152" s="171" t="s">
        <v>1</v>
      </c>
      <c r="N152" s="172" t="s">
        <v>38</v>
      </c>
      <c r="O152" s="73"/>
      <c r="P152" s="173">
        <f>O152*H152</f>
        <v>0</v>
      </c>
      <c r="Q152" s="173">
        <v>0.00033</v>
      </c>
      <c r="R152" s="173">
        <f>Q152*H152</f>
        <v>0.019799999999999998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118</v>
      </c>
      <c r="AT152" s="175" t="s">
        <v>114</v>
      </c>
      <c r="AU152" s="175" t="s">
        <v>80</v>
      </c>
      <c r="AY152" s="15" t="s">
        <v>112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78</v>
      </c>
      <c r="BK152" s="176">
        <f>ROUND(I152*H152,2)</f>
        <v>0</v>
      </c>
      <c r="BL152" s="15" t="s">
        <v>118</v>
      </c>
      <c r="BM152" s="175" t="s">
        <v>218</v>
      </c>
    </row>
    <row r="153" s="2" customFormat="1" ht="33" customHeight="1">
      <c r="A153" s="34"/>
      <c r="B153" s="162"/>
      <c r="C153" s="163" t="s">
        <v>219</v>
      </c>
      <c r="D153" s="163" t="s">
        <v>114</v>
      </c>
      <c r="E153" s="164" t="s">
        <v>220</v>
      </c>
      <c r="F153" s="165" t="s">
        <v>221</v>
      </c>
      <c r="G153" s="166" t="s">
        <v>126</v>
      </c>
      <c r="H153" s="167">
        <v>110</v>
      </c>
      <c r="I153" s="168"/>
      <c r="J153" s="169">
        <f>ROUND(I153*H153,2)</f>
        <v>0</v>
      </c>
      <c r="K153" s="170"/>
      <c r="L153" s="35"/>
      <c r="M153" s="171" t="s">
        <v>1</v>
      </c>
      <c r="N153" s="172" t="s">
        <v>38</v>
      </c>
      <c r="O153" s="73"/>
      <c r="P153" s="173">
        <f>O153*H153</f>
        <v>0</v>
      </c>
      <c r="Q153" s="173">
        <v>0.15540000000000001</v>
      </c>
      <c r="R153" s="173">
        <f>Q153*H153</f>
        <v>17.094000000000001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118</v>
      </c>
      <c r="AT153" s="175" t="s">
        <v>114</v>
      </c>
      <c r="AU153" s="175" t="s">
        <v>80</v>
      </c>
      <c r="AY153" s="15" t="s">
        <v>112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78</v>
      </c>
      <c r="BK153" s="176">
        <f>ROUND(I153*H153,2)</f>
        <v>0</v>
      </c>
      <c r="BL153" s="15" t="s">
        <v>118</v>
      </c>
      <c r="BM153" s="175" t="s">
        <v>222</v>
      </c>
    </row>
    <row r="154" s="2" customFormat="1" ht="16.5" customHeight="1">
      <c r="A154" s="34"/>
      <c r="B154" s="162"/>
      <c r="C154" s="177" t="s">
        <v>223</v>
      </c>
      <c r="D154" s="177" t="s">
        <v>173</v>
      </c>
      <c r="E154" s="178" t="s">
        <v>224</v>
      </c>
      <c r="F154" s="179" t="s">
        <v>225</v>
      </c>
      <c r="G154" s="180" t="s">
        <v>126</v>
      </c>
      <c r="H154" s="181">
        <v>81.599999999999994</v>
      </c>
      <c r="I154" s="182"/>
      <c r="J154" s="183">
        <f>ROUND(I154*H154,2)</f>
        <v>0</v>
      </c>
      <c r="K154" s="184"/>
      <c r="L154" s="185"/>
      <c r="M154" s="186" t="s">
        <v>1</v>
      </c>
      <c r="N154" s="187" t="s">
        <v>38</v>
      </c>
      <c r="O154" s="73"/>
      <c r="P154" s="173">
        <f>O154*H154</f>
        <v>0</v>
      </c>
      <c r="Q154" s="173">
        <v>0.080000000000000002</v>
      </c>
      <c r="R154" s="173">
        <f>Q154*H154</f>
        <v>6.5279999999999996</v>
      </c>
      <c r="S154" s="173">
        <v>0</v>
      </c>
      <c r="T154" s="17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5" t="s">
        <v>145</v>
      </c>
      <c r="AT154" s="175" t="s">
        <v>173</v>
      </c>
      <c r="AU154" s="175" t="s">
        <v>80</v>
      </c>
      <c r="AY154" s="15" t="s">
        <v>112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5" t="s">
        <v>78</v>
      </c>
      <c r="BK154" s="176">
        <f>ROUND(I154*H154,2)</f>
        <v>0</v>
      </c>
      <c r="BL154" s="15" t="s">
        <v>118</v>
      </c>
      <c r="BM154" s="175" t="s">
        <v>226</v>
      </c>
    </row>
    <row r="155" s="2" customFormat="1" ht="16.5" customHeight="1">
      <c r="A155" s="34"/>
      <c r="B155" s="162"/>
      <c r="C155" s="177" t="s">
        <v>227</v>
      </c>
      <c r="D155" s="177" t="s">
        <v>173</v>
      </c>
      <c r="E155" s="178" t="s">
        <v>228</v>
      </c>
      <c r="F155" s="179" t="s">
        <v>229</v>
      </c>
      <c r="G155" s="180" t="s">
        <v>126</v>
      </c>
      <c r="H155" s="181">
        <v>30</v>
      </c>
      <c r="I155" s="182"/>
      <c r="J155" s="183">
        <f>ROUND(I155*H155,2)</f>
        <v>0</v>
      </c>
      <c r="K155" s="184"/>
      <c r="L155" s="185"/>
      <c r="M155" s="186" t="s">
        <v>1</v>
      </c>
      <c r="N155" s="187" t="s">
        <v>38</v>
      </c>
      <c r="O155" s="73"/>
      <c r="P155" s="173">
        <f>O155*H155</f>
        <v>0</v>
      </c>
      <c r="Q155" s="173">
        <v>0.028000000000000001</v>
      </c>
      <c r="R155" s="173">
        <f>Q155*H155</f>
        <v>0.83999999999999997</v>
      </c>
      <c r="S155" s="173">
        <v>0</v>
      </c>
      <c r="T155" s="17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5" t="s">
        <v>145</v>
      </c>
      <c r="AT155" s="175" t="s">
        <v>173</v>
      </c>
      <c r="AU155" s="175" t="s">
        <v>80</v>
      </c>
      <c r="AY155" s="15" t="s">
        <v>112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5" t="s">
        <v>78</v>
      </c>
      <c r="BK155" s="176">
        <f>ROUND(I155*H155,2)</f>
        <v>0</v>
      </c>
      <c r="BL155" s="15" t="s">
        <v>118</v>
      </c>
      <c r="BM155" s="175" t="s">
        <v>230</v>
      </c>
    </row>
    <row r="156" s="2" customFormat="1" ht="24.15" customHeight="1">
      <c r="A156" s="34"/>
      <c r="B156" s="162"/>
      <c r="C156" s="163" t="s">
        <v>231</v>
      </c>
      <c r="D156" s="163" t="s">
        <v>114</v>
      </c>
      <c r="E156" s="164" t="s">
        <v>232</v>
      </c>
      <c r="F156" s="165" t="s">
        <v>233</v>
      </c>
      <c r="G156" s="166" t="s">
        <v>126</v>
      </c>
      <c r="H156" s="167">
        <v>60</v>
      </c>
      <c r="I156" s="168"/>
      <c r="J156" s="169">
        <f>ROUND(I156*H156,2)</f>
        <v>0</v>
      </c>
      <c r="K156" s="170"/>
      <c r="L156" s="35"/>
      <c r="M156" s="171" t="s">
        <v>1</v>
      </c>
      <c r="N156" s="172" t="s">
        <v>38</v>
      </c>
      <c r="O156" s="73"/>
      <c r="P156" s="173">
        <f>O156*H156</f>
        <v>0</v>
      </c>
      <c r="Q156" s="173">
        <v>0</v>
      </c>
      <c r="R156" s="173">
        <f>Q156*H156</f>
        <v>0</v>
      </c>
      <c r="S156" s="173">
        <v>0</v>
      </c>
      <c r="T156" s="17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5" t="s">
        <v>118</v>
      </c>
      <c r="AT156" s="175" t="s">
        <v>114</v>
      </c>
      <c r="AU156" s="175" t="s">
        <v>80</v>
      </c>
      <c r="AY156" s="15" t="s">
        <v>112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5" t="s">
        <v>78</v>
      </c>
      <c r="BK156" s="176">
        <f>ROUND(I156*H156,2)</f>
        <v>0</v>
      </c>
      <c r="BL156" s="15" t="s">
        <v>118</v>
      </c>
      <c r="BM156" s="175" t="s">
        <v>234</v>
      </c>
    </row>
    <row r="157" s="2" customFormat="1" ht="24.15" customHeight="1">
      <c r="A157" s="34"/>
      <c r="B157" s="162"/>
      <c r="C157" s="163" t="s">
        <v>235</v>
      </c>
      <c r="D157" s="163" t="s">
        <v>114</v>
      </c>
      <c r="E157" s="164" t="s">
        <v>236</v>
      </c>
      <c r="F157" s="165" t="s">
        <v>237</v>
      </c>
      <c r="G157" s="166" t="s">
        <v>126</v>
      </c>
      <c r="H157" s="167">
        <v>60</v>
      </c>
      <c r="I157" s="168"/>
      <c r="J157" s="169">
        <f>ROUND(I157*H157,2)</f>
        <v>0</v>
      </c>
      <c r="K157" s="170"/>
      <c r="L157" s="35"/>
      <c r="M157" s="171" t="s">
        <v>1</v>
      </c>
      <c r="N157" s="172" t="s">
        <v>38</v>
      </c>
      <c r="O157" s="73"/>
      <c r="P157" s="173">
        <f>O157*H157</f>
        <v>0</v>
      </c>
      <c r="Q157" s="173">
        <v>0.00011</v>
      </c>
      <c r="R157" s="173">
        <f>Q157*H157</f>
        <v>0.0066</v>
      </c>
      <c r="S157" s="173">
        <v>0</v>
      </c>
      <c r="T157" s="17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5" t="s">
        <v>118</v>
      </c>
      <c r="AT157" s="175" t="s">
        <v>114</v>
      </c>
      <c r="AU157" s="175" t="s">
        <v>80</v>
      </c>
      <c r="AY157" s="15" t="s">
        <v>112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5" t="s">
        <v>78</v>
      </c>
      <c r="BK157" s="176">
        <f>ROUND(I157*H157,2)</f>
        <v>0</v>
      </c>
      <c r="BL157" s="15" t="s">
        <v>118</v>
      </c>
      <c r="BM157" s="175" t="s">
        <v>238</v>
      </c>
    </row>
    <row r="158" s="2" customFormat="1" ht="24.15" customHeight="1">
      <c r="A158" s="34"/>
      <c r="B158" s="162"/>
      <c r="C158" s="163" t="s">
        <v>239</v>
      </c>
      <c r="D158" s="163" t="s">
        <v>114</v>
      </c>
      <c r="E158" s="164" t="s">
        <v>240</v>
      </c>
      <c r="F158" s="165" t="s">
        <v>241</v>
      </c>
      <c r="G158" s="166" t="s">
        <v>117</v>
      </c>
      <c r="H158" s="167">
        <v>80</v>
      </c>
      <c r="I158" s="168"/>
      <c r="J158" s="169">
        <f>ROUND(I158*H158,2)</f>
        <v>0</v>
      </c>
      <c r="K158" s="170"/>
      <c r="L158" s="35"/>
      <c r="M158" s="171" t="s">
        <v>1</v>
      </c>
      <c r="N158" s="172" t="s">
        <v>38</v>
      </c>
      <c r="O158" s="73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118</v>
      </c>
      <c r="AT158" s="175" t="s">
        <v>114</v>
      </c>
      <c r="AU158" s="175" t="s">
        <v>80</v>
      </c>
      <c r="AY158" s="15" t="s">
        <v>112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5" t="s">
        <v>78</v>
      </c>
      <c r="BK158" s="176">
        <f>ROUND(I158*H158,2)</f>
        <v>0</v>
      </c>
      <c r="BL158" s="15" t="s">
        <v>118</v>
      </c>
      <c r="BM158" s="175" t="s">
        <v>242</v>
      </c>
    </row>
    <row r="159" s="2" customFormat="1" ht="16.5" customHeight="1">
      <c r="A159" s="34"/>
      <c r="B159" s="162"/>
      <c r="C159" s="163" t="s">
        <v>243</v>
      </c>
      <c r="D159" s="163" t="s">
        <v>114</v>
      </c>
      <c r="E159" s="164" t="s">
        <v>244</v>
      </c>
      <c r="F159" s="165" t="s">
        <v>245</v>
      </c>
      <c r="G159" s="166" t="s">
        <v>246</v>
      </c>
      <c r="H159" s="167">
        <v>1</v>
      </c>
      <c r="I159" s="168"/>
      <c r="J159" s="169">
        <f>ROUND(I159*H159,2)</f>
        <v>0</v>
      </c>
      <c r="K159" s="170"/>
      <c r="L159" s="35"/>
      <c r="M159" s="171" t="s">
        <v>1</v>
      </c>
      <c r="N159" s="172" t="s">
        <v>38</v>
      </c>
      <c r="O159" s="73"/>
      <c r="P159" s="173">
        <f>O159*H159</f>
        <v>0</v>
      </c>
      <c r="Q159" s="173">
        <v>0</v>
      </c>
      <c r="R159" s="173">
        <f>Q159*H159</f>
        <v>0</v>
      </c>
      <c r="S159" s="173">
        <v>0</v>
      </c>
      <c r="T159" s="17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5" t="s">
        <v>118</v>
      </c>
      <c r="AT159" s="175" t="s">
        <v>114</v>
      </c>
      <c r="AU159" s="175" t="s">
        <v>80</v>
      </c>
      <c r="AY159" s="15" t="s">
        <v>112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5" t="s">
        <v>78</v>
      </c>
      <c r="BK159" s="176">
        <f>ROUND(I159*H159,2)</f>
        <v>0</v>
      </c>
      <c r="BL159" s="15" t="s">
        <v>118</v>
      </c>
      <c r="BM159" s="175" t="s">
        <v>247</v>
      </c>
    </row>
    <row r="160" s="12" customFormat="1" ht="22.8" customHeight="1">
      <c r="A160" s="12"/>
      <c r="B160" s="149"/>
      <c r="C160" s="12"/>
      <c r="D160" s="150" t="s">
        <v>72</v>
      </c>
      <c r="E160" s="160" t="s">
        <v>248</v>
      </c>
      <c r="F160" s="160" t="s">
        <v>249</v>
      </c>
      <c r="G160" s="12"/>
      <c r="H160" s="12"/>
      <c r="I160" s="152"/>
      <c r="J160" s="161">
        <f>BK160</f>
        <v>0</v>
      </c>
      <c r="K160" s="12"/>
      <c r="L160" s="149"/>
      <c r="M160" s="154"/>
      <c r="N160" s="155"/>
      <c r="O160" s="155"/>
      <c r="P160" s="156">
        <f>SUM(P161:P164)</f>
        <v>0</v>
      </c>
      <c r="Q160" s="155"/>
      <c r="R160" s="156">
        <f>SUM(R161:R164)</f>
        <v>0</v>
      </c>
      <c r="S160" s="155"/>
      <c r="T160" s="157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0" t="s">
        <v>78</v>
      </c>
      <c r="AT160" s="158" t="s">
        <v>72</v>
      </c>
      <c r="AU160" s="158" t="s">
        <v>78</v>
      </c>
      <c r="AY160" s="150" t="s">
        <v>112</v>
      </c>
      <c r="BK160" s="159">
        <f>SUM(BK161:BK164)</f>
        <v>0</v>
      </c>
    </row>
    <row r="161" s="2" customFormat="1" ht="24.15" customHeight="1">
      <c r="A161" s="34"/>
      <c r="B161" s="162"/>
      <c r="C161" s="163" t="s">
        <v>250</v>
      </c>
      <c r="D161" s="163" t="s">
        <v>114</v>
      </c>
      <c r="E161" s="164" t="s">
        <v>251</v>
      </c>
      <c r="F161" s="165" t="s">
        <v>252</v>
      </c>
      <c r="G161" s="166" t="s">
        <v>253</v>
      </c>
      <c r="H161" s="167">
        <v>250</v>
      </c>
      <c r="I161" s="168"/>
      <c r="J161" s="169">
        <f>ROUND(I161*H161,2)</f>
        <v>0</v>
      </c>
      <c r="K161" s="170"/>
      <c r="L161" s="35"/>
      <c r="M161" s="171" t="s">
        <v>1</v>
      </c>
      <c r="N161" s="172" t="s">
        <v>38</v>
      </c>
      <c r="O161" s="73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5" t="s">
        <v>118</v>
      </c>
      <c r="AT161" s="175" t="s">
        <v>114</v>
      </c>
      <c r="AU161" s="175" t="s">
        <v>80</v>
      </c>
      <c r="AY161" s="15" t="s">
        <v>112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5" t="s">
        <v>78</v>
      </c>
      <c r="BK161" s="176">
        <f>ROUND(I161*H161,2)</f>
        <v>0</v>
      </c>
      <c r="BL161" s="15" t="s">
        <v>118</v>
      </c>
      <c r="BM161" s="175" t="s">
        <v>254</v>
      </c>
    </row>
    <row r="162" s="2" customFormat="1" ht="24.15" customHeight="1">
      <c r="A162" s="34"/>
      <c r="B162" s="162"/>
      <c r="C162" s="163" t="s">
        <v>255</v>
      </c>
      <c r="D162" s="163" t="s">
        <v>114</v>
      </c>
      <c r="E162" s="164" t="s">
        <v>256</v>
      </c>
      <c r="F162" s="165" t="s">
        <v>257</v>
      </c>
      <c r="G162" s="166" t="s">
        <v>253</v>
      </c>
      <c r="H162" s="167">
        <v>250</v>
      </c>
      <c r="I162" s="168"/>
      <c r="J162" s="169">
        <f>ROUND(I162*H162,2)</f>
        <v>0</v>
      </c>
      <c r="K162" s="170"/>
      <c r="L162" s="35"/>
      <c r="M162" s="171" t="s">
        <v>1</v>
      </c>
      <c r="N162" s="172" t="s">
        <v>38</v>
      </c>
      <c r="O162" s="73"/>
      <c r="P162" s="173">
        <f>O162*H162</f>
        <v>0</v>
      </c>
      <c r="Q162" s="173">
        <v>0</v>
      </c>
      <c r="R162" s="173">
        <f>Q162*H162</f>
        <v>0</v>
      </c>
      <c r="S162" s="173">
        <v>0</v>
      </c>
      <c r="T162" s="17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5" t="s">
        <v>118</v>
      </c>
      <c r="AT162" s="175" t="s">
        <v>114</v>
      </c>
      <c r="AU162" s="175" t="s">
        <v>80</v>
      </c>
      <c r="AY162" s="15" t="s">
        <v>112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15" t="s">
        <v>78</v>
      </c>
      <c r="BK162" s="176">
        <f>ROUND(I162*H162,2)</f>
        <v>0</v>
      </c>
      <c r="BL162" s="15" t="s">
        <v>118</v>
      </c>
      <c r="BM162" s="175" t="s">
        <v>258</v>
      </c>
    </row>
    <row r="163" s="2" customFormat="1" ht="33" customHeight="1">
      <c r="A163" s="34"/>
      <c r="B163" s="162"/>
      <c r="C163" s="163" t="s">
        <v>259</v>
      </c>
      <c r="D163" s="163" t="s">
        <v>114</v>
      </c>
      <c r="E163" s="164" t="s">
        <v>260</v>
      </c>
      <c r="F163" s="165" t="s">
        <v>261</v>
      </c>
      <c r="G163" s="166" t="s">
        <v>253</v>
      </c>
      <c r="H163" s="167">
        <v>10</v>
      </c>
      <c r="I163" s="168"/>
      <c r="J163" s="169">
        <f>ROUND(I163*H163,2)</f>
        <v>0</v>
      </c>
      <c r="K163" s="170"/>
      <c r="L163" s="35"/>
      <c r="M163" s="171" t="s">
        <v>1</v>
      </c>
      <c r="N163" s="172" t="s">
        <v>38</v>
      </c>
      <c r="O163" s="73"/>
      <c r="P163" s="173">
        <f>O163*H163</f>
        <v>0</v>
      </c>
      <c r="Q163" s="173">
        <v>0</v>
      </c>
      <c r="R163" s="173">
        <f>Q163*H163</f>
        <v>0</v>
      </c>
      <c r="S163" s="173">
        <v>0</v>
      </c>
      <c r="T163" s="17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5" t="s">
        <v>118</v>
      </c>
      <c r="AT163" s="175" t="s">
        <v>114</v>
      </c>
      <c r="AU163" s="175" t="s">
        <v>80</v>
      </c>
      <c r="AY163" s="15" t="s">
        <v>112</v>
      </c>
      <c r="BE163" s="176">
        <f>IF(N163="základní",J163,0)</f>
        <v>0</v>
      </c>
      <c r="BF163" s="176">
        <f>IF(N163="snížená",J163,0)</f>
        <v>0</v>
      </c>
      <c r="BG163" s="176">
        <f>IF(N163="zákl. přenesená",J163,0)</f>
        <v>0</v>
      </c>
      <c r="BH163" s="176">
        <f>IF(N163="sníž. přenesená",J163,0)</f>
        <v>0</v>
      </c>
      <c r="BI163" s="176">
        <f>IF(N163="nulová",J163,0)</f>
        <v>0</v>
      </c>
      <c r="BJ163" s="15" t="s">
        <v>78</v>
      </c>
      <c r="BK163" s="176">
        <f>ROUND(I163*H163,2)</f>
        <v>0</v>
      </c>
      <c r="BL163" s="15" t="s">
        <v>118</v>
      </c>
      <c r="BM163" s="175" t="s">
        <v>262</v>
      </c>
    </row>
    <row r="164" s="2" customFormat="1" ht="24.15" customHeight="1">
      <c r="A164" s="34"/>
      <c r="B164" s="162"/>
      <c r="C164" s="163" t="s">
        <v>263</v>
      </c>
      <c r="D164" s="163" t="s">
        <v>114</v>
      </c>
      <c r="E164" s="164" t="s">
        <v>264</v>
      </c>
      <c r="F164" s="165" t="s">
        <v>265</v>
      </c>
      <c r="G164" s="166" t="s">
        <v>253</v>
      </c>
      <c r="H164" s="167">
        <v>240</v>
      </c>
      <c r="I164" s="168"/>
      <c r="J164" s="169">
        <f>ROUND(I164*H164,2)</f>
        <v>0</v>
      </c>
      <c r="K164" s="170"/>
      <c r="L164" s="35"/>
      <c r="M164" s="171" t="s">
        <v>1</v>
      </c>
      <c r="N164" s="172" t="s">
        <v>38</v>
      </c>
      <c r="O164" s="73"/>
      <c r="P164" s="173">
        <f>O164*H164</f>
        <v>0</v>
      </c>
      <c r="Q164" s="173">
        <v>0</v>
      </c>
      <c r="R164" s="173">
        <f>Q164*H164</f>
        <v>0</v>
      </c>
      <c r="S164" s="173">
        <v>0</v>
      </c>
      <c r="T164" s="17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5" t="s">
        <v>118</v>
      </c>
      <c r="AT164" s="175" t="s">
        <v>114</v>
      </c>
      <c r="AU164" s="175" t="s">
        <v>80</v>
      </c>
      <c r="AY164" s="15" t="s">
        <v>112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15" t="s">
        <v>78</v>
      </c>
      <c r="BK164" s="176">
        <f>ROUND(I164*H164,2)</f>
        <v>0</v>
      </c>
      <c r="BL164" s="15" t="s">
        <v>118</v>
      </c>
      <c r="BM164" s="175" t="s">
        <v>266</v>
      </c>
    </row>
    <row r="165" s="12" customFormat="1" ht="25.92" customHeight="1">
      <c r="A165" s="12"/>
      <c r="B165" s="149"/>
      <c r="C165" s="12"/>
      <c r="D165" s="150" t="s">
        <v>72</v>
      </c>
      <c r="E165" s="151" t="s">
        <v>267</v>
      </c>
      <c r="F165" s="151" t="s">
        <v>268</v>
      </c>
      <c r="G165" s="12"/>
      <c r="H165" s="12"/>
      <c r="I165" s="152"/>
      <c r="J165" s="153">
        <f>BK165</f>
        <v>0</v>
      </c>
      <c r="K165" s="12"/>
      <c r="L165" s="149"/>
      <c r="M165" s="154"/>
      <c r="N165" s="155"/>
      <c r="O165" s="155"/>
      <c r="P165" s="156">
        <f>P166+P169+P171</f>
        <v>0</v>
      </c>
      <c r="Q165" s="155"/>
      <c r="R165" s="156">
        <f>R166+R169+R171</f>
        <v>0.027720000000000002</v>
      </c>
      <c r="S165" s="155"/>
      <c r="T165" s="157">
        <f>T166+T169+T171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0" t="s">
        <v>131</v>
      </c>
      <c r="AT165" s="158" t="s">
        <v>72</v>
      </c>
      <c r="AU165" s="158" t="s">
        <v>73</v>
      </c>
      <c r="AY165" s="150" t="s">
        <v>112</v>
      </c>
      <c r="BK165" s="159">
        <f>BK166+BK169+BK171</f>
        <v>0</v>
      </c>
    </row>
    <row r="166" s="12" customFormat="1" ht="22.8" customHeight="1">
      <c r="A166" s="12"/>
      <c r="B166" s="149"/>
      <c r="C166" s="12"/>
      <c r="D166" s="150" t="s">
        <v>72</v>
      </c>
      <c r="E166" s="160" t="s">
        <v>269</v>
      </c>
      <c r="F166" s="160" t="s">
        <v>270</v>
      </c>
      <c r="G166" s="12"/>
      <c r="H166" s="12"/>
      <c r="I166" s="152"/>
      <c r="J166" s="161">
        <f>BK166</f>
        <v>0</v>
      </c>
      <c r="K166" s="12"/>
      <c r="L166" s="149"/>
      <c r="M166" s="154"/>
      <c r="N166" s="155"/>
      <c r="O166" s="155"/>
      <c r="P166" s="156">
        <f>SUM(P167:P168)</f>
        <v>0</v>
      </c>
      <c r="Q166" s="155"/>
      <c r="R166" s="156">
        <f>SUM(R167:R168)</f>
        <v>0</v>
      </c>
      <c r="S166" s="155"/>
      <c r="T166" s="157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0" t="s">
        <v>131</v>
      </c>
      <c r="AT166" s="158" t="s">
        <v>72</v>
      </c>
      <c r="AU166" s="158" t="s">
        <v>78</v>
      </c>
      <c r="AY166" s="150" t="s">
        <v>112</v>
      </c>
      <c r="BK166" s="159">
        <f>SUM(BK167:BK168)</f>
        <v>0</v>
      </c>
    </row>
    <row r="167" s="2" customFormat="1" ht="16.5" customHeight="1">
      <c r="A167" s="34"/>
      <c r="B167" s="162"/>
      <c r="C167" s="163" t="s">
        <v>271</v>
      </c>
      <c r="D167" s="163" t="s">
        <v>114</v>
      </c>
      <c r="E167" s="164" t="s">
        <v>272</v>
      </c>
      <c r="F167" s="165" t="s">
        <v>273</v>
      </c>
      <c r="G167" s="166" t="s">
        <v>274</v>
      </c>
      <c r="H167" s="167">
        <v>1</v>
      </c>
      <c r="I167" s="168"/>
      <c r="J167" s="169">
        <f>ROUND(I167*H167,2)</f>
        <v>0</v>
      </c>
      <c r="K167" s="170"/>
      <c r="L167" s="35"/>
      <c r="M167" s="171" t="s">
        <v>1</v>
      </c>
      <c r="N167" s="172" t="s">
        <v>38</v>
      </c>
      <c r="O167" s="73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5" t="s">
        <v>275</v>
      </c>
      <c r="AT167" s="175" t="s">
        <v>114</v>
      </c>
      <c r="AU167" s="175" t="s">
        <v>80</v>
      </c>
      <c r="AY167" s="15" t="s">
        <v>112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5" t="s">
        <v>78</v>
      </c>
      <c r="BK167" s="176">
        <f>ROUND(I167*H167,2)</f>
        <v>0</v>
      </c>
      <c r="BL167" s="15" t="s">
        <v>275</v>
      </c>
      <c r="BM167" s="175" t="s">
        <v>276</v>
      </c>
    </row>
    <row r="168" s="2" customFormat="1" ht="16.5" customHeight="1">
      <c r="A168" s="34"/>
      <c r="B168" s="162"/>
      <c r="C168" s="163" t="s">
        <v>277</v>
      </c>
      <c r="D168" s="163" t="s">
        <v>114</v>
      </c>
      <c r="E168" s="164" t="s">
        <v>278</v>
      </c>
      <c r="F168" s="165" t="s">
        <v>279</v>
      </c>
      <c r="G168" s="166" t="s">
        <v>274</v>
      </c>
      <c r="H168" s="167">
        <v>1</v>
      </c>
      <c r="I168" s="168"/>
      <c r="J168" s="169">
        <f>ROUND(I168*H168,2)</f>
        <v>0</v>
      </c>
      <c r="K168" s="170"/>
      <c r="L168" s="35"/>
      <c r="M168" s="171" t="s">
        <v>1</v>
      </c>
      <c r="N168" s="172" t="s">
        <v>38</v>
      </c>
      <c r="O168" s="73"/>
      <c r="P168" s="173">
        <f>O168*H168</f>
        <v>0</v>
      </c>
      <c r="Q168" s="173">
        <v>0</v>
      </c>
      <c r="R168" s="173">
        <f>Q168*H168</f>
        <v>0</v>
      </c>
      <c r="S168" s="173">
        <v>0</v>
      </c>
      <c r="T168" s="17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5" t="s">
        <v>275</v>
      </c>
      <c r="AT168" s="175" t="s">
        <v>114</v>
      </c>
      <c r="AU168" s="175" t="s">
        <v>80</v>
      </c>
      <c r="AY168" s="15" t="s">
        <v>112</v>
      </c>
      <c r="BE168" s="176">
        <f>IF(N168="základní",J168,0)</f>
        <v>0</v>
      </c>
      <c r="BF168" s="176">
        <f>IF(N168="snížená",J168,0)</f>
        <v>0</v>
      </c>
      <c r="BG168" s="176">
        <f>IF(N168="zákl. přenesená",J168,0)</f>
        <v>0</v>
      </c>
      <c r="BH168" s="176">
        <f>IF(N168="sníž. přenesená",J168,0)</f>
        <v>0</v>
      </c>
      <c r="BI168" s="176">
        <f>IF(N168="nulová",J168,0)</f>
        <v>0</v>
      </c>
      <c r="BJ168" s="15" t="s">
        <v>78</v>
      </c>
      <c r="BK168" s="176">
        <f>ROUND(I168*H168,2)</f>
        <v>0</v>
      </c>
      <c r="BL168" s="15" t="s">
        <v>275</v>
      </c>
      <c r="BM168" s="175" t="s">
        <v>280</v>
      </c>
    </row>
    <row r="169" s="12" customFormat="1" ht="22.8" customHeight="1">
      <c r="A169" s="12"/>
      <c r="B169" s="149"/>
      <c r="C169" s="12"/>
      <c r="D169" s="150" t="s">
        <v>72</v>
      </c>
      <c r="E169" s="160" t="s">
        <v>281</v>
      </c>
      <c r="F169" s="160" t="s">
        <v>282</v>
      </c>
      <c r="G169" s="12"/>
      <c r="H169" s="12"/>
      <c r="I169" s="152"/>
      <c r="J169" s="161">
        <f>BK169</f>
        <v>0</v>
      </c>
      <c r="K169" s="12"/>
      <c r="L169" s="149"/>
      <c r="M169" s="154"/>
      <c r="N169" s="155"/>
      <c r="O169" s="155"/>
      <c r="P169" s="156">
        <f>P170</f>
        <v>0</v>
      </c>
      <c r="Q169" s="155"/>
      <c r="R169" s="156">
        <f>R170</f>
        <v>0</v>
      </c>
      <c r="S169" s="155"/>
      <c r="T169" s="157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0" t="s">
        <v>131</v>
      </c>
      <c r="AT169" s="158" t="s">
        <v>72</v>
      </c>
      <c r="AU169" s="158" t="s">
        <v>78</v>
      </c>
      <c r="AY169" s="150" t="s">
        <v>112</v>
      </c>
      <c r="BK169" s="159">
        <f>BK170</f>
        <v>0</v>
      </c>
    </row>
    <row r="170" s="2" customFormat="1" ht="16.5" customHeight="1">
      <c r="A170" s="34"/>
      <c r="B170" s="162"/>
      <c r="C170" s="163" t="s">
        <v>283</v>
      </c>
      <c r="D170" s="163" t="s">
        <v>114</v>
      </c>
      <c r="E170" s="164" t="s">
        <v>284</v>
      </c>
      <c r="F170" s="165" t="s">
        <v>282</v>
      </c>
      <c r="G170" s="166" t="s">
        <v>274</v>
      </c>
      <c r="H170" s="167">
        <v>1</v>
      </c>
      <c r="I170" s="168"/>
      <c r="J170" s="169">
        <f>ROUND(I170*H170,2)</f>
        <v>0</v>
      </c>
      <c r="K170" s="170"/>
      <c r="L170" s="35"/>
      <c r="M170" s="171" t="s">
        <v>1</v>
      </c>
      <c r="N170" s="172" t="s">
        <v>38</v>
      </c>
      <c r="O170" s="73"/>
      <c r="P170" s="173">
        <f>O170*H170</f>
        <v>0</v>
      </c>
      <c r="Q170" s="173">
        <v>0</v>
      </c>
      <c r="R170" s="173">
        <f>Q170*H170</f>
        <v>0</v>
      </c>
      <c r="S170" s="173">
        <v>0</v>
      </c>
      <c r="T170" s="17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5" t="s">
        <v>275</v>
      </c>
      <c r="AT170" s="175" t="s">
        <v>114</v>
      </c>
      <c r="AU170" s="175" t="s">
        <v>80</v>
      </c>
      <c r="AY170" s="15" t="s">
        <v>112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5" t="s">
        <v>78</v>
      </c>
      <c r="BK170" s="176">
        <f>ROUND(I170*H170,2)</f>
        <v>0</v>
      </c>
      <c r="BL170" s="15" t="s">
        <v>275</v>
      </c>
      <c r="BM170" s="175" t="s">
        <v>285</v>
      </c>
    </row>
    <row r="171" s="12" customFormat="1" ht="22.8" customHeight="1">
      <c r="A171" s="12"/>
      <c r="B171" s="149"/>
      <c r="C171" s="12"/>
      <c r="D171" s="150" t="s">
        <v>72</v>
      </c>
      <c r="E171" s="160" t="s">
        <v>286</v>
      </c>
      <c r="F171" s="160" t="s">
        <v>287</v>
      </c>
      <c r="G171" s="12"/>
      <c r="H171" s="12"/>
      <c r="I171" s="152"/>
      <c r="J171" s="161">
        <f>BK171</f>
        <v>0</v>
      </c>
      <c r="K171" s="12"/>
      <c r="L171" s="149"/>
      <c r="M171" s="154"/>
      <c r="N171" s="155"/>
      <c r="O171" s="155"/>
      <c r="P171" s="156">
        <f>SUM(P172:P174)</f>
        <v>0</v>
      </c>
      <c r="Q171" s="155"/>
      <c r="R171" s="156">
        <f>SUM(R172:R174)</f>
        <v>0.027720000000000002</v>
      </c>
      <c r="S171" s="155"/>
      <c r="T171" s="157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0" t="s">
        <v>131</v>
      </c>
      <c r="AT171" s="158" t="s">
        <v>72</v>
      </c>
      <c r="AU171" s="158" t="s">
        <v>78</v>
      </c>
      <c r="AY171" s="150" t="s">
        <v>112</v>
      </c>
      <c r="BK171" s="159">
        <f>SUM(BK172:BK174)</f>
        <v>0</v>
      </c>
    </row>
    <row r="172" s="2" customFormat="1" ht="16.5" customHeight="1">
      <c r="A172" s="34"/>
      <c r="B172" s="162"/>
      <c r="C172" s="163" t="s">
        <v>288</v>
      </c>
      <c r="D172" s="163" t="s">
        <v>114</v>
      </c>
      <c r="E172" s="164" t="s">
        <v>289</v>
      </c>
      <c r="F172" s="165" t="s">
        <v>290</v>
      </c>
      <c r="G172" s="166" t="s">
        <v>274</v>
      </c>
      <c r="H172" s="167">
        <v>1</v>
      </c>
      <c r="I172" s="168"/>
      <c r="J172" s="169">
        <f>ROUND(I172*H172,2)</f>
        <v>0</v>
      </c>
      <c r="K172" s="170"/>
      <c r="L172" s="35"/>
      <c r="M172" s="171" t="s">
        <v>1</v>
      </c>
      <c r="N172" s="172" t="s">
        <v>38</v>
      </c>
      <c r="O172" s="73"/>
      <c r="P172" s="173">
        <f>O172*H172</f>
        <v>0</v>
      </c>
      <c r="Q172" s="173">
        <v>0</v>
      </c>
      <c r="R172" s="173">
        <f>Q172*H172</f>
        <v>0</v>
      </c>
      <c r="S172" s="173">
        <v>0</v>
      </c>
      <c r="T172" s="17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5" t="s">
        <v>275</v>
      </c>
      <c r="AT172" s="175" t="s">
        <v>114</v>
      </c>
      <c r="AU172" s="175" t="s">
        <v>80</v>
      </c>
      <c r="AY172" s="15" t="s">
        <v>112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15" t="s">
        <v>78</v>
      </c>
      <c r="BK172" s="176">
        <f>ROUND(I172*H172,2)</f>
        <v>0</v>
      </c>
      <c r="BL172" s="15" t="s">
        <v>275</v>
      </c>
      <c r="BM172" s="175" t="s">
        <v>291</v>
      </c>
    </row>
    <row r="173" s="2" customFormat="1" ht="16.5" customHeight="1">
      <c r="A173" s="34"/>
      <c r="B173" s="162"/>
      <c r="C173" s="163" t="s">
        <v>292</v>
      </c>
      <c r="D173" s="163" t="s">
        <v>114</v>
      </c>
      <c r="E173" s="164" t="s">
        <v>293</v>
      </c>
      <c r="F173" s="165" t="s">
        <v>294</v>
      </c>
      <c r="G173" s="166" t="s">
        <v>117</v>
      </c>
      <c r="H173" s="167">
        <v>2</v>
      </c>
      <c r="I173" s="168"/>
      <c r="J173" s="169">
        <f>ROUND(I173*H173,2)</f>
        <v>0</v>
      </c>
      <c r="K173" s="170"/>
      <c r="L173" s="35"/>
      <c r="M173" s="171" t="s">
        <v>1</v>
      </c>
      <c r="N173" s="172" t="s">
        <v>38</v>
      </c>
      <c r="O173" s="73"/>
      <c r="P173" s="173">
        <f>O173*H173</f>
        <v>0</v>
      </c>
      <c r="Q173" s="173">
        <v>0.013860000000000001</v>
      </c>
      <c r="R173" s="173">
        <f>Q173*H173</f>
        <v>0.027720000000000002</v>
      </c>
      <c r="S173" s="173">
        <v>0</v>
      </c>
      <c r="T173" s="17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5" t="s">
        <v>118</v>
      </c>
      <c r="AT173" s="175" t="s">
        <v>114</v>
      </c>
      <c r="AU173" s="175" t="s">
        <v>80</v>
      </c>
      <c r="AY173" s="15" t="s">
        <v>112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5" t="s">
        <v>78</v>
      </c>
      <c r="BK173" s="176">
        <f>ROUND(I173*H173,2)</f>
        <v>0</v>
      </c>
      <c r="BL173" s="15" t="s">
        <v>118</v>
      </c>
      <c r="BM173" s="175" t="s">
        <v>295</v>
      </c>
    </row>
    <row r="174" s="2" customFormat="1" ht="16.5" customHeight="1">
      <c r="A174" s="34"/>
      <c r="B174" s="162"/>
      <c r="C174" s="163" t="s">
        <v>296</v>
      </c>
      <c r="D174" s="163" t="s">
        <v>114</v>
      </c>
      <c r="E174" s="164" t="s">
        <v>297</v>
      </c>
      <c r="F174" s="165" t="s">
        <v>298</v>
      </c>
      <c r="G174" s="166" t="s">
        <v>299</v>
      </c>
      <c r="H174" s="167">
        <v>1</v>
      </c>
      <c r="I174" s="168"/>
      <c r="J174" s="169">
        <f>ROUND(I174*H174,2)</f>
        <v>0</v>
      </c>
      <c r="K174" s="170"/>
      <c r="L174" s="35"/>
      <c r="M174" s="188" t="s">
        <v>1</v>
      </c>
      <c r="N174" s="189" t="s">
        <v>38</v>
      </c>
      <c r="O174" s="190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5" t="s">
        <v>118</v>
      </c>
      <c r="AT174" s="175" t="s">
        <v>114</v>
      </c>
      <c r="AU174" s="175" t="s">
        <v>80</v>
      </c>
      <c r="AY174" s="15" t="s">
        <v>112</v>
      </c>
      <c r="BE174" s="176">
        <f>IF(N174="základní",J174,0)</f>
        <v>0</v>
      </c>
      <c r="BF174" s="176">
        <f>IF(N174="snížená",J174,0)</f>
        <v>0</v>
      </c>
      <c r="BG174" s="176">
        <f>IF(N174="zákl. přenesená",J174,0)</f>
        <v>0</v>
      </c>
      <c r="BH174" s="176">
        <f>IF(N174="sníž. přenesená",J174,0)</f>
        <v>0</v>
      </c>
      <c r="BI174" s="176">
        <f>IF(N174="nulová",J174,0)</f>
        <v>0</v>
      </c>
      <c r="BJ174" s="15" t="s">
        <v>78</v>
      </c>
      <c r="BK174" s="176">
        <f>ROUND(I174*H174,2)</f>
        <v>0</v>
      </c>
      <c r="BL174" s="15" t="s">
        <v>118</v>
      </c>
      <c r="BM174" s="175" t="s">
        <v>300</v>
      </c>
    </row>
    <row r="175" s="2" customFormat="1" ht="6.96" customHeight="1">
      <c r="A175" s="34"/>
      <c r="B175" s="56"/>
      <c r="C175" s="57"/>
      <c r="D175" s="57"/>
      <c r="E175" s="57"/>
      <c r="F175" s="57"/>
      <c r="G175" s="57"/>
      <c r="H175" s="57"/>
      <c r="I175" s="57"/>
      <c r="J175" s="57"/>
      <c r="K175" s="57"/>
      <c r="L175" s="35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autoFilter ref="C121:K174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2023-11-27T20:35:45Z</dcterms:created>
  <dcterms:modified xsi:type="dcterms:W3CDTF">2023-11-27T20:35:47Z</dcterms:modified>
</cp:coreProperties>
</file>