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408 - Zpevnění příjezdu ..." sheetId="2" r:id="rId2"/>
  </sheets>
  <definedNames>
    <definedName name="_xlnm.Print_Area" localSheetId="0">'Rekapitulace stavby'!$D$4:$AO$76,'Rekapitulace stavby'!$C$82:$AQ$96</definedName>
    <definedName name="_xlnm._FilterDatabase" localSheetId="1" hidden="1">'2408 - Zpevnění příjezdu ...'!$C$121:$K$167</definedName>
    <definedName name="_xlnm.Print_Area" localSheetId="1">'2408 - Zpevnění příjezdu ...'!$C$4:$J$76,'2408 - Zpevnění příjezdu ...'!$C$82:$J$105,'2408 - Zpevnění příjezdu ...'!$C$111:$J$167</definedName>
    <definedName name="_xlnm.Print_Titles" localSheetId="0">'Rekapitulace stavby'!$92:$92</definedName>
    <definedName name="_xlnm.Print_Titles" localSheetId="1">'2408 - Zpevnění příjezdu ...'!$121:$121</definedName>
  </definedNames>
  <calcPr fullCalcOnLoad="1"/>
</workbook>
</file>

<file path=xl/sharedStrings.xml><?xml version="1.0" encoding="utf-8"?>
<sst xmlns="http://schemas.openxmlformats.org/spreadsheetml/2006/main" count="805" uniqueCount="272">
  <si>
    <t>Export Komplet</t>
  </si>
  <si>
    <t/>
  </si>
  <si>
    <t>2.0</t>
  </si>
  <si>
    <t>False</t>
  </si>
  <si>
    <t>{016f258f-e028-43da-aac1-894fcdb7f81b}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</si>
  <si>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</si>
  <si>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</si>
  <si>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</si>
  <si>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</si>
  <si>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</si>
  <si>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</si>
  <si>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</si>
  <si>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</si>
  <si>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</si>
  <si>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</si>
  <si>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</si>
  <si>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</si>
  <si>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Zpevnění příjezdu a odstavné plochy na par. č. 3322/1, k.ú. Modřany při ul. K Vystrkovu v Praze 12</t>
  </si>
  <si>
    <t>KSO:</t>
  </si>
  <si>
    <t>CC-CZ:</t>
  </si>
  <si>
    <t>Místo:</t>
  </si>
  <si>
    <t xml:space="preserve"> </t>
  </si>
  <si>
    <t>Datum:</t>
  </si>
  <si>
    <t>12. 4. 2024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</si>
  <si>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</si>
  <si>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</si>
  <si>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</si>
  <si>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</si>
  <si>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</si>
  <si>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</si>
  <si>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</si>
  <si>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</si>
  <si>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</si>
  <si>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</si>
  <si>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</si>
  <si>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</si>
  <si>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</si>
  <si>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</si>
  <si>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</si>
  <si>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</si>
  <si>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</si>
  <si>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</si>
  <si>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</si>
  <si>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</si>
  <si>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</si>
  <si>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</si>
  <si>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</si>
  <si>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</si>
  <si>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</si>
  <si>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</si>
  <si>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</si>
  <si>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</si>
  <si>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</si>
  <si>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</si>
  <si>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</si>
  <si>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</si>
  <si>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</si>
  <si>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</si>
  <si>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</si>
  <si>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</si>
  <si>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</si>
  <si>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</si>
  <si>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</si>
  <si>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</si>
  <si>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</si>
  <si>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</si>
  <si>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</si>
  <si>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</si>
  <si>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</si>
  <si>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</si>
  <si>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</si>
  <si>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</si>
  <si>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</si>
  <si>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</si>
  <si>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</si>
  <si>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</si>
  <si>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</si>
  <si>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</si>
  <si>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</si>
  <si>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</si>
  <si>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</si>
  <si>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</si>
  <si>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</si>
  <si>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</si>
  <si>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</si>
  <si>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</si>
  <si>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</si>
  <si>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</si>
  <si>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</si>
  <si>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</si>
  <si>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</si>
  <si>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</si>
  <si>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</si>
  <si>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</si>
  <si>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</si>
  <si>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</si>
  <si>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</si>
  <si>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</si>
  <si>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</si>
  <si>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</si>
  <si>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</si>
  <si>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</si>
  <si>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</si>
  <si>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</si>
  <si>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</si>
  <si>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</si>
  <si>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</si>
  <si>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</si>
  <si>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</si>
  <si>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</si>
  <si>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</si>
  <si>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</si>
  <si>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</si>
  <si>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</si>
  <si>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</si>
  <si>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</si>
  <si>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</si>
  <si>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</si>
  <si>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</si>
  <si>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-533655746</t>
  </si>
  <si>
    <t>113107022</t>
  </si>
  <si>
    <t>Odstranění podkladu z kameniva drceného tl přes 100 do 200 mm při překopech ručně</t>
  </si>
  <si>
    <t>1555114428</t>
  </si>
  <si>
    <t>3</t>
  </si>
  <si>
    <t>113107141</t>
  </si>
  <si>
    <t>Odstranění podkladu živičného tl 50 mm ručně</t>
  </si>
  <si>
    <t>-397921864</t>
  </si>
  <si>
    <t>113201112</t>
  </si>
  <si>
    <t>Vytrhání obrub silničních ležatých</t>
  </si>
  <si>
    <t>m</t>
  </si>
  <si>
    <t>-552086484</t>
  </si>
  <si>
    <t>5</t>
  </si>
  <si>
    <t>122351101</t>
  </si>
  <si>
    <t>Odkopávky a prokopávky nezapažené v hornině třídy těžitelnosti II skupiny 4 objem do 20 m3 strojně</t>
  </si>
  <si>
    <t>m3</t>
  </si>
  <si>
    <t>-1045023870</t>
  </si>
  <si>
    <t>6</t>
  </si>
  <si>
    <t>181152302</t>
  </si>
  <si>
    <t>Úprava pláně pro silnice a dálnice v zářezech se zhutněním</t>
  </si>
  <si>
    <t>1232765874</t>
  </si>
  <si>
    <t>7</t>
  </si>
  <si>
    <t>R 1001</t>
  </si>
  <si>
    <t>ochrana vedení IS (ODKOPÁNÍ, chránička-TK žlab, ZÁSYP, HUTNĚNÍ)</t>
  </si>
  <si>
    <t>806482920</t>
  </si>
  <si>
    <t>Svislé a kompletní konstrukce</t>
  </si>
  <si>
    <t>8</t>
  </si>
  <si>
    <t>339921112</t>
  </si>
  <si>
    <t>Osazování betonových palisád do betonového základu jednotlivě výšky prvku přes 0,5 do 1 m</t>
  </si>
  <si>
    <t>kus</t>
  </si>
  <si>
    <t>-2141631150</t>
  </si>
  <si>
    <t>9</t>
  </si>
  <si>
    <t>M</t>
  </si>
  <si>
    <t>59229006</t>
  </si>
  <si>
    <t>palisáda hranatá betonová 160x160mm v 1000mm barevná</t>
  </si>
  <si>
    <t>1043921281</t>
  </si>
  <si>
    <t>Komunikace pozemní</t>
  </si>
  <si>
    <t>10</t>
  </si>
  <si>
    <t>564841111</t>
  </si>
  <si>
    <t>Podklad ze štěrkodrtě ŠD plochy přes 100 m2 tl 120 mm</t>
  </si>
  <si>
    <t>589128244</t>
  </si>
  <si>
    <t>11</t>
  </si>
  <si>
    <t>564851111</t>
  </si>
  <si>
    <t>Podklad ze štěrkodrtě ŠD tl 150 mm</t>
  </si>
  <si>
    <t>-2081494893</t>
  </si>
  <si>
    <t>564851114</t>
  </si>
  <si>
    <t>Podklad ze štěrkodrtě ŠD plochy přes 100 m2 tl 180 mm</t>
  </si>
  <si>
    <t>894507223</t>
  </si>
  <si>
    <t>13</t>
  </si>
  <si>
    <t>596211110</t>
  </si>
  <si>
    <t>Kladení zámkové dlažby komunikací pro pěší ručně tl 60 mm skupiny A pl do 50 m2</t>
  </si>
  <si>
    <t>1579698195</t>
  </si>
  <si>
    <t>14</t>
  </si>
  <si>
    <t>59245018</t>
  </si>
  <si>
    <t>dlažba tvar obdélník betonová 200x100x60mm přírodní</t>
  </si>
  <si>
    <t>97534107</t>
  </si>
  <si>
    <t>15</t>
  </si>
  <si>
    <t>596212210</t>
  </si>
  <si>
    <t>Kladení zámkové dlažby pozemních komunikací ručně tl 80 mm skupiny A pl do 50 m2</t>
  </si>
  <si>
    <t>-1242205818</t>
  </si>
  <si>
    <t>16</t>
  </si>
  <si>
    <t>59245020</t>
  </si>
  <si>
    <t>dlažba tvar obdélník betonová 200x100x80mm přírodní</t>
  </si>
  <si>
    <t>2063160384</t>
  </si>
  <si>
    <t>17</t>
  </si>
  <si>
    <t>59245226</t>
  </si>
  <si>
    <t>dlažba tvar obdélník betonová pro nevidomé 200x100x80mm barevná</t>
  </si>
  <si>
    <t>1036240172</t>
  </si>
  <si>
    <t>18</t>
  </si>
  <si>
    <t>596412211</t>
  </si>
  <si>
    <t>Kladení dlažby z vegetačních tvárnic pozemních komunikací tl 80 mm pl přes 50 do 100 m2</t>
  </si>
  <si>
    <t>1691548885</t>
  </si>
  <si>
    <t>19</t>
  </si>
  <si>
    <t>5924601xx</t>
  </si>
  <si>
    <t>dlažba plošná betonová zasakovací 80mm</t>
  </si>
  <si>
    <t>-411417174</t>
  </si>
  <si>
    <t>20</t>
  </si>
  <si>
    <t>59944111x</t>
  </si>
  <si>
    <t>Vyplnění spár mezi silničními dílci drobným kamenivem těženým</t>
  </si>
  <si>
    <t>-682257991</t>
  </si>
  <si>
    <t>Trubní vedení</t>
  </si>
  <si>
    <t>89933111x</t>
  </si>
  <si>
    <t xml:space="preserve">Výšková úprava uličního vstupu nebo vpusti </t>
  </si>
  <si>
    <t>-1477538886</t>
  </si>
  <si>
    <t>Ostatní konstrukce a práce-bourání</t>
  </si>
  <si>
    <t>35</t>
  </si>
  <si>
    <t>915211116</t>
  </si>
  <si>
    <t>Vodorovné dopravní značení dělící čáry souvislé š 125 mm retroreflexní žlutý plast</t>
  </si>
  <si>
    <t>1373189245</t>
  </si>
  <si>
    <t>22</t>
  </si>
  <si>
    <t>916131213</t>
  </si>
  <si>
    <t>Osazení silničního obrubníku betonového stojatého s boční opěrou do lože z betonu prostého</t>
  </si>
  <si>
    <t>1575486702</t>
  </si>
  <si>
    <t>23</t>
  </si>
  <si>
    <t>5921703x</t>
  </si>
  <si>
    <t>obrubník betonový silniční</t>
  </si>
  <si>
    <t>-944119036</t>
  </si>
  <si>
    <t>24</t>
  </si>
  <si>
    <t>59218001</t>
  </si>
  <si>
    <t>krajník betonový silniční 500x250x80mm</t>
  </si>
  <si>
    <t>1713907445</t>
  </si>
  <si>
    <t>25</t>
  </si>
  <si>
    <t>919112213</t>
  </si>
  <si>
    <t>Řezání spár pro vytvoření komůrky š 10 mm hl 25 mm pro těsnící zálivku v živičném krytu</t>
  </si>
  <si>
    <t>-1926964339</t>
  </si>
  <si>
    <t>26</t>
  </si>
  <si>
    <t>919122112</t>
  </si>
  <si>
    <t>Těsnění spár zálivkou za tepla pro komůrky š 10 mm hl 25 mm s těsnicím profilem</t>
  </si>
  <si>
    <t>-643552454</t>
  </si>
  <si>
    <t>27</t>
  </si>
  <si>
    <t>S205</t>
  </si>
  <si>
    <t>Sadové práce</t>
  </si>
  <si>
    <t>kpl</t>
  </si>
  <si>
    <t>-181810422</t>
  </si>
  <si>
    <t>997</t>
  </si>
  <si>
    <t>Přesun sutě</t>
  </si>
  <si>
    <t>28</t>
  </si>
  <si>
    <t>997211521</t>
  </si>
  <si>
    <t>Vodorovná doprava vybouraných hmot po suchu na vzdálenost do 1 km</t>
  </si>
  <si>
    <t>t</t>
  </si>
  <si>
    <t>1132917708</t>
  </si>
  <si>
    <t>29</t>
  </si>
  <si>
    <t>997211529</t>
  </si>
  <si>
    <t>Příplatek ZKD 19 km u vodorovné dopravy vybouraných hmot</t>
  </si>
  <si>
    <t>1360939522</t>
  </si>
  <si>
    <t>30</t>
  </si>
  <si>
    <t>997221855</t>
  </si>
  <si>
    <t>Poplatek za uložení odpadu zeminy a kameniva na skládce (skládkovné)</t>
  </si>
  <si>
    <t>-1987939497</t>
  </si>
  <si>
    <t>VRN</t>
  </si>
  <si>
    <t>Vedlejší rozpočtové náklady</t>
  </si>
  <si>
    <t>VRN3</t>
  </si>
  <si>
    <t>Zařízení staveniště</t>
  </si>
  <si>
    <t>31</t>
  </si>
  <si>
    <t>030001000</t>
  </si>
  <si>
    <t>…</t>
  </si>
  <si>
    <t>1024</t>
  </si>
  <si>
    <t>2079559743</t>
  </si>
  <si>
    <t>VRN9</t>
  </si>
  <si>
    <t>Ostatní náklady</t>
  </si>
  <si>
    <t>32</t>
  </si>
  <si>
    <t>090001000</t>
  </si>
  <si>
    <t>DIO, DIR</t>
  </si>
  <si>
    <t>-612473637</t>
  </si>
  <si>
    <t>33</t>
  </si>
  <si>
    <t>R-007</t>
  </si>
  <si>
    <t>Sondy</t>
  </si>
  <si>
    <t>-1335340556</t>
  </si>
  <si>
    <t>34</t>
  </si>
  <si>
    <t>R-012</t>
  </si>
  <si>
    <t>Vytyčení všech IS</t>
  </si>
  <si>
    <t>ks</t>
  </si>
  <si>
    <t>-805905707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</si>
</sst>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21</v>
      </c>
      <c r="AK17" s="28" t="s">
        <v>26</v>
      </c>
      <c r="AN17" s="23" t="s">
        <v>1</v>
      </c>
      <c r="AR17" s="18"/>
      <c r="BE17" s="27"/>
      <c r="BS17" s="15" t="s">
        <v>30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31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21</v>
      </c>
      <c r="AK20" s="28" t="s">
        <v>26</v>
      </c>
      <c r="AN20" s="23" t="s">
        <v>1</v>
      </c>
      <c r="AR20" s="18"/>
      <c r="BE20" s="27"/>
      <c r="BS20" s="15" t="s">
        <v>30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32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37</v>
      </c>
      <c r="E29" s="3"/>
      <c r="F29" s="28" t="s">
        <v>38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39</v>
      </c>
      <c r="G30" s="3"/>
      <c r="H30" s="3"/>
      <c r="I30" s="3"/>
      <c r="J30" s="3"/>
      <c r="K30" s="3"/>
      <c r="L30" s="41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40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41</v>
      </c>
      <c r="G32" s="3"/>
      <c r="H32" s="3"/>
      <c r="I32" s="3"/>
      <c r="J32" s="3"/>
      <c r="K32" s="3"/>
      <c r="L32" s="41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42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48" t="s">
        <v>45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47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48</v>
      </c>
      <c r="AI60" s="37"/>
      <c r="AJ60" s="37"/>
      <c r="AK60" s="37"/>
      <c r="AL60" s="37"/>
      <c r="AM60" s="54" t="s">
        <v>49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51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48</v>
      </c>
      <c r="AI75" s="37"/>
      <c r="AJ75" s="37"/>
      <c r="AK75" s="37"/>
      <c r="AL75" s="37"/>
      <c r="AM75" s="54" t="s">
        <v>49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2408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Zpevnění příjezdu a odstavné plochy na par. č. 3322/1, k.ú. Modřany při ul. K Vystrkovu v Praze 12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12. 4. 2024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53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54</v>
      </c>
      <c r="D92" s="76"/>
      <c r="E92" s="76"/>
      <c r="F92" s="76"/>
      <c r="G92" s="76"/>
      <c r="H92" s="77"/>
      <c r="I92" s="78" t="s">
        <v>55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56</v>
      </c>
      <c r="AH92" s="76"/>
      <c r="AI92" s="76"/>
      <c r="AJ92" s="76"/>
      <c r="AK92" s="76"/>
      <c r="AL92" s="76"/>
      <c r="AM92" s="76"/>
      <c r="AN92" s="78" t="s">
        <v>57</v>
      </c>
      <c r="AO92" s="76"/>
      <c r="AP92" s="80"/>
      <c r="AQ92" s="81" t="s">
        <v>58</v>
      </c>
      <c r="AR92" s="35"/>
      <c r="AS92" s="82" t="s">
        <v>59</v>
      </c>
      <c r="AT92" s="83" t="s">
        <v>60</v>
      </c>
      <c r="AU92" s="83" t="s">
        <v>61</v>
      </c>
      <c r="AV92" s="83" t="s">
        <v>62</v>
      </c>
      <c r="AW92" s="83" t="s">
        <v>63</v>
      </c>
      <c r="AX92" s="83" t="s">
        <v>64</v>
      </c>
      <c r="AY92" s="83" t="s">
        <v>65</v>
      </c>
      <c r="AZ92" s="83" t="s">
        <v>66</v>
      </c>
      <c r="BA92" s="83" t="s">
        <v>67</v>
      </c>
      <c r="BB92" s="83" t="s">
        <v>68</v>
      </c>
      <c r="BC92" s="83" t="s">
        <v>69</v>
      </c>
      <c r="BD92" s="84" t="s">
        <v>70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71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72</v>
      </c>
      <c r="BT94" s="98" t="s">
        <v>73</v>
      </c>
      <c r="BV94" s="98" t="s">
        <v>74</v>
      </c>
      <c r="BW94" s="98" t="s">
        <v>4</v>
      </c>
      <c r="BX94" s="98" t="s">
        <v>75</v>
      </c>
      <c r="CL94" s="98" t="s">
        <v>1</v>
      </c>
    </row>
    <row r="95" spans="1:90" s="7" customFormat="1" ht="37.5" customHeight="1">
      <c r="A95" s="99" t="s">
        <v>76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'2408 - Zpevnění příjezdu 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77</v>
      </c>
      <c r="AR95" s="100"/>
      <c r="AS95" s="106">
        <v>0</v>
      </c>
      <c r="AT95" s="107">
        <f>ROUND(SUM(AV95:AW95),2)</f>
        <v>0</v>
      </c>
      <c r="AU95" s="108">
        <f>'2408 - Zpevnění příjezdu ...'!P122</f>
        <v>0</v>
      </c>
      <c r="AV95" s="107">
        <f>'2408 - Zpevnění příjezdu ...'!J31</f>
        <v>0</v>
      </c>
      <c r="AW95" s="107">
        <f>'2408 - Zpevnění příjezdu ...'!J32</f>
        <v>0</v>
      </c>
      <c r="AX95" s="107">
        <f>'2408 - Zpevnění příjezdu ...'!J33</f>
        <v>0</v>
      </c>
      <c r="AY95" s="107">
        <f>'2408 - Zpevnění příjezdu ...'!J34</f>
        <v>0</v>
      </c>
      <c r="AZ95" s="107">
        <f>'2408 - Zpevnění příjezdu ...'!F31</f>
        <v>0</v>
      </c>
      <c r="BA95" s="107">
        <f>'2408 - Zpevnění příjezdu ...'!F32</f>
        <v>0</v>
      </c>
      <c r="BB95" s="107">
        <f>'2408 - Zpevnění příjezdu ...'!F33</f>
        <v>0</v>
      </c>
      <c r="BC95" s="107">
        <f>'2408 - Zpevnění příjezdu ...'!F34</f>
        <v>0</v>
      </c>
      <c r="BD95" s="109">
        <f>'2408 - Zpevnění příjezdu ...'!F35</f>
        <v>0</v>
      </c>
      <c r="BE95" s="7"/>
      <c r="BT95" s="110" t="s">
        <v>78</v>
      </c>
      <c r="BU95" s="110" t="s">
        <v>79</v>
      </c>
      <c r="BV95" s="110" t="s">
        <v>74</v>
      </c>
      <c r="BW95" s="110" t="s">
        <v>4</v>
      </c>
      <c r="BX95" s="110" t="s">
        <v>75</v>
      </c>
      <c r="CL95" s="110" t="s">
        <v>1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408 - Zpevnění příjezd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s="1" customFormat="1" ht="24.95" customHeight="1">
      <c r="B4" s="18"/>
      <c r="D4" s="19" t="s">
        <v>81</v>
      </c>
      <c r="L4" s="18"/>
      <c r="M4" s="111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30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12. 4. 2024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tr">
        <f>IF('Rekapitulace stavby'!E11="","",'Rekapitulace stavby'!E11)</f>
        <v xml:space="preserve"> </v>
      </c>
      <c r="F13" s="34"/>
      <c r="G13" s="34"/>
      <c r="H13" s="34"/>
      <c r="I13" s="28" t="s">
        <v>26</v>
      </c>
      <c r="J13" s="23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tr">
        <f>IF('Rekapitulace stavby'!E17="","",'Rekapitulace stavby'!E17)</f>
        <v xml:space="preserve"> </v>
      </c>
      <c r="F19" s="34"/>
      <c r="G19" s="34"/>
      <c r="H19" s="34"/>
      <c r="I19" s="28" t="s">
        <v>26</v>
      </c>
      <c r="J19" s="23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31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32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5"/>
      <c r="C28" s="34"/>
      <c r="D28" s="115" t="s">
        <v>33</v>
      </c>
      <c r="E28" s="34"/>
      <c r="F28" s="34"/>
      <c r="G28" s="34"/>
      <c r="H28" s="34"/>
      <c r="I28" s="34"/>
      <c r="J28" s="92">
        <f>ROUND(J122,2)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5"/>
      <c r="C30" s="34"/>
      <c r="D30" s="34"/>
      <c r="E30" s="34"/>
      <c r="F30" s="39" t="s">
        <v>35</v>
      </c>
      <c r="G30" s="34"/>
      <c r="H30" s="34"/>
      <c r="I30" s="39" t="s">
        <v>34</v>
      </c>
      <c r="J30" s="39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5"/>
      <c r="C31" s="34"/>
      <c r="D31" s="116" t="s">
        <v>37</v>
      </c>
      <c r="E31" s="28" t="s">
        <v>38</v>
      </c>
      <c r="F31" s="117">
        <f>ROUND((SUM(BE122:BE167)),2)</f>
        <v>0</v>
      </c>
      <c r="G31" s="34"/>
      <c r="H31" s="34"/>
      <c r="I31" s="118">
        <v>0.21</v>
      </c>
      <c r="J31" s="117">
        <f>ROUND(((SUM(BE122:BE167))*I31),2)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28" t="s">
        <v>39</v>
      </c>
      <c r="F32" s="117">
        <f>ROUND((SUM(BF122:BF167)),2)</f>
        <v>0</v>
      </c>
      <c r="G32" s="34"/>
      <c r="H32" s="34"/>
      <c r="I32" s="118">
        <v>0.12</v>
      </c>
      <c r="J32" s="117">
        <f>ROUND(((SUM(BF122:BF167))*I32),2)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40</v>
      </c>
      <c r="F33" s="117">
        <f>ROUND((SUM(BG122:BG167)),2)</f>
        <v>0</v>
      </c>
      <c r="G33" s="34"/>
      <c r="H33" s="34"/>
      <c r="I33" s="118">
        <v>0.21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41</v>
      </c>
      <c r="F34" s="117">
        <f>ROUND((SUM(BH122:BH167)),2)</f>
        <v>0</v>
      </c>
      <c r="G34" s="34"/>
      <c r="H34" s="34"/>
      <c r="I34" s="118">
        <v>0.12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17">
        <f>ROUND((SUM(BI122:BI167)),2)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5"/>
      <c r="C37" s="119"/>
      <c r="D37" s="120" t="s">
        <v>43</v>
      </c>
      <c r="E37" s="77"/>
      <c r="F37" s="77"/>
      <c r="G37" s="121" t="s">
        <v>44</v>
      </c>
      <c r="H37" s="122" t="s">
        <v>45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25" t="s">
        <v>49</v>
      </c>
      <c r="G61" s="54" t="s">
        <v>48</v>
      </c>
      <c r="H61" s="37"/>
      <c r="I61" s="37"/>
      <c r="J61" s="126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25" t="s">
        <v>49</v>
      </c>
      <c r="G76" s="54" t="s">
        <v>48</v>
      </c>
      <c r="H76" s="37"/>
      <c r="I76" s="37"/>
      <c r="J76" s="126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82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30" customHeight="1">
      <c r="A85" s="34"/>
      <c r="B85" s="35"/>
      <c r="C85" s="34"/>
      <c r="D85" s="34"/>
      <c r="E85" s="63" t="str">
        <f>E7</f>
        <v>Zpevnění příjezdu a odstavné plochy na par. č. 3322/1, k.ú. Modřany při ul. K Vystrkovu v Praze 12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4"/>
      <c r="E87" s="34"/>
      <c r="F87" s="23" t="str">
        <f>F10</f>
        <v xml:space="preserve"> </v>
      </c>
      <c r="G87" s="34"/>
      <c r="H87" s="34"/>
      <c r="I87" s="28" t="s">
        <v>22</v>
      </c>
      <c r="J87" s="65" t="str">
        <f>IF(J10="","",J10)</f>
        <v>12. 4. 2024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 xml:space="preserve"> </v>
      </c>
      <c r="G89" s="34"/>
      <c r="H89" s="34"/>
      <c r="I89" s="28" t="s">
        <v>29</v>
      </c>
      <c r="J89" s="32" t="str">
        <f>E19</f>
        <v xml:space="preserve"> 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31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27" t="s">
        <v>83</v>
      </c>
      <c r="D92" s="119"/>
      <c r="E92" s="119"/>
      <c r="F92" s="119"/>
      <c r="G92" s="119"/>
      <c r="H92" s="119"/>
      <c r="I92" s="119"/>
      <c r="J92" s="128" t="s">
        <v>84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29" t="s">
        <v>85</v>
      </c>
      <c r="D94" s="34"/>
      <c r="E94" s="34"/>
      <c r="F94" s="34"/>
      <c r="G94" s="34"/>
      <c r="H94" s="34"/>
      <c r="I94" s="34"/>
      <c r="J94" s="92">
        <f>J122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86</v>
      </c>
    </row>
    <row r="95" spans="1:31" s="9" customFormat="1" ht="24.95" customHeight="1">
      <c r="A95" s="9"/>
      <c r="B95" s="130"/>
      <c r="C95" s="9"/>
      <c r="D95" s="131" t="s">
        <v>87</v>
      </c>
      <c r="E95" s="132"/>
      <c r="F95" s="132"/>
      <c r="G95" s="132"/>
      <c r="H95" s="132"/>
      <c r="I95" s="132"/>
      <c r="J95" s="133">
        <f>J123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4"/>
      <c r="C96" s="10"/>
      <c r="D96" s="135" t="s">
        <v>88</v>
      </c>
      <c r="E96" s="136"/>
      <c r="F96" s="136"/>
      <c r="G96" s="136"/>
      <c r="H96" s="136"/>
      <c r="I96" s="136"/>
      <c r="J96" s="137">
        <f>J124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4"/>
      <c r="C97" s="10"/>
      <c r="D97" s="135" t="s">
        <v>89</v>
      </c>
      <c r="E97" s="136"/>
      <c r="F97" s="136"/>
      <c r="G97" s="136"/>
      <c r="H97" s="136"/>
      <c r="I97" s="136"/>
      <c r="J97" s="137">
        <f>J132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4"/>
      <c r="C98" s="10"/>
      <c r="D98" s="135" t="s">
        <v>90</v>
      </c>
      <c r="E98" s="136"/>
      <c r="F98" s="136"/>
      <c r="G98" s="136"/>
      <c r="H98" s="136"/>
      <c r="I98" s="136"/>
      <c r="J98" s="137">
        <f>J135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4"/>
      <c r="C99" s="10"/>
      <c r="D99" s="135" t="s">
        <v>91</v>
      </c>
      <c r="E99" s="136"/>
      <c r="F99" s="136"/>
      <c r="G99" s="136"/>
      <c r="H99" s="136"/>
      <c r="I99" s="136"/>
      <c r="J99" s="137">
        <f>J147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4"/>
      <c r="C100" s="10"/>
      <c r="D100" s="135" t="s">
        <v>92</v>
      </c>
      <c r="E100" s="136"/>
      <c r="F100" s="136"/>
      <c r="G100" s="136"/>
      <c r="H100" s="136"/>
      <c r="I100" s="136"/>
      <c r="J100" s="137">
        <f>J149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4"/>
      <c r="C101" s="10"/>
      <c r="D101" s="135" t="s">
        <v>93</v>
      </c>
      <c r="E101" s="136"/>
      <c r="F101" s="136"/>
      <c r="G101" s="136"/>
      <c r="H101" s="136"/>
      <c r="I101" s="136"/>
      <c r="J101" s="137">
        <f>J157</f>
        <v>0</v>
      </c>
      <c r="K101" s="10"/>
      <c r="L101" s="13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0"/>
      <c r="C102" s="9"/>
      <c r="D102" s="131" t="s">
        <v>94</v>
      </c>
      <c r="E102" s="132"/>
      <c r="F102" s="132"/>
      <c r="G102" s="132"/>
      <c r="H102" s="132"/>
      <c r="I102" s="132"/>
      <c r="J102" s="133">
        <f>J161</f>
        <v>0</v>
      </c>
      <c r="K102" s="9"/>
      <c r="L102" s="13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34"/>
      <c r="C103" s="10"/>
      <c r="D103" s="135" t="s">
        <v>95</v>
      </c>
      <c r="E103" s="136"/>
      <c r="F103" s="136"/>
      <c r="G103" s="136"/>
      <c r="H103" s="136"/>
      <c r="I103" s="136"/>
      <c r="J103" s="137">
        <f>J162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4"/>
      <c r="C104" s="10"/>
      <c r="D104" s="135" t="s">
        <v>96</v>
      </c>
      <c r="E104" s="136"/>
      <c r="F104" s="136"/>
      <c r="G104" s="136"/>
      <c r="H104" s="136"/>
      <c r="I104" s="136"/>
      <c r="J104" s="137">
        <f>J164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19" t="s">
        <v>97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8" t="s">
        <v>16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30" customHeight="1">
      <c r="A114" s="34"/>
      <c r="B114" s="35"/>
      <c r="C114" s="34"/>
      <c r="D114" s="34"/>
      <c r="E114" s="63" t="str">
        <f>E7</f>
        <v>Zpevnění příjezdu a odstavné plochy na par. č. 3322/1, k.ú. Modřany při ul. K Vystrkovu v Praze 12</v>
      </c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20</v>
      </c>
      <c r="D116" s="34"/>
      <c r="E116" s="34"/>
      <c r="F116" s="23" t="str">
        <f>F10</f>
        <v xml:space="preserve"> </v>
      </c>
      <c r="G116" s="34"/>
      <c r="H116" s="34"/>
      <c r="I116" s="28" t="s">
        <v>22</v>
      </c>
      <c r="J116" s="65" t="str">
        <f>IF(J10="","",J10)</f>
        <v>12. 4. 2024</v>
      </c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8" t="s">
        <v>24</v>
      </c>
      <c r="D118" s="34"/>
      <c r="E118" s="34"/>
      <c r="F118" s="23" t="str">
        <f>E13</f>
        <v xml:space="preserve"> </v>
      </c>
      <c r="G118" s="34"/>
      <c r="H118" s="34"/>
      <c r="I118" s="28" t="s">
        <v>29</v>
      </c>
      <c r="J118" s="32" t="str">
        <f>E19</f>
        <v xml:space="preserve"> 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8" t="s">
        <v>27</v>
      </c>
      <c r="D119" s="34"/>
      <c r="E119" s="34"/>
      <c r="F119" s="23" t="str">
        <f>IF(E16="","",E16)</f>
        <v>Vyplň údaj</v>
      </c>
      <c r="G119" s="34"/>
      <c r="H119" s="34"/>
      <c r="I119" s="28" t="s">
        <v>31</v>
      </c>
      <c r="J119" s="32" t="str">
        <f>E22</f>
        <v xml:space="preserve"> 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38"/>
      <c r="B121" s="139"/>
      <c r="C121" s="140" t="s">
        <v>98</v>
      </c>
      <c r="D121" s="141" t="s">
        <v>58</v>
      </c>
      <c r="E121" s="141" t="s">
        <v>54</v>
      </c>
      <c r="F121" s="141" t="s">
        <v>55</v>
      </c>
      <c r="G121" s="141" t="s">
        <v>99</v>
      </c>
      <c r="H121" s="141" t="s">
        <v>100</v>
      </c>
      <c r="I121" s="141" t="s">
        <v>101</v>
      </c>
      <c r="J121" s="142" t="s">
        <v>84</v>
      </c>
      <c r="K121" s="143" t="s">
        <v>102</v>
      </c>
      <c r="L121" s="144"/>
      <c r="M121" s="82" t="s">
        <v>1</v>
      </c>
      <c r="N121" s="83" t="s">
        <v>37</v>
      </c>
      <c r="O121" s="83" t="s">
        <v>103</v>
      </c>
      <c r="P121" s="83" t="s">
        <v>104</v>
      </c>
      <c r="Q121" s="83" t="s">
        <v>105</v>
      </c>
      <c r="R121" s="83" t="s">
        <v>106</v>
      </c>
      <c r="S121" s="83" t="s">
        <v>107</v>
      </c>
      <c r="T121" s="84" t="s">
        <v>108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3" s="2" customFormat="1" ht="22.8" customHeight="1">
      <c r="A122" s="34"/>
      <c r="B122" s="35"/>
      <c r="C122" s="89" t="s">
        <v>109</v>
      </c>
      <c r="D122" s="34"/>
      <c r="E122" s="34"/>
      <c r="F122" s="34"/>
      <c r="G122" s="34"/>
      <c r="H122" s="34"/>
      <c r="I122" s="34"/>
      <c r="J122" s="145">
        <f>BK122</f>
        <v>0</v>
      </c>
      <c r="K122" s="34"/>
      <c r="L122" s="35"/>
      <c r="M122" s="85"/>
      <c r="N122" s="69"/>
      <c r="O122" s="86"/>
      <c r="P122" s="146">
        <f>P123+P161</f>
        <v>0</v>
      </c>
      <c r="Q122" s="86"/>
      <c r="R122" s="146">
        <f>R123+R161</f>
        <v>125.982625</v>
      </c>
      <c r="S122" s="86"/>
      <c r="T122" s="147">
        <f>T123+T161</f>
        <v>151.07999999999998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72</v>
      </c>
      <c r="AU122" s="15" t="s">
        <v>86</v>
      </c>
      <c r="BK122" s="148">
        <f>BK123+BK161</f>
        <v>0</v>
      </c>
    </row>
    <row r="123" spans="1:63" s="12" customFormat="1" ht="25.9" customHeight="1">
      <c r="A123" s="12"/>
      <c r="B123" s="149"/>
      <c r="C123" s="12"/>
      <c r="D123" s="150" t="s">
        <v>72</v>
      </c>
      <c r="E123" s="151" t="s">
        <v>110</v>
      </c>
      <c r="F123" s="151" t="s">
        <v>111</v>
      </c>
      <c r="G123" s="12"/>
      <c r="H123" s="12"/>
      <c r="I123" s="152"/>
      <c r="J123" s="153">
        <f>BK123</f>
        <v>0</v>
      </c>
      <c r="K123" s="12"/>
      <c r="L123" s="149"/>
      <c r="M123" s="154"/>
      <c r="N123" s="155"/>
      <c r="O123" s="155"/>
      <c r="P123" s="156">
        <f>P124+P132+P135+P147+P149+P157</f>
        <v>0</v>
      </c>
      <c r="Q123" s="155"/>
      <c r="R123" s="156">
        <f>R124+R132+R135+R147+R149+R157</f>
        <v>125.954905</v>
      </c>
      <c r="S123" s="155"/>
      <c r="T123" s="157">
        <f>T124+T132+T135+T147+T149+T157</f>
        <v>151.07999999999998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0" t="s">
        <v>78</v>
      </c>
      <c r="AT123" s="158" t="s">
        <v>72</v>
      </c>
      <c r="AU123" s="158" t="s">
        <v>73</v>
      </c>
      <c r="AY123" s="150" t="s">
        <v>112</v>
      </c>
      <c r="BK123" s="159">
        <f>BK124+BK132+BK135+BK147+BK149+BK157</f>
        <v>0</v>
      </c>
    </row>
    <row r="124" spans="1:63" s="12" customFormat="1" ht="22.8" customHeight="1">
      <c r="A124" s="12"/>
      <c r="B124" s="149"/>
      <c r="C124" s="12"/>
      <c r="D124" s="150" t="s">
        <v>72</v>
      </c>
      <c r="E124" s="160" t="s">
        <v>78</v>
      </c>
      <c r="F124" s="160" t="s">
        <v>113</v>
      </c>
      <c r="G124" s="12"/>
      <c r="H124" s="12"/>
      <c r="I124" s="152"/>
      <c r="J124" s="161">
        <f>BK124</f>
        <v>0</v>
      </c>
      <c r="K124" s="12"/>
      <c r="L124" s="149"/>
      <c r="M124" s="154"/>
      <c r="N124" s="155"/>
      <c r="O124" s="155"/>
      <c r="P124" s="156">
        <f>SUM(P125:P131)</f>
        <v>0</v>
      </c>
      <c r="Q124" s="155"/>
      <c r="R124" s="156">
        <f>SUM(R125:R131)</f>
        <v>0</v>
      </c>
      <c r="S124" s="155"/>
      <c r="T124" s="157">
        <f>SUM(T125:T131)</f>
        <v>151.07999999999998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0" t="s">
        <v>78</v>
      </c>
      <c r="AT124" s="158" t="s">
        <v>72</v>
      </c>
      <c r="AU124" s="158" t="s">
        <v>78</v>
      </c>
      <c r="AY124" s="150" t="s">
        <v>112</v>
      </c>
      <c r="BK124" s="159">
        <f>SUM(BK125:BK131)</f>
        <v>0</v>
      </c>
    </row>
    <row r="125" spans="1:65" s="2" customFormat="1" ht="24.15" customHeight="1">
      <c r="A125" s="34"/>
      <c r="B125" s="162"/>
      <c r="C125" s="163" t="s">
        <v>78</v>
      </c>
      <c r="D125" s="163" t="s">
        <v>114</v>
      </c>
      <c r="E125" s="164" t="s">
        <v>115</v>
      </c>
      <c r="F125" s="165" t="s">
        <v>116</v>
      </c>
      <c r="G125" s="166" t="s">
        <v>117</v>
      </c>
      <c r="H125" s="167">
        <v>20</v>
      </c>
      <c r="I125" s="168"/>
      <c r="J125" s="169">
        <f>ROUND(I125*H125,2)</f>
        <v>0</v>
      </c>
      <c r="K125" s="170"/>
      <c r="L125" s="35"/>
      <c r="M125" s="171" t="s">
        <v>1</v>
      </c>
      <c r="N125" s="172" t="s">
        <v>38</v>
      </c>
      <c r="O125" s="73"/>
      <c r="P125" s="173">
        <f>O125*H125</f>
        <v>0</v>
      </c>
      <c r="Q125" s="173">
        <v>0</v>
      </c>
      <c r="R125" s="173">
        <f>Q125*H125</f>
        <v>0</v>
      </c>
      <c r="S125" s="173">
        <v>0.255</v>
      </c>
      <c r="T125" s="174">
        <f>S125*H125</f>
        <v>5.1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5" t="s">
        <v>118</v>
      </c>
      <c r="AT125" s="175" t="s">
        <v>114</v>
      </c>
      <c r="AU125" s="175" t="s">
        <v>80</v>
      </c>
      <c r="AY125" s="15" t="s">
        <v>112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5" t="s">
        <v>78</v>
      </c>
      <c r="BK125" s="176">
        <f>ROUND(I125*H125,2)</f>
        <v>0</v>
      </c>
      <c r="BL125" s="15" t="s">
        <v>118</v>
      </c>
      <c r="BM125" s="175" t="s">
        <v>119</v>
      </c>
    </row>
    <row r="126" spans="1:65" s="2" customFormat="1" ht="24.15" customHeight="1">
      <c r="A126" s="34"/>
      <c r="B126" s="162"/>
      <c r="C126" s="163" t="s">
        <v>80</v>
      </c>
      <c r="D126" s="163" t="s">
        <v>114</v>
      </c>
      <c r="E126" s="164" t="s">
        <v>120</v>
      </c>
      <c r="F126" s="165" t="s">
        <v>121</v>
      </c>
      <c r="G126" s="166" t="s">
        <v>117</v>
      </c>
      <c r="H126" s="167">
        <v>490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38</v>
      </c>
      <c r="O126" s="73"/>
      <c r="P126" s="173">
        <f>O126*H126</f>
        <v>0</v>
      </c>
      <c r="Q126" s="173">
        <v>0</v>
      </c>
      <c r="R126" s="173">
        <f>Q126*H126</f>
        <v>0</v>
      </c>
      <c r="S126" s="173">
        <v>0.29</v>
      </c>
      <c r="T126" s="174">
        <f>S126*H126</f>
        <v>142.1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118</v>
      </c>
      <c r="AT126" s="175" t="s">
        <v>114</v>
      </c>
      <c r="AU126" s="175" t="s">
        <v>80</v>
      </c>
      <c r="AY126" s="15" t="s">
        <v>112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78</v>
      </c>
      <c r="BK126" s="176">
        <f>ROUND(I126*H126,2)</f>
        <v>0</v>
      </c>
      <c r="BL126" s="15" t="s">
        <v>118</v>
      </c>
      <c r="BM126" s="175" t="s">
        <v>122</v>
      </c>
    </row>
    <row r="127" spans="1:65" s="2" customFormat="1" ht="16.5" customHeight="1">
      <c r="A127" s="34"/>
      <c r="B127" s="162"/>
      <c r="C127" s="163" t="s">
        <v>123</v>
      </c>
      <c r="D127" s="163" t="s">
        <v>114</v>
      </c>
      <c r="E127" s="164" t="s">
        <v>124</v>
      </c>
      <c r="F127" s="165" t="s">
        <v>125</v>
      </c>
      <c r="G127" s="166" t="s">
        <v>117</v>
      </c>
      <c r="H127" s="167">
        <v>10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38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0.098</v>
      </c>
      <c r="T127" s="174">
        <f>S127*H127</f>
        <v>0.98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118</v>
      </c>
      <c r="AT127" s="175" t="s">
        <v>114</v>
      </c>
      <c r="AU127" s="175" t="s">
        <v>80</v>
      </c>
      <c r="AY127" s="15" t="s">
        <v>112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78</v>
      </c>
      <c r="BK127" s="176">
        <f>ROUND(I127*H127,2)</f>
        <v>0</v>
      </c>
      <c r="BL127" s="15" t="s">
        <v>118</v>
      </c>
      <c r="BM127" s="175" t="s">
        <v>126</v>
      </c>
    </row>
    <row r="128" spans="1:65" s="2" customFormat="1" ht="16.5" customHeight="1">
      <c r="A128" s="34"/>
      <c r="B128" s="162"/>
      <c r="C128" s="163" t="s">
        <v>118</v>
      </c>
      <c r="D128" s="163" t="s">
        <v>114</v>
      </c>
      <c r="E128" s="164" t="s">
        <v>127</v>
      </c>
      <c r="F128" s="165" t="s">
        <v>128</v>
      </c>
      <c r="G128" s="166" t="s">
        <v>129</v>
      </c>
      <c r="H128" s="167">
        <v>10</v>
      </c>
      <c r="I128" s="168"/>
      <c r="J128" s="169">
        <f>ROUND(I128*H128,2)</f>
        <v>0</v>
      </c>
      <c r="K128" s="170"/>
      <c r="L128" s="35"/>
      <c r="M128" s="171" t="s">
        <v>1</v>
      </c>
      <c r="N128" s="172" t="s">
        <v>38</v>
      </c>
      <c r="O128" s="73"/>
      <c r="P128" s="173">
        <f>O128*H128</f>
        <v>0</v>
      </c>
      <c r="Q128" s="173">
        <v>0</v>
      </c>
      <c r="R128" s="173">
        <f>Q128*H128</f>
        <v>0</v>
      </c>
      <c r="S128" s="173">
        <v>0.29</v>
      </c>
      <c r="T128" s="174">
        <f>S128*H128</f>
        <v>2.9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5" t="s">
        <v>118</v>
      </c>
      <c r="AT128" s="175" t="s">
        <v>114</v>
      </c>
      <c r="AU128" s="175" t="s">
        <v>80</v>
      </c>
      <c r="AY128" s="15" t="s">
        <v>112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78</v>
      </c>
      <c r="BK128" s="176">
        <f>ROUND(I128*H128,2)</f>
        <v>0</v>
      </c>
      <c r="BL128" s="15" t="s">
        <v>118</v>
      </c>
      <c r="BM128" s="175" t="s">
        <v>130</v>
      </c>
    </row>
    <row r="129" spans="1:65" s="2" customFormat="1" ht="33" customHeight="1">
      <c r="A129" s="34"/>
      <c r="B129" s="162"/>
      <c r="C129" s="163" t="s">
        <v>131</v>
      </c>
      <c r="D129" s="163" t="s">
        <v>114</v>
      </c>
      <c r="E129" s="164" t="s">
        <v>132</v>
      </c>
      <c r="F129" s="165" t="s">
        <v>133</v>
      </c>
      <c r="G129" s="166" t="s">
        <v>134</v>
      </c>
      <c r="H129" s="167">
        <v>147</v>
      </c>
      <c r="I129" s="168"/>
      <c r="J129" s="169">
        <f>ROUND(I129*H129,2)</f>
        <v>0</v>
      </c>
      <c r="K129" s="170"/>
      <c r="L129" s="35"/>
      <c r="M129" s="171" t="s">
        <v>1</v>
      </c>
      <c r="N129" s="172" t="s">
        <v>38</v>
      </c>
      <c r="O129" s="73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5" t="s">
        <v>118</v>
      </c>
      <c r="AT129" s="175" t="s">
        <v>114</v>
      </c>
      <c r="AU129" s="175" t="s">
        <v>80</v>
      </c>
      <c r="AY129" s="15" t="s">
        <v>112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5" t="s">
        <v>78</v>
      </c>
      <c r="BK129" s="176">
        <f>ROUND(I129*H129,2)</f>
        <v>0</v>
      </c>
      <c r="BL129" s="15" t="s">
        <v>118</v>
      </c>
      <c r="BM129" s="175" t="s">
        <v>135</v>
      </c>
    </row>
    <row r="130" spans="1:65" s="2" customFormat="1" ht="24.15" customHeight="1">
      <c r="A130" s="34"/>
      <c r="B130" s="162"/>
      <c r="C130" s="163" t="s">
        <v>136</v>
      </c>
      <c r="D130" s="163" t="s">
        <v>114</v>
      </c>
      <c r="E130" s="164" t="s">
        <v>137</v>
      </c>
      <c r="F130" s="165" t="s">
        <v>138</v>
      </c>
      <c r="G130" s="166" t="s">
        <v>117</v>
      </c>
      <c r="H130" s="167">
        <v>490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38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118</v>
      </c>
      <c r="AT130" s="175" t="s">
        <v>114</v>
      </c>
      <c r="AU130" s="175" t="s">
        <v>80</v>
      </c>
      <c r="AY130" s="15" t="s">
        <v>112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78</v>
      </c>
      <c r="BK130" s="176">
        <f>ROUND(I130*H130,2)</f>
        <v>0</v>
      </c>
      <c r="BL130" s="15" t="s">
        <v>118</v>
      </c>
      <c r="BM130" s="175" t="s">
        <v>139</v>
      </c>
    </row>
    <row r="131" spans="1:65" s="2" customFormat="1" ht="24.15" customHeight="1">
      <c r="A131" s="34"/>
      <c r="B131" s="162"/>
      <c r="C131" s="163" t="s">
        <v>140</v>
      </c>
      <c r="D131" s="163" t="s">
        <v>114</v>
      </c>
      <c r="E131" s="164" t="s">
        <v>141</v>
      </c>
      <c r="F131" s="165" t="s">
        <v>142</v>
      </c>
      <c r="G131" s="166" t="s">
        <v>1</v>
      </c>
      <c r="H131" s="167">
        <v>10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38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118</v>
      </c>
      <c r="AT131" s="175" t="s">
        <v>114</v>
      </c>
      <c r="AU131" s="175" t="s">
        <v>80</v>
      </c>
      <c r="AY131" s="15" t="s">
        <v>112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78</v>
      </c>
      <c r="BK131" s="176">
        <f>ROUND(I131*H131,2)</f>
        <v>0</v>
      </c>
      <c r="BL131" s="15" t="s">
        <v>118</v>
      </c>
      <c r="BM131" s="175" t="s">
        <v>143</v>
      </c>
    </row>
    <row r="132" spans="1:63" s="12" customFormat="1" ht="22.8" customHeight="1">
      <c r="A132" s="12"/>
      <c r="B132" s="149"/>
      <c r="C132" s="12"/>
      <c r="D132" s="150" t="s">
        <v>72</v>
      </c>
      <c r="E132" s="160" t="s">
        <v>123</v>
      </c>
      <c r="F132" s="160" t="s">
        <v>144</v>
      </c>
      <c r="G132" s="12"/>
      <c r="H132" s="12"/>
      <c r="I132" s="152"/>
      <c r="J132" s="161">
        <f>BK132</f>
        <v>0</v>
      </c>
      <c r="K132" s="12"/>
      <c r="L132" s="149"/>
      <c r="M132" s="154"/>
      <c r="N132" s="155"/>
      <c r="O132" s="155"/>
      <c r="P132" s="156">
        <f>SUM(P133:P134)</f>
        <v>0</v>
      </c>
      <c r="Q132" s="155"/>
      <c r="R132" s="156">
        <f>SUM(R133:R134)</f>
        <v>18.296875</v>
      </c>
      <c r="S132" s="155"/>
      <c r="T132" s="15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0" t="s">
        <v>78</v>
      </c>
      <c r="AT132" s="158" t="s">
        <v>72</v>
      </c>
      <c r="AU132" s="158" t="s">
        <v>78</v>
      </c>
      <c r="AY132" s="150" t="s">
        <v>112</v>
      </c>
      <c r="BK132" s="159">
        <f>SUM(BK133:BK134)</f>
        <v>0</v>
      </c>
    </row>
    <row r="133" spans="1:65" s="2" customFormat="1" ht="24.15" customHeight="1">
      <c r="A133" s="34"/>
      <c r="B133" s="162"/>
      <c r="C133" s="163" t="s">
        <v>145</v>
      </c>
      <c r="D133" s="163" t="s">
        <v>114</v>
      </c>
      <c r="E133" s="164" t="s">
        <v>146</v>
      </c>
      <c r="F133" s="165" t="s">
        <v>147</v>
      </c>
      <c r="G133" s="166" t="s">
        <v>148</v>
      </c>
      <c r="H133" s="167">
        <v>156.25</v>
      </c>
      <c r="I133" s="168"/>
      <c r="J133" s="169">
        <f>ROUND(I133*H133,2)</f>
        <v>0</v>
      </c>
      <c r="K133" s="170"/>
      <c r="L133" s="35"/>
      <c r="M133" s="171" t="s">
        <v>1</v>
      </c>
      <c r="N133" s="172" t="s">
        <v>38</v>
      </c>
      <c r="O133" s="73"/>
      <c r="P133" s="173">
        <f>O133*H133</f>
        <v>0</v>
      </c>
      <c r="Q133" s="173">
        <v>0.06702</v>
      </c>
      <c r="R133" s="173">
        <f>Q133*H133</f>
        <v>10.471874999999999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118</v>
      </c>
      <c r="AT133" s="175" t="s">
        <v>114</v>
      </c>
      <c r="AU133" s="175" t="s">
        <v>80</v>
      </c>
      <c r="AY133" s="15" t="s">
        <v>112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78</v>
      </c>
      <c r="BK133" s="176">
        <f>ROUND(I133*H133,2)</f>
        <v>0</v>
      </c>
      <c r="BL133" s="15" t="s">
        <v>118</v>
      </c>
      <c r="BM133" s="175" t="s">
        <v>149</v>
      </c>
    </row>
    <row r="134" spans="1:65" s="2" customFormat="1" ht="24.15" customHeight="1">
      <c r="A134" s="34"/>
      <c r="B134" s="162"/>
      <c r="C134" s="177" t="s">
        <v>150</v>
      </c>
      <c r="D134" s="177" t="s">
        <v>151</v>
      </c>
      <c r="E134" s="178" t="s">
        <v>152</v>
      </c>
      <c r="F134" s="179" t="s">
        <v>153</v>
      </c>
      <c r="G134" s="180" t="s">
        <v>148</v>
      </c>
      <c r="H134" s="181">
        <v>156.5</v>
      </c>
      <c r="I134" s="182"/>
      <c r="J134" s="183">
        <f>ROUND(I134*H134,2)</f>
        <v>0</v>
      </c>
      <c r="K134" s="184"/>
      <c r="L134" s="185"/>
      <c r="M134" s="186" t="s">
        <v>1</v>
      </c>
      <c r="N134" s="187" t="s">
        <v>38</v>
      </c>
      <c r="O134" s="73"/>
      <c r="P134" s="173">
        <f>O134*H134</f>
        <v>0</v>
      </c>
      <c r="Q134" s="173">
        <v>0.05</v>
      </c>
      <c r="R134" s="173">
        <f>Q134*H134</f>
        <v>7.825</v>
      </c>
      <c r="S134" s="173">
        <v>0</v>
      </c>
      <c r="T134" s="17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5" t="s">
        <v>145</v>
      </c>
      <c r="AT134" s="175" t="s">
        <v>151</v>
      </c>
      <c r="AU134" s="175" t="s">
        <v>80</v>
      </c>
      <c r="AY134" s="15" t="s">
        <v>112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5" t="s">
        <v>78</v>
      </c>
      <c r="BK134" s="176">
        <f>ROUND(I134*H134,2)</f>
        <v>0</v>
      </c>
      <c r="BL134" s="15" t="s">
        <v>118</v>
      </c>
      <c r="BM134" s="175" t="s">
        <v>154</v>
      </c>
    </row>
    <row r="135" spans="1:63" s="12" customFormat="1" ht="22.8" customHeight="1">
      <c r="A135" s="12"/>
      <c r="B135" s="149"/>
      <c r="C135" s="12"/>
      <c r="D135" s="150" t="s">
        <v>72</v>
      </c>
      <c r="E135" s="160" t="s">
        <v>131</v>
      </c>
      <c r="F135" s="160" t="s">
        <v>155</v>
      </c>
      <c r="G135" s="12"/>
      <c r="H135" s="12"/>
      <c r="I135" s="152"/>
      <c r="J135" s="161">
        <f>BK135</f>
        <v>0</v>
      </c>
      <c r="K135" s="12"/>
      <c r="L135" s="149"/>
      <c r="M135" s="154"/>
      <c r="N135" s="155"/>
      <c r="O135" s="155"/>
      <c r="P135" s="156">
        <f>SUM(P136:P146)</f>
        <v>0</v>
      </c>
      <c r="Q135" s="155"/>
      <c r="R135" s="156">
        <f>SUM(R136:R146)</f>
        <v>69.78071</v>
      </c>
      <c r="S135" s="155"/>
      <c r="T135" s="157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0" t="s">
        <v>78</v>
      </c>
      <c r="AT135" s="158" t="s">
        <v>72</v>
      </c>
      <c r="AU135" s="158" t="s">
        <v>78</v>
      </c>
      <c r="AY135" s="150" t="s">
        <v>112</v>
      </c>
      <c r="BK135" s="159">
        <f>SUM(BK136:BK146)</f>
        <v>0</v>
      </c>
    </row>
    <row r="136" spans="1:65" s="2" customFormat="1" ht="24.15" customHeight="1">
      <c r="A136" s="34"/>
      <c r="B136" s="162"/>
      <c r="C136" s="163" t="s">
        <v>156</v>
      </c>
      <c r="D136" s="163" t="s">
        <v>114</v>
      </c>
      <c r="E136" s="164" t="s">
        <v>157</v>
      </c>
      <c r="F136" s="165" t="s">
        <v>158</v>
      </c>
      <c r="G136" s="166" t="s">
        <v>117</v>
      </c>
      <c r="H136" s="167">
        <v>455</v>
      </c>
      <c r="I136" s="168"/>
      <c r="J136" s="169">
        <f>ROUND(I136*H136,2)</f>
        <v>0</v>
      </c>
      <c r="K136" s="170"/>
      <c r="L136" s="35"/>
      <c r="M136" s="171" t="s">
        <v>1</v>
      </c>
      <c r="N136" s="172" t="s">
        <v>38</v>
      </c>
      <c r="O136" s="73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5" t="s">
        <v>118</v>
      </c>
      <c r="AT136" s="175" t="s">
        <v>114</v>
      </c>
      <c r="AU136" s="175" t="s">
        <v>80</v>
      </c>
      <c r="AY136" s="15" t="s">
        <v>112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78</v>
      </c>
      <c r="BK136" s="176">
        <f>ROUND(I136*H136,2)</f>
        <v>0</v>
      </c>
      <c r="BL136" s="15" t="s">
        <v>118</v>
      </c>
      <c r="BM136" s="175" t="s">
        <v>159</v>
      </c>
    </row>
    <row r="137" spans="1:65" s="2" customFormat="1" ht="16.5" customHeight="1">
      <c r="A137" s="34"/>
      <c r="B137" s="162"/>
      <c r="C137" s="163" t="s">
        <v>160</v>
      </c>
      <c r="D137" s="163" t="s">
        <v>114</v>
      </c>
      <c r="E137" s="164" t="s">
        <v>161</v>
      </c>
      <c r="F137" s="165" t="s">
        <v>162</v>
      </c>
      <c r="G137" s="166" t="s">
        <v>117</v>
      </c>
      <c r="H137" s="167">
        <v>35</v>
      </c>
      <c r="I137" s="168"/>
      <c r="J137" s="169">
        <f>ROUND(I137*H137,2)</f>
        <v>0</v>
      </c>
      <c r="K137" s="170"/>
      <c r="L137" s="35"/>
      <c r="M137" s="171" t="s">
        <v>1</v>
      </c>
      <c r="N137" s="172" t="s">
        <v>38</v>
      </c>
      <c r="O137" s="73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5" t="s">
        <v>118</v>
      </c>
      <c r="AT137" s="175" t="s">
        <v>114</v>
      </c>
      <c r="AU137" s="175" t="s">
        <v>80</v>
      </c>
      <c r="AY137" s="15" t="s">
        <v>112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5" t="s">
        <v>78</v>
      </c>
      <c r="BK137" s="176">
        <f>ROUND(I137*H137,2)</f>
        <v>0</v>
      </c>
      <c r="BL137" s="15" t="s">
        <v>118</v>
      </c>
      <c r="BM137" s="175" t="s">
        <v>163</v>
      </c>
    </row>
    <row r="138" spans="1:65" s="2" customFormat="1" ht="24.15" customHeight="1">
      <c r="A138" s="34"/>
      <c r="B138" s="162"/>
      <c r="C138" s="163" t="s">
        <v>8</v>
      </c>
      <c r="D138" s="163" t="s">
        <v>114</v>
      </c>
      <c r="E138" s="164" t="s">
        <v>164</v>
      </c>
      <c r="F138" s="165" t="s">
        <v>165</v>
      </c>
      <c r="G138" s="166" t="s">
        <v>117</v>
      </c>
      <c r="H138" s="167">
        <v>455</v>
      </c>
      <c r="I138" s="168"/>
      <c r="J138" s="169">
        <f>ROUND(I138*H138,2)</f>
        <v>0</v>
      </c>
      <c r="K138" s="170"/>
      <c r="L138" s="35"/>
      <c r="M138" s="171" t="s">
        <v>1</v>
      </c>
      <c r="N138" s="172" t="s">
        <v>38</v>
      </c>
      <c r="O138" s="73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118</v>
      </c>
      <c r="AT138" s="175" t="s">
        <v>114</v>
      </c>
      <c r="AU138" s="175" t="s">
        <v>80</v>
      </c>
      <c r="AY138" s="15" t="s">
        <v>112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78</v>
      </c>
      <c r="BK138" s="176">
        <f>ROUND(I138*H138,2)</f>
        <v>0</v>
      </c>
      <c r="BL138" s="15" t="s">
        <v>118</v>
      </c>
      <c r="BM138" s="175" t="s">
        <v>166</v>
      </c>
    </row>
    <row r="139" spans="1:65" s="2" customFormat="1" ht="24.15" customHeight="1">
      <c r="A139" s="34"/>
      <c r="B139" s="162"/>
      <c r="C139" s="163" t="s">
        <v>167</v>
      </c>
      <c r="D139" s="163" t="s">
        <v>114</v>
      </c>
      <c r="E139" s="164" t="s">
        <v>168</v>
      </c>
      <c r="F139" s="165" t="s">
        <v>169</v>
      </c>
      <c r="G139" s="166" t="s">
        <v>117</v>
      </c>
      <c r="H139" s="167">
        <v>35</v>
      </c>
      <c r="I139" s="168"/>
      <c r="J139" s="169">
        <f>ROUND(I139*H139,2)</f>
        <v>0</v>
      </c>
      <c r="K139" s="170"/>
      <c r="L139" s="35"/>
      <c r="M139" s="171" t="s">
        <v>1</v>
      </c>
      <c r="N139" s="172" t="s">
        <v>38</v>
      </c>
      <c r="O139" s="73"/>
      <c r="P139" s="173">
        <f>O139*H139</f>
        <v>0</v>
      </c>
      <c r="Q139" s="173">
        <v>0.08922</v>
      </c>
      <c r="R139" s="173">
        <f>Q139*H139</f>
        <v>3.1226999999999996</v>
      </c>
      <c r="S139" s="173">
        <v>0</v>
      </c>
      <c r="T139" s="17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5" t="s">
        <v>118</v>
      </c>
      <c r="AT139" s="175" t="s">
        <v>114</v>
      </c>
      <c r="AU139" s="175" t="s">
        <v>80</v>
      </c>
      <c r="AY139" s="15" t="s">
        <v>112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78</v>
      </c>
      <c r="BK139" s="176">
        <f>ROUND(I139*H139,2)</f>
        <v>0</v>
      </c>
      <c r="BL139" s="15" t="s">
        <v>118</v>
      </c>
      <c r="BM139" s="175" t="s">
        <v>170</v>
      </c>
    </row>
    <row r="140" spans="1:65" s="2" customFormat="1" ht="21.75" customHeight="1">
      <c r="A140" s="34"/>
      <c r="B140" s="162"/>
      <c r="C140" s="177" t="s">
        <v>171</v>
      </c>
      <c r="D140" s="177" t="s">
        <v>151</v>
      </c>
      <c r="E140" s="178" t="s">
        <v>172</v>
      </c>
      <c r="F140" s="179" t="s">
        <v>173</v>
      </c>
      <c r="G140" s="180" t="s">
        <v>117</v>
      </c>
      <c r="H140" s="181">
        <v>36.05</v>
      </c>
      <c r="I140" s="182"/>
      <c r="J140" s="183">
        <f>ROUND(I140*H140,2)</f>
        <v>0</v>
      </c>
      <c r="K140" s="184"/>
      <c r="L140" s="185"/>
      <c r="M140" s="186" t="s">
        <v>1</v>
      </c>
      <c r="N140" s="187" t="s">
        <v>38</v>
      </c>
      <c r="O140" s="73"/>
      <c r="P140" s="173">
        <f>O140*H140</f>
        <v>0</v>
      </c>
      <c r="Q140" s="173">
        <v>0.131</v>
      </c>
      <c r="R140" s="173">
        <f>Q140*H140</f>
        <v>4.72255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145</v>
      </c>
      <c r="AT140" s="175" t="s">
        <v>151</v>
      </c>
      <c r="AU140" s="175" t="s">
        <v>80</v>
      </c>
      <c r="AY140" s="15" t="s">
        <v>112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78</v>
      </c>
      <c r="BK140" s="176">
        <f>ROUND(I140*H140,2)</f>
        <v>0</v>
      </c>
      <c r="BL140" s="15" t="s">
        <v>118</v>
      </c>
      <c r="BM140" s="175" t="s">
        <v>174</v>
      </c>
    </row>
    <row r="141" spans="1:65" s="2" customFormat="1" ht="24.15" customHeight="1">
      <c r="A141" s="34"/>
      <c r="B141" s="162"/>
      <c r="C141" s="163" t="s">
        <v>175</v>
      </c>
      <c r="D141" s="163" t="s">
        <v>114</v>
      </c>
      <c r="E141" s="164" t="s">
        <v>176</v>
      </c>
      <c r="F141" s="165" t="s">
        <v>177</v>
      </c>
      <c r="G141" s="166" t="s">
        <v>117</v>
      </c>
      <c r="H141" s="167">
        <v>15</v>
      </c>
      <c r="I141" s="168"/>
      <c r="J141" s="169">
        <f>ROUND(I141*H141,2)</f>
        <v>0</v>
      </c>
      <c r="K141" s="170"/>
      <c r="L141" s="35"/>
      <c r="M141" s="171" t="s">
        <v>1</v>
      </c>
      <c r="N141" s="172" t="s">
        <v>38</v>
      </c>
      <c r="O141" s="73"/>
      <c r="P141" s="173">
        <f>O141*H141</f>
        <v>0</v>
      </c>
      <c r="Q141" s="173">
        <v>0.11162</v>
      </c>
      <c r="R141" s="173">
        <f>Q141*H141</f>
        <v>1.6743</v>
      </c>
      <c r="S141" s="173">
        <v>0</v>
      </c>
      <c r="T141" s="17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5" t="s">
        <v>118</v>
      </c>
      <c r="AT141" s="175" t="s">
        <v>114</v>
      </c>
      <c r="AU141" s="175" t="s">
        <v>80</v>
      </c>
      <c r="AY141" s="15" t="s">
        <v>112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5" t="s">
        <v>78</v>
      </c>
      <c r="BK141" s="176">
        <f>ROUND(I141*H141,2)</f>
        <v>0</v>
      </c>
      <c r="BL141" s="15" t="s">
        <v>118</v>
      </c>
      <c r="BM141" s="175" t="s">
        <v>178</v>
      </c>
    </row>
    <row r="142" spans="1:65" s="2" customFormat="1" ht="21.75" customHeight="1">
      <c r="A142" s="34"/>
      <c r="B142" s="162"/>
      <c r="C142" s="177" t="s">
        <v>179</v>
      </c>
      <c r="D142" s="177" t="s">
        <v>151</v>
      </c>
      <c r="E142" s="178" t="s">
        <v>180</v>
      </c>
      <c r="F142" s="179" t="s">
        <v>181</v>
      </c>
      <c r="G142" s="180" t="s">
        <v>117</v>
      </c>
      <c r="H142" s="181">
        <v>12.36</v>
      </c>
      <c r="I142" s="182"/>
      <c r="J142" s="183">
        <f>ROUND(I142*H142,2)</f>
        <v>0</v>
      </c>
      <c r="K142" s="184"/>
      <c r="L142" s="185"/>
      <c r="M142" s="186" t="s">
        <v>1</v>
      </c>
      <c r="N142" s="187" t="s">
        <v>38</v>
      </c>
      <c r="O142" s="73"/>
      <c r="P142" s="173">
        <f>O142*H142</f>
        <v>0</v>
      </c>
      <c r="Q142" s="173">
        <v>0.176</v>
      </c>
      <c r="R142" s="173">
        <f>Q142*H142</f>
        <v>2.17536</v>
      </c>
      <c r="S142" s="173">
        <v>0</v>
      </c>
      <c r="T142" s="17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5" t="s">
        <v>145</v>
      </c>
      <c r="AT142" s="175" t="s">
        <v>151</v>
      </c>
      <c r="AU142" s="175" t="s">
        <v>80</v>
      </c>
      <c r="AY142" s="15" t="s">
        <v>112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78</v>
      </c>
      <c r="BK142" s="176">
        <f>ROUND(I142*H142,2)</f>
        <v>0</v>
      </c>
      <c r="BL142" s="15" t="s">
        <v>118</v>
      </c>
      <c r="BM142" s="175" t="s">
        <v>182</v>
      </c>
    </row>
    <row r="143" spans="1:65" s="2" customFormat="1" ht="24.15" customHeight="1">
      <c r="A143" s="34"/>
      <c r="B143" s="162"/>
      <c r="C143" s="177" t="s">
        <v>183</v>
      </c>
      <c r="D143" s="177" t="s">
        <v>151</v>
      </c>
      <c r="E143" s="178" t="s">
        <v>184</v>
      </c>
      <c r="F143" s="179" t="s">
        <v>185</v>
      </c>
      <c r="G143" s="180" t="s">
        <v>117</v>
      </c>
      <c r="H143" s="181">
        <v>3</v>
      </c>
      <c r="I143" s="182"/>
      <c r="J143" s="183">
        <f>ROUND(I143*H143,2)</f>
        <v>0</v>
      </c>
      <c r="K143" s="184"/>
      <c r="L143" s="185"/>
      <c r="M143" s="186" t="s">
        <v>1</v>
      </c>
      <c r="N143" s="187" t="s">
        <v>38</v>
      </c>
      <c r="O143" s="73"/>
      <c r="P143" s="173">
        <f>O143*H143</f>
        <v>0</v>
      </c>
      <c r="Q143" s="173">
        <v>0.175</v>
      </c>
      <c r="R143" s="173">
        <f>Q143*H143</f>
        <v>0.5249999999999999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145</v>
      </c>
      <c r="AT143" s="175" t="s">
        <v>151</v>
      </c>
      <c r="AU143" s="175" t="s">
        <v>80</v>
      </c>
      <c r="AY143" s="15" t="s">
        <v>112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78</v>
      </c>
      <c r="BK143" s="176">
        <f>ROUND(I143*H143,2)</f>
        <v>0</v>
      </c>
      <c r="BL143" s="15" t="s">
        <v>118</v>
      </c>
      <c r="BM143" s="175" t="s">
        <v>186</v>
      </c>
    </row>
    <row r="144" spans="1:65" s="2" customFormat="1" ht="24.15" customHeight="1">
      <c r="A144" s="34"/>
      <c r="B144" s="162"/>
      <c r="C144" s="163" t="s">
        <v>187</v>
      </c>
      <c r="D144" s="163" t="s">
        <v>114</v>
      </c>
      <c r="E144" s="164" t="s">
        <v>188</v>
      </c>
      <c r="F144" s="165" t="s">
        <v>189</v>
      </c>
      <c r="G144" s="166" t="s">
        <v>117</v>
      </c>
      <c r="H144" s="167">
        <v>440</v>
      </c>
      <c r="I144" s="168"/>
      <c r="J144" s="169">
        <f>ROUND(I144*H144,2)</f>
        <v>0</v>
      </c>
      <c r="K144" s="170"/>
      <c r="L144" s="35"/>
      <c r="M144" s="171" t="s">
        <v>1</v>
      </c>
      <c r="N144" s="172" t="s">
        <v>38</v>
      </c>
      <c r="O144" s="73"/>
      <c r="P144" s="173">
        <f>O144*H144</f>
        <v>0</v>
      </c>
      <c r="Q144" s="173">
        <v>0.098</v>
      </c>
      <c r="R144" s="173">
        <f>Q144*H144</f>
        <v>43.120000000000005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118</v>
      </c>
      <c r="AT144" s="175" t="s">
        <v>114</v>
      </c>
      <c r="AU144" s="175" t="s">
        <v>80</v>
      </c>
      <c r="AY144" s="15" t="s">
        <v>112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78</v>
      </c>
      <c r="BK144" s="176">
        <f>ROUND(I144*H144,2)</f>
        <v>0</v>
      </c>
      <c r="BL144" s="15" t="s">
        <v>118</v>
      </c>
      <c r="BM144" s="175" t="s">
        <v>190</v>
      </c>
    </row>
    <row r="145" spans="1:65" s="2" customFormat="1" ht="16.5" customHeight="1">
      <c r="A145" s="34"/>
      <c r="B145" s="162"/>
      <c r="C145" s="177" t="s">
        <v>191</v>
      </c>
      <c r="D145" s="177" t="s">
        <v>151</v>
      </c>
      <c r="E145" s="178" t="s">
        <v>192</v>
      </c>
      <c r="F145" s="179" t="s">
        <v>193</v>
      </c>
      <c r="G145" s="180" t="s">
        <v>117</v>
      </c>
      <c r="H145" s="181">
        <v>453.2</v>
      </c>
      <c r="I145" s="182"/>
      <c r="J145" s="183">
        <f>ROUND(I145*H145,2)</f>
        <v>0</v>
      </c>
      <c r="K145" s="184"/>
      <c r="L145" s="185"/>
      <c r="M145" s="186" t="s">
        <v>1</v>
      </c>
      <c r="N145" s="187" t="s">
        <v>38</v>
      </c>
      <c r="O145" s="73"/>
      <c r="P145" s="173">
        <f>O145*H145</f>
        <v>0</v>
      </c>
      <c r="Q145" s="173">
        <v>0.027</v>
      </c>
      <c r="R145" s="173">
        <f>Q145*H145</f>
        <v>12.2364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145</v>
      </c>
      <c r="AT145" s="175" t="s">
        <v>151</v>
      </c>
      <c r="AU145" s="175" t="s">
        <v>80</v>
      </c>
      <c r="AY145" s="15" t="s">
        <v>112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78</v>
      </c>
      <c r="BK145" s="176">
        <f>ROUND(I145*H145,2)</f>
        <v>0</v>
      </c>
      <c r="BL145" s="15" t="s">
        <v>118</v>
      </c>
      <c r="BM145" s="175" t="s">
        <v>194</v>
      </c>
    </row>
    <row r="146" spans="1:65" s="2" customFormat="1" ht="24.15" customHeight="1">
      <c r="A146" s="34"/>
      <c r="B146" s="162"/>
      <c r="C146" s="163" t="s">
        <v>195</v>
      </c>
      <c r="D146" s="163" t="s">
        <v>114</v>
      </c>
      <c r="E146" s="164" t="s">
        <v>196</v>
      </c>
      <c r="F146" s="165" t="s">
        <v>197</v>
      </c>
      <c r="G146" s="166" t="s">
        <v>117</v>
      </c>
      <c r="H146" s="167">
        <v>440</v>
      </c>
      <c r="I146" s="168"/>
      <c r="J146" s="169">
        <f>ROUND(I146*H146,2)</f>
        <v>0</v>
      </c>
      <c r="K146" s="170"/>
      <c r="L146" s="35"/>
      <c r="M146" s="171" t="s">
        <v>1</v>
      </c>
      <c r="N146" s="172" t="s">
        <v>38</v>
      </c>
      <c r="O146" s="73"/>
      <c r="P146" s="173">
        <f>O146*H146</f>
        <v>0</v>
      </c>
      <c r="Q146" s="173">
        <v>0.00501</v>
      </c>
      <c r="R146" s="173">
        <f>Q146*H146</f>
        <v>2.2043999999999997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118</v>
      </c>
      <c r="AT146" s="175" t="s">
        <v>114</v>
      </c>
      <c r="AU146" s="175" t="s">
        <v>80</v>
      </c>
      <c r="AY146" s="15" t="s">
        <v>112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78</v>
      </c>
      <c r="BK146" s="176">
        <f>ROUND(I146*H146,2)</f>
        <v>0</v>
      </c>
      <c r="BL146" s="15" t="s">
        <v>118</v>
      </c>
      <c r="BM146" s="175" t="s">
        <v>198</v>
      </c>
    </row>
    <row r="147" spans="1:63" s="12" customFormat="1" ht="22.8" customHeight="1">
      <c r="A147" s="12"/>
      <c r="B147" s="149"/>
      <c r="C147" s="12"/>
      <c r="D147" s="150" t="s">
        <v>72</v>
      </c>
      <c r="E147" s="160" t="s">
        <v>145</v>
      </c>
      <c r="F147" s="160" t="s">
        <v>199</v>
      </c>
      <c r="G147" s="12"/>
      <c r="H147" s="12"/>
      <c r="I147" s="152"/>
      <c r="J147" s="161">
        <f>BK147</f>
        <v>0</v>
      </c>
      <c r="K147" s="12"/>
      <c r="L147" s="149"/>
      <c r="M147" s="154"/>
      <c r="N147" s="155"/>
      <c r="O147" s="155"/>
      <c r="P147" s="156">
        <f>P148</f>
        <v>0</v>
      </c>
      <c r="Q147" s="155"/>
      <c r="R147" s="156">
        <f>R148</f>
        <v>0.8416</v>
      </c>
      <c r="S147" s="155"/>
      <c r="T147" s="157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0" t="s">
        <v>78</v>
      </c>
      <c r="AT147" s="158" t="s">
        <v>72</v>
      </c>
      <c r="AU147" s="158" t="s">
        <v>78</v>
      </c>
      <c r="AY147" s="150" t="s">
        <v>112</v>
      </c>
      <c r="BK147" s="159">
        <f>BK148</f>
        <v>0</v>
      </c>
    </row>
    <row r="148" spans="1:65" s="2" customFormat="1" ht="16.5" customHeight="1">
      <c r="A148" s="34"/>
      <c r="B148" s="162"/>
      <c r="C148" s="163" t="s">
        <v>7</v>
      </c>
      <c r="D148" s="163" t="s">
        <v>114</v>
      </c>
      <c r="E148" s="164" t="s">
        <v>200</v>
      </c>
      <c r="F148" s="165" t="s">
        <v>201</v>
      </c>
      <c r="G148" s="166" t="s">
        <v>148</v>
      </c>
      <c r="H148" s="167">
        <v>2</v>
      </c>
      <c r="I148" s="168"/>
      <c r="J148" s="169">
        <f>ROUND(I148*H148,2)</f>
        <v>0</v>
      </c>
      <c r="K148" s="170"/>
      <c r="L148" s="35"/>
      <c r="M148" s="171" t="s">
        <v>1</v>
      </c>
      <c r="N148" s="172" t="s">
        <v>38</v>
      </c>
      <c r="O148" s="73"/>
      <c r="P148" s="173">
        <f>O148*H148</f>
        <v>0</v>
      </c>
      <c r="Q148" s="173">
        <v>0.4208</v>
      </c>
      <c r="R148" s="173">
        <f>Q148*H148</f>
        <v>0.8416</v>
      </c>
      <c r="S148" s="173">
        <v>0</v>
      </c>
      <c r="T148" s="17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5" t="s">
        <v>118</v>
      </c>
      <c r="AT148" s="175" t="s">
        <v>114</v>
      </c>
      <c r="AU148" s="175" t="s">
        <v>80</v>
      </c>
      <c r="AY148" s="15" t="s">
        <v>112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5" t="s">
        <v>78</v>
      </c>
      <c r="BK148" s="176">
        <f>ROUND(I148*H148,2)</f>
        <v>0</v>
      </c>
      <c r="BL148" s="15" t="s">
        <v>118</v>
      </c>
      <c r="BM148" s="175" t="s">
        <v>202</v>
      </c>
    </row>
    <row r="149" spans="1:63" s="12" customFormat="1" ht="22.8" customHeight="1">
      <c r="A149" s="12"/>
      <c r="B149" s="149"/>
      <c r="C149" s="12"/>
      <c r="D149" s="150" t="s">
        <v>72</v>
      </c>
      <c r="E149" s="160" t="s">
        <v>150</v>
      </c>
      <c r="F149" s="160" t="s">
        <v>203</v>
      </c>
      <c r="G149" s="12"/>
      <c r="H149" s="12"/>
      <c r="I149" s="152"/>
      <c r="J149" s="161">
        <f>BK149</f>
        <v>0</v>
      </c>
      <c r="K149" s="12"/>
      <c r="L149" s="149"/>
      <c r="M149" s="154"/>
      <c r="N149" s="155"/>
      <c r="O149" s="155"/>
      <c r="P149" s="156">
        <f>SUM(P150:P156)</f>
        <v>0</v>
      </c>
      <c r="Q149" s="155"/>
      <c r="R149" s="156">
        <f>SUM(R150:R156)</f>
        <v>37.03572</v>
      </c>
      <c r="S149" s="155"/>
      <c r="T149" s="157">
        <f>SUM(T150:T156)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0" t="s">
        <v>78</v>
      </c>
      <c r="AT149" s="158" t="s">
        <v>72</v>
      </c>
      <c r="AU149" s="158" t="s">
        <v>78</v>
      </c>
      <c r="AY149" s="150" t="s">
        <v>112</v>
      </c>
      <c r="BK149" s="159">
        <f>SUM(BK150:BK156)</f>
        <v>0</v>
      </c>
    </row>
    <row r="150" spans="1:65" s="2" customFormat="1" ht="24.15" customHeight="1">
      <c r="A150" s="34"/>
      <c r="B150" s="162"/>
      <c r="C150" s="163" t="s">
        <v>204</v>
      </c>
      <c r="D150" s="163" t="s">
        <v>114</v>
      </c>
      <c r="E150" s="164" t="s">
        <v>205</v>
      </c>
      <c r="F150" s="165" t="s">
        <v>206</v>
      </c>
      <c r="G150" s="166" t="s">
        <v>129</v>
      </c>
      <c r="H150" s="167">
        <v>14</v>
      </c>
      <c r="I150" s="168"/>
      <c r="J150" s="169">
        <f>ROUND(I150*H150,2)</f>
        <v>0</v>
      </c>
      <c r="K150" s="170"/>
      <c r="L150" s="35"/>
      <c r="M150" s="171" t="s">
        <v>1</v>
      </c>
      <c r="N150" s="172" t="s">
        <v>38</v>
      </c>
      <c r="O150" s="73"/>
      <c r="P150" s="173">
        <f>O150*H150</f>
        <v>0</v>
      </c>
      <c r="Q150" s="173">
        <v>0.00033</v>
      </c>
      <c r="R150" s="173">
        <f>Q150*H150</f>
        <v>0.00462</v>
      </c>
      <c r="S150" s="173">
        <v>0</v>
      </c>
      <c r="T150" s="17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118</v>
      </c>
      <c r="AT150" s="175" t="s">
        <v>114</v>
      </c>
      <c r="AU150" s="175" t="s">
        <v>80</v>
      </c>
      <c r="AY150" s="15" t="s">
        <v>112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78</v>
      </c>
      <c r="BK150" s="176">
        <f>ROUND(I150*H150,2)</f>
        <v>0</v>
      </c>
      <c r="BL150" s="15" t="s">
        <v>118</v>
      </c>
      <c r="BM150" s="175" t="s">
        <v>207</v>
      </c>
    </row>
    <row r="151" spans="1:65" s="2" customFormat="1" ht="33" customHeight="1">
      <c r="A151" s="34"/>
      <c r="B151" s="162"/>
      <c r="C151" s="163" t="s">
        <v>208</v>
      </c>
      <c r="D151" s="163" t="s">
        <v>114</v>
      </c>
      <c r="E151" s="164" t="s">
        <v>209</v>
      </c>
      <c r="F151" s="165" t="s">
        <v>210</v>
      </c>
      <c r="G151" s="166" t="s">
        <v>129</v>
      </c>
      <c r="H151" s="167">
        <v>160</v>
      </c>
      <c r="I151" s="168"/>
      <c r="J151" s="169">
        <f>ROUND(I151*H151,2)</f>
        <v>0</v>
      </c>
      <c r="K151" s="170"/>
      <c r="L151" s="35"/>
      <c r="M151" s="171" t="s">
        <v>1</v>
      </c>
      <c r="N151" s="172" t="s">
        <v>38</v>
      </c>
      <c r="O151" s="73"/>
      <c r="P151" s="173">
        <f>O151*H151</f>
        <v>0</v>
      </c>
      <c r="Q151" s="173">
        <v>0.1554</v>
      </c>
      <c r="R151" s="173">
        <f>Q151*H151</f>
        <v>24.864</v>
      </c>
      <c r="S151" s="173">
        <v>0</v>
      </c>
      <c r="T151" s="17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5" t="s">
        <v>118</v>
      </c>
      <c r="AT151" s="175" t="s">
        <v>114</v>
      </c>
      <c r="AU151" s="175" t="s">
        <v>80</v>
      </c>
      <c r="AY151" s="15" t="s">
        <v>112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5" t="s">
        <v>78</v>
      </c>
      <c r="BK151" s="176">
        <f>ROUND(I151*H151,2)</f>
        <v>0</v>
      </c>
      <c r="BL151" s="15" t="s">
        <v>118</v>
      </c>
      <c r="BM151" s="175" t="s">
        <v>211</v>
      </c>
    </row>
    <row r="152" spans="1:65" s="2" customFormat="1" ht="16.5" customHeight="1">
      <c r="A152" s="34"/>
      <c r="B152" s="162"/>
      <c r="C152" s="177" t="s">
        <v>212</v>
      </c>
      <c r="D152" s="177" t="s">
        <v>151</v>
      </c>
      <c r="E152" s="178" t="s">
        <v>213</v>
      </c>
      <c r="F152" s="179" t="s">
        <v>214</v>
      </c>
      <c r="G152" s="180" t="s">
        <v>129</v>
      </c>
      <c r="H152" s="181">
        <v>137.7</v>
      </c>
      <c r="I152" s="182"/>
      <c r="J152" s="183">
        <f>ROUND(I152*H152,2)</f>
        <v>0</v>
      </c>
      <c r="K152" s="184"/>
      <c r="L152" s="185"/>
      <c r="M152" s="186" t="s">
        <v>1</v>
      </c>
      <c r="N152" s="187" t="s">
        <v>38</v>
      </c>
      <c r="O152" s="73"/>
      <c r="P152" s="173">
        <f>O152*H152</f>
        <v>0</v>
      </c>
      <c r="Q152" s="173">
        <v>0.08</v>
      </c>
      <c r="R152" s="173">
        <f>Q152*H152</f>
        <v>11.016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145</v>
      </c>
      <c r="AT152" s="175" t="s">
        <v>151</v>
      </c>
      <c r="AU152" s="175" t="s">
        <v>80</v>
      </c>
      <c r="AY152" s="15" t="s">
        <v>112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5" t="s">
        <v>78</v>
      </c>
      <c r="BK152" s="176">
        <f>ROUND(I152*H152,2)</f>
        <v>0</v>
      </c>
      <c r="BL152" s="15" t="s">
        <v>118</v>
      </c>
      <c r="BM152" s="175" t="s">
        <v>215</v>
      </c>
    </row>
    <row r="153" spans="1:65" s="2" customFormat="1" ht="16.5" customHeight="1">
      <c r="A153" s="34"/>
      <c r="B153" s="162"/>
      <c r="C153" s="177" t="s">
        <v>216</v>
      </c>
      <c r="D153" s="177" t="s">
        <v>151</v>
      </c>
      <c r="E153" s="178" t="s">
        <v>217</v>
      </c>
      <c r="F153" s="179" t="s">
        <v>218</v>
      </c>
      <c r="G153" s="180" t="s">
        <v>129</v>
      </c>
      <c r="H153" s="181">
        <v>25</v>
      </c>
      <c r="I153" s="182"/>
      <c r="J153" s="183">
        <f>ROUND(I153*H153,2)</f>
        <v>0</v>
      </c>
      <c r="K153" s="184"/>
      <c r="L153" s="185"/>
      <c r="M153" s="186" t="s">
        <v>1</v>
      </c>
      <c r="N153" s="187" t="s">
        <v>38</v>
      </c>
      <c r="O153" s="73"/>
      <c r="P153" s="173">
        <f>O153*H153</f>
        <v>0</v>
      </c>
      <c r="Q153" s="173">
        <v>0.046</v>
      </c>
      <c r="R153" s="173">
        <f>Q153*H153</f>
        <v>1.15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145</v>
      </c>
      <c r="AT153" s="175" t="s">
        <v>151</v>
      </c>
      <c r="AU153" s="175" t="s">
        <v>80</v>
      </c>
      <c r="AY153" s="15" t="s">
        <v>112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78</v>
      </c>
      <c r="BK153" s="176">
        <f>ROUND(I153*H153,2)</f>
        <v>0</v>
      </c>
      <c r="BL153" s="15" t="s">
        <v>118</v>
      </c>
      <c r="BM153" s="175" t="s">
        <v>219</v>
      </c>
    </row>
    <row r="154" spans="1:65" s="2" customFormat="1" ht="24.15" customHeight="1">
      <c r="A154" s="34"/>
      <c r="B154" s="162"/>
      <c r="C154" s="163" t="s">
        <v>220</v>
      </c>
      <c r="D154" s="163" t="s">
        <v>114</v>
      </c>
      <c r="E154" s="164" t="s">
        <v>221</v>
      </c>
      <c r="F154" s="165" t="s">
        <v>222</v>
      </c>
      <c r="G154" s="166" t="s">
        <v>129</v>
      </c>
      <c r="H154" s="167">
        <v>10</v>
      </c>
      <c r="I154" s="168"/>
      <c r="J154" s="169">
        <f>ROUND(I154*H154,2)</f>
        <v>0</v>
      </c>
      <c r="K154" s="170"/>
      <c r="L154" s="35"/>
      <c r="M154" s="171" t="s">
        <v>1</v>
      </c>
      <c r="N154" s="172" t="s">
        <v>38</v>
      </c>
      <c r="O154" s="73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118</v>
      </c>
      <c r="AT154" s="175" t="s">
        <v>114</v>
      </c>
      <c r="AU154" s="175" t="s">
        <v>80</v>
      </c>
      <c r="AY154" s="15" t="s">
        <v>112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78</v>
      </c>
      <c r="BK154" s="176">
        <f>ROUND(I154*H154,2)</f>
        <v>0</v>
      </c>
      <c r="BL154" s="15" t="s">
        <v>118</v>
      </c>
      <c r="BM154" s="175" t="s">
        <v>223</v>
      </c>
    </row>
    <row r="155" spans="1:65" s="2" customFormat="1" ht="24.15" customHeight="1">
      <c r="A155" s="34"/>
      <c r="B155" s="162"/>
      <c r="C155" s="163" t="s">
        <v>224</v>
      </c>
      <c r="D155" s="163" t="s">
        <v>114</v>
      </c>
      <c r="E155" s="164" t="s">
        <v>225</v>
      </c>
      <c r="F155" s="165" t="s">
        <v>226</v>
      </c>
      <c r="G155" s="166" t="s">
        <v>129</v>
      </c>
      <c r="H155" s="167">
        <v>10</v>
      </c>
      <c r="I155" s="168"/>
      <c r="J155" s="169">
        <f>ROUND(I155*H155,2)</f>
        <v>0</v>
      </c>
      <c r="K155" s="170"/>
      <c r="L155" s="35"/>
      <c r="M155" s="171" t="s">
        <v>1</v>
      </c>
      <c r="N155" s="172" t="s">
        <v>38</v>
      </c>
      <c r="O155" s="73"/>
      <c r="P155" s="173">
        <f>O155*H155</f>
        <v>0</v>
      </c>
      <c r="Q155" s="173">
        <v>0.00011</v>
      </c>
      <c r="R155" s="173">
        <f>Q155*H155</f>
        <v>0.0011</v>
      </c>
      <c r="S155" s="173">
        <v>0</v>
      </c>
      <c r="T155" s="17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5" t="s">
        <v>118</v>
      </c>
      <c r="AT155" s="175" t="s">
        <v>114</v>
      </c>
      <c r="AU155" s="175" t="s">
        <v>80</v>
      </c>
      <c r="AY155" s="15" t="s">
        <v>112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5" t="s">
        <v>78</v>
      </c>
      <c r="BK155" s="176">
        <f>ROUND(I155*H155,2)</f>
        <v>0</v>
      </c>
      <c r="BL155" s="15" t="s">
        <v>118</v>
      </c>
      <c r="BM155" s="175" t="s">
        <v>227</v>
      </c>
    </row>
    <row r="156" spans="1:65" s="2" customFormat="1" ht="16.5" customHeight="1">
      <c r="A156" s="34"/>
      <c r="B156" s="162"/>
      <c r="C156" s="163" t="s">
        <v>228</v>
      </c>
      <c r="D156" s="163" t="s">
        <v>114</v>
      </c>
      <c r="E156" s="164" t="s">
        <v>229</v>
      </c>
      <c r="F156" s="165" t="s">
        <v>230</v>
      </c>
      <c r="G156" s="166" t="s">
        <v>231</v>
      </c>
      <c r="H156" s="167">
        <v>1</v>
      </c>
      <c r="I156" s="168"/>
      <c r="J156" s="169">
        <f>ROUND(I156*H156,2)</f>
        <v>0</v>
      </c>
      <c r="K156" s="170"/>
      <c r="L156" s="35"/>
      <c r="M156" s="171" t="s">
        <v>1</v>
      </c>
      <c r="N156" s="172" t="s">
        <v>38</v>
      </c>
      <c r="O156" s="73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5" t="s">
        <v>118</v>
      </c>
      <c r="AT156" s="175" t="s">
        <v>114</v>
      </c>
      <c r="AU156" s="175" t="s">
        <v>80</v>
      </c>
      <c r="AY156" s="15" t="s">
        <v>112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5" t="s">
        <v>78</v>
      </c>
      <c r="BK156" s="176">
        <f>ROUND(I156*H156,2)</f>
        <v>0</v>
      </c>
      <c r="BL156" s="15" t="s">
        <v>118</v>
      </c>
      <c r="BM156" s="175" t="s">
        <v>232</v>
      </c>
    </row>
    <row r="157" spans="1:63" s="12" customFormat="1" ht="22.8" customHeight="1">
      <c r="A157" s="12"/>
      <c r="B157" s="149"/>
      <c r="C157" s="12"/>
      <c r="D157" s="150" t="s">
        <v>72</v>
      </c>
      <c r="E157" s="160" t="s">
        <v>233</v>
      </c>
      <c r="F157" s="160" t="s">
        <v>234</v>
      </c>
      <c r="G157" s="12"/>
      <c r="H157" s="12"/>
      <c r="I157" s="152"/>
      <c r="J157" s="161">
        <f>BK157</f>
        <v>0</v>
      </c>
      <c r="K157" s="12"/>
      <c r="L157" s="149"/>
      <c r="M157" s="154"/>
      <c r="N157" s="155"/>
      <c r="O157" s="155"/>
      <c r="P157" s="156">
        <f>SUM(P158:P160)</f>
        <v>0</v>
      </c>
      <c r="Q157" s="155"/>
      <c r="R157" s="156">
        <f>SUM(R158:R160)</f>
        <v>0</v>
      </c>
      <c r="S157" s="155"/>
      <c r="T157" s="157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0" t="s">
        <v>78</v>
      </c>
      <c r="AT157" s="158" t="s">
        <v>72</v>
      </c>
      <c r="AU157" s="158" t="s">
        <v>78</v>
      </c>
      <c r="AY157" s="150" t="s">
        <v>112</v>
      </c>
      <c r="BK157" s="159">
        <f>SUM(BK158:BK160)</f>
        <v>0</v>
      </c>
    </row>
    <row r="158" spans="1:65" s="2" customFormat="1" ht="24.15" customHeight="1">
      <c r="A158" s="34"/>
      <c r="B158" s="162"/>
      <c r="C158" s="163" t="s">
        <v>235</v>
      </c>
      <c r="D158" s="163" t="s">
        <v>114</v>
      </c>
      <c r="E158" s="164" t="s">
        <v>236</v>
      </c>
      <c r="F158" s="165" t="s">
        <v>237</v>
      </c>
      <c r="G158" s="166" t="s">
        <v>238</v>
      </c>
      <c r="H158" s="167">
        <v>151.08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38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118</v>
      </c>
      <c r="AT158" s="175" t="s">
        <v>114</v>
      </c>
      <c r="AU158" s="175" t="s">
        <v>80</v>
      </c>
      <c r="AY158" s="15" t="s">
        <v>112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78</v>
      </c>
      <c r="BK158" s="176">
        <f>ROUND(I158*H158,2)</f>
        <v>0</v>
      </c>
      <c r="BL158" s="15" t="s">
        <v>118</v>
      </c>
      <c r="BM158" s="175" t="s">
        <v>239</v>
      </c>
    </row>
    <row r="159" spans="1:65" s="2" customFormat="1" ht="24.15" customHeight="1">
      <c r="A159" s="34"/>
      <c r="B159" s="162"/>
      <c r="C159" s="163" t="s">
        <v>240</v>
      </c>
      <c r="D159" s="163" t="s">
        <v>114</v>
      </c>
      <c r="E159" s="164" t="s">
        <v>241</v>
      </c>
      <c r="F159" s="165" t="s">
        <v>242</v>
      </c>
      <c r="G159" s="166" t="s">
        <v>238</v>
      </c>
      <c r="H159" s="167">
        <v>151.08</v>
      </c>
      <c r="I159" s="168"/>
      <c r="J159" s="169">
        <f>ROUND(I159*H159,2)</f>
        <v>0</v>
      </c>
      <c r="K159" s="170"/>
      <c r="L159" s="35"/>
      <c r="M159" s="171" t="s">
        <v>1</v>
      </c>
      <c r="N159" s="172" t="s">
        <v>38</v>
      </c>
      <c r="O159" s="73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5" t="s">
        <v>118</v>
      </c>
      <c r="AT159" s="175" t="s">
        <v>114</v>
      </c>
      <c r="AU159" s="175" t="s">
        <v>80</v>
      </c>
      <c r="AY159" s="15" t="s">
        <v>112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78</v>
      </c>
      <c r="BK159" s="176">
        <f>ROUND(I159*H159,2)</f>
        <v>0</v>
      </c>
      <c r="BL159" s="15" t="s">
        <v>118</v>
      </c>
      <c r="BM159" s="175" t="s">
        <v>243</v>
      </c>
    </row>
    <row r="160" spans="1:65" s="2" customFormat="1" ht="24.15" customHeight="1">
      <c r="A160" s="34"/>
      <c r="B160" s="162"/>
      <c r="C160" s="163" t="s">
        <v>244</v>
      </c>
      <c r="D160" s="163" t="s">
        <v>114</v>
      </c>
      <c r="E160" s="164" t="s">
        <v>245</v>
      </c>
      <c r="F160" s="165" t="s">
        <v>246</v>
      </c>
      <c r="G160" s="166" t="s">
        <v>238</v>
      </c>
      <c r="H160" s="167">
        <v>151.08</v>
      </c>
      <c r="I160" s="168"/>
      <c r="J160" s="169">
        <f>ROUND(I160*H160,2)</f>
        <v>0</v>
      </c>
      <c r="K160" s="170"/>
      <c r="L160" s="35"/>
      <c r="M160" s="171" t="s">
        <v>1</v>
      </c>
      <c r="N160" s="172" t="s">
        <v>38</v>
      </c>
      <c r="O160" s="73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118</v>
      </c>
      <c r="AT160" s="175" t="s">
        <v>114</v>
      </c>
      <c r="AU160" s="175" t="s">
        <v>80</v>
      </c>
      <c r="AY160" s="15" t="s">
        <v>112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78</v>
      </c>
      <c r="BK160" s="176">
        <f>ROUND(I160*H160,2)</f>
        <v>0</v>
      </c>
      <c r="BL160" s="15" t="s">
        <v>118</v>
      </c>
      <c r="BM160" s="175" t="s">
        <v>247</v>
      </c>
    </row>
    <row r="161" spans="1:63" s="12" customFormat="1" ht="25.9" customHeight="1">
      <c r="A161" s="12"/>
      <c r="B161" s="149"/>
      <c r="C161" s="12"/>
      <c r="D161" s="150" t="s">
        <v>72</v>
      </c>
      <c r="E161" s="151" t="s">
        <v>248</v>
      </c>
      <c r="F161" s="151" t="s">
        <v>249</v>
      </c>
      <c r="G161" s="12"/>
      <c r="H161" s="12"/>
      <c r="I161" s="152"/>
      <c r="J161" s="153">
        <f>BK161</f>
        <v>0</v>
      </c>
      <c r="K161" s="12"/>
      <c r="L161" s="149"/>
      <c r="M161" s="154"/>
      <c r="N161" s="155"/>
      <c r="O161" s="155"/>
      <c r="P161" s="156">
        <f>P162+P164</f>
        <v>0</v>
      </c>
      <c r="Q161" s="155"/>
      <c r="R161" s="156">
        <f>R162+R164</f>
        <v>0.02772</v>
      </c>
      <c r="S161" s="155"/>
      <c r="T161" s="157">
        <f>T162+T164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0" t="s">
        <v>131</v>
      </c>
      <c r="AT161" s="158" t="s">
        <v>72</v>
      </c>
      <c r="AU161" s="158" t="s">
        <v>73</v>
      </c>
      <c r="AY161" s="150" t="s">
        <v>112</v>
      </c>
      <c r="BK161" s="159">
        <f>BK162+BK164</f>
        <v>0</v>
      </c>
    </row>
    <row r="162" spans="1:63" s="12" customFormat="1" ht="22.8" customHeight="1">
      <c r="A162" s="12"/>
      <c r="B162" s="149"/>
      <c r="C162" s="12"/>
      <c r="D162" s="150" t="s">
        <v>72</v>
      </c>
      <c r="E162" s="160" t="s">
        <v>250</v>
      </c>
      <c r="F162" s="160" t="s">
        <v>251</v>
      </c>
      <c r="G162" s="12"/>
      <c r="H162" s="12"/>
      <c r="I162" s="152"/>
      <c r="J162" s="161">
        <f>BK162</f>
        <v>0</v>
      </c>
      <c r="K162" s="12"/>
      <c r="L162" s="149"/>
      <c r="M162" s="154"/>
      <c r="N162" s="155"/>
      <c r="O162" s="155"/>
      <c r="P162" s="156">
        <f>P163</f>
        <v>0</v>
      </c>
      <c r="Q162" s="155"/>
      <c r="R162" s="156">
        <f>R163</f>
        <v>0</v>
      </c>
      <c r="S162" s="155"/>
      <c r="T162" s="157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0" t="s">
        <v>131</v>
      </c>
      <c r="AT162" s="158" t="s">
        <v>72</v>
      </c>
      <c r="AU162" s="158" t="s">
        <v>78</v>
      </c>
      <c r="AY162" s="150" t="s">
        <v>112</v>
      </c>
      <c r="BK162" s="159">
        <f>BK163</f>
        <v>0</v>
      </c>
    </row>
    <row r="163" spans="1:65" s="2" customFormat="1" ht="16.5" customHeight="1">
      <c r="A163" s="34"/>
      <c r="B163" s="162"/>
      <c r="C163" s="163" t="s">
        <v>252</v>
      </c>
      <c r="D163" s="163" t="s">
        <v>114</v>
      </c>
      <c r="E163" s="164" t="s">
        <v>253</v>
      </c>
      <c r="F163" s="165" t="s">
        <v>251</v>
      </c>
      <c r="G163" s="166" t="s">
        <v>254</v>
      </c>
      <c r="H163" s="167">
        <v>1</v>
      </c>
      <c r="I163" s="168"/>
      <c r="J163" s="169">
        <f>ROUND(I163*H163,2)</f>
        <v>0</v>
      </c>
      <c r="K163" s="170"/>
      <c r="L163" s="35"/>
      <c r="M163" s="171" t="s">
        <v>1</v>
      </c>
      <c r="N163" s="172" t="s">
        <v>38</v>
      </c>
      <c r="O163" s="73"/>
      <c r="P163" s="173">
        <f>O163*H163</f>
        <v>0</v>
      </c>
      <c r="Q163" s="173">
        <v>0</v>
      </c>
      <c r="R163" s="173">
        <f>Q163*H163</f>
        <v>0</v>
      </c>
      <c r="S163" s="173">
        <v>0</v>
      </c>
      <c r="T163" s="17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5" t="s">
        <v>255</v>
      </c>
      <c r="AT163" s="175" t="s">
        <v>114</v>
      </c>
      <c r="AU163" s="175" t="s">
        <v>80</v>
      </c>
      <c r="AY163" s="15" t="s">
        <v>112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5" t="s">
        <v>78</v>
      </c>
      <c r="BK163" s="176">
        <f>ROUND(I163*H163,2)</f>
        <v>0</v>
      </c>
      <c r="BL163" s="15" t="s">
        <v>255</v>
      </c>
      <c r="BM163" s="175" t="s">
        <v>256</v>
      </c>
    </row>
    <row r="164" spans="1:63" s="12" customFormat="1" ht="22.8" customHeight="1">
      <c r="A164" s="12"/>
      <c r="B164" s="149"/>
      <c r="C164" s="12"/>
      <c r="D164" s="150" t="s">
        <v>72</v>
      </c>
      <c r="E164" s="160" t="s">
        <v>257</v>
      </c>
      <c r="F164" s="160" t="s">
        <v>258</v>
      </c>
      <c r="G164" s="12"/>
      <c r="H164" s="12"/>
      <c r="I164" s="152"/>
      <c r="J164" s="161">
        <f>BK164</f>
        <v>0</v>
      </c>
      <c r="K164" s="12"/>
      <c r="L164" s="149"/>
      <c r="M164" s="154"/>
      <c r="N164" s="155"/>
      <c r="O164" s="155"/>
      <c r="P164" s="156">
        <f>SUM(P165:P167)</f>
        <v>0</v>
      </c>
      <c r="Q164" s="155"/>
      <c r="R164" s="156">
        <f>SUM(R165:R167)</f>
        <v>0.02772</v>
      </c>
      <c r="S164" s="155"/>
      <c r="T164" s="157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0" t="s">
        <v>131</v>
      </c>
      <c r="AT164" s="158" t="s">
        <v>72</v>
      </c>
      <c r="AU164" s="158" t="s">
        <v>78</v>
      </c>
      <c r="AY164" s="150" t="s">
        <v>112</v>
      </c>
      <c r="BK164" s="159">
        <f>SUM(BK165:BK167)</f>
        <v>0</v>
      </c>
    </row>
    <row r="165" spans="1:65" s="2" customFormat="1" ht="16.5" customHeight="1">
      <c r="A165" s="34"/>
      <c r="B165" s="162"/>
      <c r="C165" s="163" t="s">
        <v>259</v>
      </c>
      <c r="D165" s="163" t="s">
        <v>114</v>
      </c>
      <c r="E165" s="164" t="s">
        <v>260</v>
      </c>
      <c r="F165" s="165" t="s">
        <v>261</v>
      </c>
      <c r="G165" s="166" t="s">
        <v>254</v>
      </c>
      <c r="H165" s="167">
        <v>1</v>
      </c>
      <c r="I165" s="168"/>
      <c r="J165" s="169">
        <f>ROUND(I165*H165,2)</f>
        <v>0</v>
      </c>
      <c r="K165" s="170"/>
      <c r="L165" s="35"/>
      <c r="M165" s="171" t="s">
        <v>1</v>
      </c>
      <c r="N165" s="172" t="s">
        <v>38</v>
      </c>
      <c r="O165" s="73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5" t="s">
        <v>255</v>
      </c>
      <c r="AT165" s="175" t="s">
        <v>114</v>
      </c>
      <c r="AU165" s="175" t="s">
        <v>80</v>
      </c>
      <c r="AY165" s="15" t="s">
        <v>112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5" t="s">
        <v>78</v>
      </c>
      <c r="BK165" s="176">
        <f>ROUND(I165*H165,2)</f>
        <v>0</v>
      </c>
      <c r="BL165" s="15" t="s">
        <v>255</v>
      </c>
      <c r="BM165" s="175" t="s">
        <v>262</v>
      </c>
    </row>
    <row r="166" spans="1:65" s="2" customFormat="1" ht="16.5" customHeight="1">
      <c r="A166" s="34"/>
      <c r="B166" s="162"/>
      <c r="C166" s="163" t="s">
        <v>263</v>
      </c>
      <c r="D166" s="163" t="s">
        <v>114</v>
      </c>
      <c r="E166" s="164" t="s">
        <v>264</v>
      </c>
      <c r="F166" s="165" t="s">
        <v>265</v>
      </c>
      <c r="G166" s="166" t="s">
        <v>117</v>
      </c>
      <c r="H166" s="167">
        <v>2</v>
      </c>
      <c r="I166" s="168"/>
      <c r="J166" s="169">
        <f>ROUND(I166*H166,2)</f>
        <v>0</v>
      </c>
      <c r="K166" s="170"/>
      <c r="L166" s="35"/>
      <c r="M166" s="171" t="s">
        <v>1</v>
      </c>
      <c r="N166" s="172" t="s">
        <v>38</v>
      </c>
      <c r="O166" s="73"/>
      <c r="P166" s="173">
        <f>O166*H166</f>
        <v>0</v>
      </c>
      <c r="Q166" s="173">
        <v>0.01386</v>
      </c>
      <c r="R166" s="173">
        <f>Q166*H166</f>
        <v>0.02772</v>
      </c>
      <c r="S166" s="173">
        <v>0</v>
      </c>
      <c r="T166" s="17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5" t="s">
        <v>118</v>
      </c>
      <c r="AT166" s="175" t="s">
        <v>114</v>
      </c>
      <c r="AU166" s="175" t="s">
        <v>80</v>
      </c>
      <c r="AY166" s="15" t="s">
        <v>112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5" t="s">
        <v>78</v>
      </c>
      <c r="BK166" s="176">
        <f>ROUND(I166*H166,2)</f>
        <v>0</v>
      </c>
      <c r="BL166" s="15" t="s">
        <v>118</v>
      </c>
      <c r="BM166" s="175" t="s">
        <v>266</v>
      </c>
    </row>
    <row r="167" spans="1:65" s="2" customFormat="1" ht="16.5" customHeight="1">
      <c r="A167" s="34"/>
      <c r="B167" s="162"/>
      <c r="C167" s="163" t="s">
        <v>267</v>
      </c>
      <c r="D167" s="163" t="s">
        <v>114</v>
      </c>
      <c r="E167" s="164" t="s">
        <v>268</v>
      </c>
      <c r="F167" s="165" t="s">
        <v>269</v>
      </c>
      <c r="G167" s="166" t="s">
        <v>270</v>
      </c>
      <c r="H167" s="167">
        <v>1</v>
      </c>
      <c r="I167" s="168"/>
      <c r="J167" s="169">
        <f>ROUND(I167*H167,2)</f>
        <v>0</v>
      </c>
      <c r="K167" s="170"/>
      <c r="L167" s="35"/>
      <c r="M167" s="188" t="s">
        <v>1</v>
      </c>
      <c r="N167" s="189" t="s">
        <v>38</v>
      </c>
      <c r="O167" s="190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118</v>
      </c>
      <c r="AT167" s="175" t="s">
        <v>114</v>
      </c>
      <c r="AU167" s="175" t="s">
        <v>80</v>
      </c>
      <c r="AY167" s="15" t="s">
        <v>112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78</v>
      </c>
      <c r="BK167" s="176">
        <f>ROUND(I167*H167,2)</f>
        <v>0</v>
      </c>
      <c r="BL167" s="15" t="s">
        <v>118</v>
      </c>
      <c r="BM167" s="175" t="s">
        <v>271</v>
      </c>
    </row>
    <row r="168" spans="1:31" s="2" customFormat="1" ht="6.95" customHeight="1">
      <c r="A168" s="34"/>
      <c r="B168" s="56"/>
      <c r="C168" s="57"/>
      <c r="D168" s="57"/>
      <c r="E168" s="57"/>
      <c r="F168" s="57"/>
      <c r="G168" s="57"/>
      <c r="H168" s="57"/>
      <c r="I168" s="57"/>
      <c r="J168" s="57"/>
      <c r="K168" s="57"/>
      <c r="L168" s="35"/>
      <c r="M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</sheetData>
  <autoFilter ref="C121:K167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2024-04-18T05:43:09Z</dcterms:created>
  <dcterms:modified xsi:type="dcterms:W3CDTF">2024-04-18T05:43:11Z</dcterms:modified>
  <cp:category/>
  <cp:version/>
  <cp:contentType/>
  <cp:contentStatus/>
</cp:coreProperties>
</file>