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79 - Vojtova" sheetId="2" r:id="rId2"/>
  </sheets>
  <definedNames>
    <definedName name="_xlnm.Print_Area" localSheetId="0">'Rekapitulace stavby'!$D$4:$AO$76,'Rekapitulace stavby'!$C$82:$AQ$96</definedName>
    <definedName name="_xlnm._FilterDatabase" localSheetId="1" hidden="1">'2379 - Vojtova'!$C$123:$K$226</definedName>
    <definedName name="_xlnm.Print_Area" localSheetId="1">'2379 - Vojtova'!$C$4:$J$76,'2379 - Vojtova'!$C$82:$J$107,'2379 - Vojtova'!$C$113:$J$226</definedName>
    <definedName name="_xlnm.Print_Titles" localSheetId="0">'Rekapitulace stavby'!$92:$92</definedName>
    <definedName name="_xlnm.Print_Titles" localSheetId="1">'2379 - Vojtova'!$123:$123</definedName>
  </definedNames>
  <calcPr fullCalcOnLoad="1"/>
</workbook>
</file>

<file path=xl/sharedStrings.xml><?xml version="1.0" encoding="utf-8"?>
<sst xmlns="http://schemas.openxmlformats.org/spreadsheetml/2006/main" count="1401" uniqueCount="368">
  <si>
    <t>Export Komplet</t>
  </si>
  <si>
    <t/>
  </si>
  <si>
    <t>2.0</t>
  </si>
  <si>
    <t>False</t>
  </si>
  <si>
    <t>{40056af7-f16d-49f5-8e5f-2112e209452e}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</si>
  <si>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</si>
  <si>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</si>
  <si>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</si>
  <si>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</si>
  <si>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</si>
  <si>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</si>
  <si>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</si>
  <si>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</si>
  <si>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</si>
  <si>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2379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</si>
  <si>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</si>
  <si>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</si>
  <si>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Vojtova</t>
  </si>
  <si>
    <t>KSO:</t>
  </si>
  <si>
    <t>CC-CZ:</t>
  </si>
  <si>
    <t>Místo:</t>
  </si>
  <si>
    <t>Praha</t>
  </si>
  <si>
    <t>Datum:</t>
  </si>
  <si>
    <t>9. 7. 2023</t>
  </si>
  <si>
    <t>Zadavatel:</t>
  </si>
  <si>
    <t>IČ:</t>
  </si>
  <si>
    <t>MČ Praha 12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</si>
  <si>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</si>
  <si>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</si>
  <si>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</si>
  <si>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</si>
  <si>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</si>
  <si>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</si>
  <si>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</si>
  <si>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</si>
  <si>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</si>
  <si>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</si>
  <si>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</si>
  <si>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</si>
  <si>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</si>
  <si>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</si>
  <si>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</si>
  <si>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</si>
  <si>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</si>
  <si>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</si>
  <si>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</si>
  <si>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</si>
  <si>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</si>
  <si>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</si>
  <si>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</si>
  <si>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</si>
  <si>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</si>
  <si>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</si>
  <si>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</si>
  <si>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</si>
  <si>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</si>
  <si>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</si>
  <si>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</si>
  <si>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</si>
  <si>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</si>
  <si>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</si>
  <si>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</si>
  <si>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</si>
  <si>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</si>
  <si>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</si>
  <si>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</si>
  <si>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</si>
  <si>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</si>
  <si>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</si>
  <si>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</si>
  <si>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</si>
  <si>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</si>
  <si>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</si>
  <si>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</si>
  <si>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</si>
  <si>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</si>
  <si>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</si>
  <si>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</si>
  <si>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</si>
  <si>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</si>
  <si>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</si>
  <si>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</si>
  <si>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</si>
  <si>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</si>
  <si>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</si>
  <si>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</si>
  <si>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</si>
  <si>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</si>
  <si>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</si>
  <si>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</si>
  <si>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</si>
  <si>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</si>
  <si>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</si>
  <si>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</si>
  <si>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</si>
  <si>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</si>
  <si>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</si>
  <si>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</si>
  <si>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</si>
  <si>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</si>
  <si>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</si>
  <si>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</si>
  <si>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</si>
  <si>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</si>
  <si>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</si>
  <si>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</si>
  <si>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</si>
  <si>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</si>
  <si>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</si>
  <si>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</si>
  <si>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</si>
  <si>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</si>
  <si>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</si>
  <si>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</si>
  <si>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</si>
  <si>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</si>
  <si>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</si>
  <si>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</si>
  <si>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</si>
  <si>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</si>
  <si>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podkladu z kameniva drceného tl 200 mm ručně</t>
  </si>
  <si>
    <t>m2</t>
  </si>
  <si>
    <t>4</t>
  </si>
  <si>
    <t>255310880</t>
  </si>
  <si>
    <t>VV</t>
  </si>
  <si>
    <t>600+20+50</t>
  </si>
  <si>
    <t>113107124</t>
  </si>
  <si>
    <t>Odstranění podkladuz kameniva do tl 400 mm</t>
  </si>
  <si>
    <t>-2100827758</t>
  </si>
  <si>
    <t>1100/2</t>
  </si>
  <si>
    <t>3</t>
  </si>
  <si>
    <t>113107141</t>
  </si>
  <si>
    <t>Odstranění podkladu živičného tl 50 mm ručně</t>
  </si>
  <si>
    <t>1947286174</t>
  </si>
  <si>
    <t>113107432</t>
  </si>
  <si>
    <t>Odstranění podkladu z betonu prostého tl přes 150 do 300 mm při překopech strojně pl do 15 m2</t>
  </si>
  <si>
    <t>-2071797528</t>
  </si>
  <si>
    <t>150</t>
  </si>
  <si>
    <t>5</t>
  </si>
  <si>
    <t>113154114</t>
  </si>
  <si>
    <t>Frézování živičného krytu tl 100 mm pruh š 0,5 m pl do 500 m2 bez překážek v trase</t>
  </si>
  <si>
    <t>256917887</t>
  </si>
  <si>
    <t>1100</t>
  </si>
  <si>
    <t>6</t>
  </si>
  <si>
    <t>113201112</t>
  </si>
  <si>
    <t>Vytrhání obrub silničních ležatých</t>
  </si>
  <si>
    <t>m</t>
  </si>
  <si>
    <t>-485578945</t>
  </si>
  <si>
    <t>340</t>
  </si>
  <si>
    <t>7</t>
  </si>
  <si>
    <t>129001101</t>
  </si>
  <si>
    <t>Příplatek za ztížení odkopávky nebo prokopávky v blízkosti inženýrských sítí</t>
  </si>
  <si>
    <t>m3</t>
  </si>
  <si>
    <t>78874668</t>
  </si>
  <si>
    <t>85</t>
  </si>
  <si>
    <t>8</t>
  </si>
  <si>
    <t>132351104</t>
  </si>
  <si>
    <t>Hloubení rýh nezapažených š do 800 mm v hornině třídy těžitelnosti II skupiny 4 objem přes 100 m3 strojně</t>
  </si>
  <si>
    <t>-855846312</t>
  </si>
  <si>
    <t>340*0,5*0,5</t>
  </si>
  <si>
    <t>9</t>
  </si>
  <si>
    <t>181102302</t>
  </si>
  <si>
    <t>Úprava pláně v zářezech se zhutněním</t>
  </si>
  <si>
    <t>1633036040</t>
  </si>
  <si>
    <t>1100+600+70</t>
  </si>
  <si>
    <t>Komunikace pozemní</t>
  </si>
  <si>
    <t>10</t>
  </si>
  <si>
    <t>564851111</t>
  </si>
  <si>
    <t>Podklad ze štěrkodrtě ŠD tl 150 mm</t>
  </si>
  <si>
    <t>1511630578</t>
  </si>
  <si>
    <t>600</t>
  </si>
  <si>
    <t>11</t>
  </si>
  <si>
    <t>564851114</t>
  </si>
  <si>
    <t>Podklad ze štěrkodrtě ŠD tl 180 mm</t>
  </si>
  <si>
    <t>-2086682012</t>
  </si>
  <si>
    <t>1100/2+70</t>
  </si>
  <si>
    <t>12</t>
  </si>
  <si>
    <t>567122111</t>
  </si>
  <si>
    <t>Podklad ze směsi stmelené cementem SC C 8/10 (KSC I) tl 120 mm</t>
  </si>
  <si>
    <t>1788889998</t>
  </si>
  <si>
    <t>70</t>
  </si>
  <si>
    <t>13</t>
  </si>
  <si>
    <t>573191111</t>
  </si>
  <si>
    <t>Postřik infiltrační kationaktivní emulzí v množství 1 kg/m2</t>
  </si>
  <si>
    <t>701546380</t>
  </si>
  <si>
    <t>14</t>
  </si>
  <si>
    <t>573211106</t>
  </si>
  <si>
    <t>Postřik živičný spojovací z asfaltu v množství 0,20 kg/m2</t>
  </si>
  <si>
    <t>936907012</t>
  </si>
  <si>
    <t>577134131</t>
  </si>
  <si>
    <t>Asfaltový beton vrstva obrusná ACO 11 (ABS) tř. I tl 40 mm š do 3 m z modifikovaného asfaltu</t>
  </si>
  <si>
    <t>-1749758409</t>
  </si>
  <si>
    <t>16</t>
  </si>
  <si>
    <t>577155132</t>
  </si>
  <si>
    <t>Asfaltový beton vrstva ložní ACL 16 (ABH) tl 60 mm š do 3 m z modifikovaného asfaltu</t>
  </si>
  <si>
    <t>1234155973</t>
  </si>
  <si>
    <t>17</t>
  </si>
  <si>
    <t>596211110</t>
  </si>
  <si>
    <t>Kladení zámkové dlažby komunikací pro pěší tl 60 mm skupiny A pl do 50 m2</t>
  </si>
  <si>
    <t>-108304008</t>
  </si>
  <si>
    <t>18</t>
  </si>
  <si>
    <t>M</t>
  </si>
  <si>
    <t>592450380</t>
  </si>
  <si>
    <t>dlažba zámková 6 cm přírodní</t>
  </si>
  <si>
    <t>-1210305666</t>
  </si>
  <si>
    <t>590</t>
  </si>
  <si>
    <t>19</t>
  </si>
  <si>
    <t>592451190</t>
  </si>
  <si>
    <t>dlažba zámková slepecká 6 cm barevná</t>
  </si>
  <si>
    <t>-420495642</t>
  </si>
  <si>
    <t>20</t>
  </si>
  <si>
    <t>596212212</t>
  </si>
  <si>
    <t>Kladení zámkové dlažby pozemních komunikací tl 80 mm skupiny A pl do 300 m2</t>
  </si>
  <si>
    <t>768361664</t>
  </si>
  <si>
    <t>592451220</t>
  </si>
  <si>
    <t>dlažba zámková 8 cm šedá</t>
  </si>
  <si>
    <t>-383369668</t>
  </si>
  <si>
    <t>50</t>
  </si>
  <si>
    <t>22</t>
  </si>
  <si>
    <t>LSV.100528</t>
  </si>
  <si>
    <t>PROMENÁDA SLEPECKÁ dlažba 8 cm, červená</t>
  </si>
  <si>
    <t>-2118926238</t>
  </si>
  <si>
    <t>Trubní vedení</t>
  </si>
  <si>
    <t>23</t>
  </si>
  <si>
    <t>899231111</t>
  </si>
  <si>
    <t>Výšková úprava uličního vstupu nebo vpusti do 200 mm zvýšením mříže</t>
  </si>
  <si>
    <t>kus</t>
  </si>
  <si>
    <t>-529803180</t>
  </si>
  <si>
    <t>24</t>
  </si>
  <si>
    <t>899331111</t>
  </si>
  <si>
    <t>Výšková úprava uličního vstupu nebo vpusti do 200 mm zvýšením poklopu</t>
  </si>
  <si>
    <t>-1242157302</t>
  </si>
  <si>
    <t>25</t>
  </si>
  <si>
    <t>899431111</t>
  </si>
  <si>
    <t xml:space="preserve">Výšková úprava uličního vstupu nebo vpust  šoupěte nebo hydrantu  </t>
  </si>
  <si>
    <t>-867548040</t>
  </si>
  <si>
    <t>Ostatní konstrukce a práce-bourání</t>
  </si>
  <si>
    <t>26</t>
  </si>
  <si>
    <t>914511111</t>
  </si>
  <si>
    <t>Montáž sloupku dopravních značek délky do 3,5 m s betonovým základem</t>
  </si>
  <si>
    <t>490528142</t>
  </si>
  <si>
    <t>27</t>
  </si>
  <si>
    <t>916131213</t>
  </si>
  <si>
    <t>Osazení silničního obrubníku betonového stojatého s boční opěrou do lože z betonu prostého</t>
  </si>
  <si>
    <t>-520368139</t>
  </si>
  <si>
    <t>28</t>
  </si>
  <si>
    <t>592174600</t>
  </si>
  <si>
    <t>obrubník betonový chodníkový ABO 2-15 100x15x25 cm</t>
  </si>
  <si>
    <t>1711027377</t>
  </si>
  <si>
    <t>29</t>
  </si>
  <si>
    <t>916231213</t>
  </si>
  <si>
    <t>Osazení chodníkového obrubníku betonového stojatého s boční opěrou do lože z betonu prostého</t>
  </si>
  <si>
    <t>1414050126</t>
  </si>
  <si>
    <t>30</t>
  </si>
  <si>
    <t>59217001</t>
  </si>
  <si>
    <t>obrubník betonový zahradní 1000x50x250mm</t>
  </si>
  <si>
    <t>-1919542584</t>
  </si>
  <si>
    <t>50*1,02 'Přepočtené koeficientem množství</t>
  </si>
  <si>
    <t>31</t>
  </si>
  <si>
    <t>919112213</t>
  </si>
  <si>
    <t>Řezání spár pro vytvoření komůrky š 10 mm hl 25 mm pro těsnící zálivku v živičném krytu</t>
  </si>
  <si>
    <t>1134957048</t>
  </si>
  <si>
    <t>40</t>
  </si>
  <si>
    <t>32</t>
  </si>
  <si>
    <t>919122112</t>
  </si>
  <si>
    <t>Těsnění spár zálivkou za tepla pro komůrky š 10 mm hl 25 mm s těsnicím profilem</t>
  </si>
  <si>
    <t>571911687</t>
  </si>
  <si>
    <t>33</t>
  </si>
  <si>
    <t>919735124</t>
  </si>
  <si>
    <t>Řezání stávajícího betonového krytu hl přes 150 do 200 mm</t>
  </si>
  <si>
    <t>1265143538</t>
  </si>
  <si>
    <t>34</t>
  </si>
  <si>
    <t>966006132</t>
  </si>
  <si>
    <t>Odstranění značek dopravních nebo orientačních se sloupky s betonovými patkami</t>
  </si>
  <si>
    <t>288783248</t>
  </si>
  <si>
    <t>997</t>
  </si>
  <si>
    <t>Přesun sutě</t>
  </si>
  <si>
    <t>35</t>
  </si>
  <si>
    <t>997211521</t>
  </si>
  <si>
    <t>Vodorovná doprava vybouraných hmot po suchu na vzdálenost do 1 km</t>
  </si>
  <si>
    <t>t</t>
  </si>
  <si>
    <t>1989332803</t>
  </si>
  <si>
    <t>36</t>
  </si>
  <si>
    <t>997211529</t>
  </si>
  <si>
    <t>Příplatek ZKD 9 km u vodorovné dopravy vybouraných hmot</t>
  </si>
  <si>
    <t>623784387</t>
  </si>
  <si>
    <t>37</t>
  </si>
  <si>
    <t>997221845</t>
  </si>
  <si>
    <t>Poplatek za uložení na skládce (skládkovné) odpadu asfaltového bez dehtu kód odpadu 170 302</t>
  </si>
  <si>
    <t>-821619603</t>
  </si>
  <si>
    <t>319</t>
  </si>
  <si>
    <t>38</t>
  </si>
  <si>
    <t>997221855</t>
  </si>
  <si>
    <t>Poplatek za uložení odpadu zeminy a kameniva na skládce (skládkovné)</t>
  </si>
  <si>
    <t>-2104248689</t>
  </si>
  <si>
    <t>513</t>
  </si>
  <si>
    <t>39</t>
  </si>
  <si>
    <t>997221861</t>
  </si>
  <si>
    <t>Poplatek za uložení stavebního odpadu na recyklační skládce (skládkovné) z prostého betonu pod kódem 17 01 01</t>
  </si>
  <si>
    <t>-145735708</t>
  </si>
  <si>
    <t>192</t>
  </si>
  <si>
    <t>998</t>
  </si>
  <si>
    <t>Přesun hmot</t>
  </si>
  <si>
    <t>998223011</t>
  </si>
  <si>
    <t>Přesun hmot pro pozemní komunikace s krytem dlážděným</t>
  </si>
  <si>
    <t>272200130</t>
  </si>
  <si>
    <t>257,496*0,4 'Přepočtené koeficientem množství</t>
  </si>
  <si>
    <t>41</t>
  </si>
  <si>
    <t>998225111</t>
  </si>
  <si>
    <t>Přesun hmot pro pozemní komunikace s krytem z kamene, monolitickým betonovým nebo živičným</t>
  </si>
  <si>
    <t>-2078775995</t>
  </si>
  <si>
    <t>257,496*0,6 'Přepočtené koeficientem množství</t>
  </si>
  <si>
    <t>VRN</t>
  </si>
  <si>
    <t>Vedlejší rozpočtové náklady</t>
  </si>
  <si>
    <t>VRN1</t>
  </si>
  <si>
    <t>Průzkumné, geodetické a projektové práce</t>
  </si>
  <si>
    <t>42</t>
  </si>
  <si>
    <t>011503000</t>
  </si>
  <si>
    <t>Stavební průzkum bez rozlišení - pasportizace/repasportizace</t>
  </si>
  <si>
    <t>kpl</t>
  </si>
  <si>
    <t>1024</t>
  </si>
  <si>
    <t>-240371814</t>
  </si>
  <si>
    <t>43</t>
  </si>
  <si>
    <t>012103000</t>
  </si>
  <si>
    <t>Geodetické práce před výstavbou</t>
  </si>
  <si>
    <t>1713878754</t>
  </si>
  <si>
    <t>44</t>
  </si>
  <si>
    <t>012203000</t>
  </si>
  <si>
    <t>Geodetické práce při provádění stavby</t>
  </si>
  <si>
    <t>-1207162767</t>
  </si>
  <si>
    <t>45</t>
  </si>
  <si>
    <t>012303000</t>
  </si>
  <si>
    <t>Geodetické práce po výstavbě</t>
  </si>
  <si>
    <t>180093023</t>
  </si>
  <si>
    <t>46</t>
  </si>
  <si>
    <t>013203000</t>
  </si>
  <si>
    <t>Dokumentace stavby bez rozlišení - DIO</t>
  </si>
  <si>
    <t>-608212302</t>
  </si>
  <si>
    <t>47</t>
  </si>
  <si>
    <t>013254000</t>
  </si>
  <si>
    <t>Dokumentace skutečného provedení stavby</t>
  </si>
  <si>
    <t>-1227883114</t>
  </si>
  <si>
    <t>VRN3</t>
  </si>
  <si>
    <t>Zařízení staveniště</t>
  </si>
  <si>
    <t>48</t>
  </si>
  <si>
    <t>030001000</t>
  </si>
  <si>
    <t>…</t>
  </si>
  <si>
    <t>-425684290</t>
  </si>
  <si>
    <t>49</t>
  </si>
  <si>
    <t>034303000</t>
  </si>
  <si>
    <t>Dopravní značení na staveništi</t>
  </si>
  <si>
    <t>-2034283000</t>
  </si>
  <si>
    <t>VRN4</t>
  </si>
  <si>
    <t>Inženýrská činnost</t>
  </si>
  <si>
    <t>043002000</t>
  </si>
  <si>
    <t>Zkoušky a ostatní měření</t>
  </si>
  <si>
    <t>1472246581</t>
  </si>
  <si>
    <t>VRN9</t>
  </si>
  <si>
    <t>Ostatní náklady</t>
  </si>
  <si>
    <t>51</t>
  </si>
  <si>
    <t>R-007</t>
  </si>
  <si>
    <t>Sondy</t>
  </si>
  <si>
    <t>1325012795</t>
  </si>
  <si>
    <t>52</t>
  </si>
  <si>
    <t>R-012</t>
  </si>
  <si>
    <t>Vytyčení všech IS</t>
  </si>
  <si>
    <t>ks</t>
  </si>
  <si>
    <t>-515397816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</si>
</sst>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26</v>
      </c>
      <c r="AK11" s="29" t="s">
        <v>27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28</v>
      </c>
      <c r="AK13" s="29" t="s">
        <v>25</v>
      </c>
      <c r="AN13" s="31" t="s">
        <v>29</v>
      </c>
      <c r="AR13" s="19"/>
      <c r="BE13" s="28"/>
      <c r="BS13" s="16" t="s">
        <v>6</v>
      </c>
    </row>
    <row r="14" spans="2:71" ht="12">
      <c r="B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N14" s="31" t="s">
        <v>29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30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31</v>
      </c>
      <c r="AK17" s="29" t="s">
        <v>27</v>
      </c>
      <c r="AN17" s="24" t="s">
        <v>1</v>
      </c>
      <c r="AR17" s="19"/>
      <c r="BE17" s="28"/>
      <c r="BS17" s="16" t="s">
        <v>32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33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31</v>
      </c>
      <c r="AK20" s="29" t="s">
        <v>27</v>
      </c>
      <c r="AN20" s="24" t="s">
        <v>1</v>
      </c>
      <c r="AR20" s="19"/>
      <c r="BE20" s="28"/>
      <c r="BS20" s="16" t="s">
        <v>32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34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39</v>
      </c>
      <c r="E29" s="3"/>
      <c r="F29" s="29" t="s">
        <v>40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41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42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43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44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49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50</v>
      </c>
      <c r="AI60" s="38"/>
      <c r="AJ60" s="38"/>
      <c r="AK60" s="38"/>
      <c r="AL60" s="38"/>
      <c r="AM60" s="55" t="s">
        <v>51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53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50</v>
      </c>
      <c r="AI75" s="38"/>
      <c r="AJ75" s="38"/>
      <c r="AK75" s="38"/>
      <c r="AL75" s="38"/>
      <c r="AM75" s="55" t="s">
        <v>51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2379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Vojtova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>Praha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9. 7. 2023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>MČ Praha 12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55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56</v>
      </c>
      <c r="D92" s="77"/>
      <c r="E92" s="77"/>
      <c r="F92" s="77"/>
      <c r="G92" s="77"/>
      <c r="H92" s="78"/>
      <c r="I92" s="79" t="s">
        <v>57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58</v>
      </c>
      <c r="AH92" s="77"/>
      <c r="AI92" s="77"/>
      <c r="AJ92" s="77"/>
      <c r="AK92" s="77"/>
      <c r="AL92" s="77"/>
      <c r="AM92" s="77"/>
      <c r="AN92" s="79" t="s">
        <v>59</v>
      </c>
      <c r="AO92" s="77"/>
      <c r="AP92" s="81"/>
      <c r="AQ92" s="82" t="s">
        <v>60</v>
      </c>
      <c r="AR92" s="36"/>
      <c r="AS92" s="83" t="s">
        <v>61</v>
      </c>
      <c r="AT92" s="84" t="s">
        <v>62</v>
      </c>
      <c r="AU92" s="84" t="s">
        <v>63</v>
      </c>
      <c r="AV92" s="84" t="s">
        <v>64</v>
      </c>
      <c r="AW92" s="84" t="s">
        <v>65</v>
      </c>
      <c r="AX92" s="84" t="s">
        <v>66</v>
      </c>
      <c r="AY92" s="84" t="s">
        <v>67</v>
      </c>
      <c r="AZ92" s="84" t="s">
        <v>68</v>
      </c>
      <c r="BA92" s="84" t="s">
        <v>69</v>
      </c>
      <c r="BB92" s="84" t="s">
        <v>70</v>
      </c>
      <c r="BC92" s="84" t="s">
        <v>71</v>
      </c>
      <c r="BD92" s="85" t="s">
        <v>72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73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74</v>
      </c>
      <c r="BT94" s="99" t="s">
        <v>75</v>
      </c>
      <c r="BV94" s="99" t="s">
        <v>76</v>
      </c>
      <c r="BW94" s="99" t="s">
        <v>4</v>
      </c>
      <c r="BX94" s="99" t="s">
        <v>77</v>
      </c>
      <c r="CL94" s="99" t="s">
        <v>1</v>
      </c>
    </row>
    <row r="95" spans="1:90" s="7" customFormat="1" ht="16.5" customHeight="1">
      <c r="A95" s="100" t="s">
        <v>78</v>
      </c>
      <c r="B95" s="101"/>
      <c r="C95" s="102"/>
      <c r="D95" s="103" t="s">
        <v>14</v>
      </c>
      <c r="E95" s="103"/>
      <c r="F95" s="103"/>
      <c r="G95" s="103"/>
      <c r="H95" s="103"/>
      <c r="I95" s="104"/>
      <c r="J95" s="103" t="s">
        <v>17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'2379 - Vojtova'!J28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79</v>
      </c>
      <c r="AR95" s="101"/>
      <c r="AS95" s="107">
        <v>0</v>
      </c>
      <c r="AT95" s="108">
        <f>ROUND(SUM(AV95:AW95),2)</f>
        <v>0</v>
      </c>
      <c r="AU95" s="109">
        <f>'2379 - Vojtova'!P124</f>
        <v>0</v>
      </c>
      <c r="AV95" s="108">
        <f>'2379 - Vojtova'!J31</f>
        <v>0</v>
      </c>
      <c r="AW95" s="108">
        <f>'2379 - Vojtova'!J32</f>
        <v>0</v>
      </c>
      <c r="AX95" s="108">
        <f>'2379 - Vojtova'!J33</f>
        <v>0</v>
      </c>
      <c r="AY95" s="108">
        <f>'2379 - Vojtova'!J34</f>
        <v>0</v>
      </c>
      <c r="AZ95" s="108">
        <f>'2379 - Vojtova'!F31</f>
        <v>0</v>
      </c>
      <c r="BA95" s="108">
        <f>'2379 - Vojtova'!F32</f>
        <v>0</v>
      </c>
      <c r="BB95" s="108">
        <f>'2379 - Vojtova'!F33</f>
        <v>0</v>
      </c>
      <c r="BC95" s="108">
        <f>'2379 - Vojtova'!F34</f>
        <v>0</v>
      </c>
      <c r="BD95" s="110">
        <f>'2379 - Vojtova'!F35</f>
        <v>0</v>
      </c>
      <c r="BE95" s="7"/>
      <c r="BT95" s="111" t="s">
        <v>80</v>
      </c>
      <c r="BU95" s="111" t="s">
        <v>81</v>
      </c>
      <c r="BV95" s="111" t="s">
        <v>76</v>
      </c>
      <c r="BW95" s="111" t="s">
        <v>4</v>
      </c>
      <c r="BX95" s="111" t="s">
        <v>77</v>
      </c>
      <c r="CL95" s="111" t="s">
        <v>1</v>
      </c>
    </row>
    <row r="96" spans="1:57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79 - Vojtov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s="1" customFormat="1" ht="24.95" customHeight="1">
      <c r="B4" s="19"/>
      <c r="D4" s="20" t="s">
        <v>83</v>
      </c>
      <c r="L4" s="19"/>
      <c r="M4" s="112" t="s">
        <v>10</v>
      </c>
      <c r="AT4" s="16" t="s">
        <v>3</v>
      </c>
    </row>
    <row r="5" spans="2:12" s="1" customFormat="1" ht="6.95" customHeight="1">
      <c r="B5" s="19"/>
      <c r="L5" s="19"/>
    </row>
    <row r="6" spans="1:31" s="2" customFormat="1" ht="12" customHeight="1">
      <c r="A6" s="35"/>
      <c r="B6" s="36"/>
      <c r="C6" s="35"/>
      <c r="D6" s="29" t="s">
        <v>16</v>
      </c>
      <c r="E6" s="35"/>
      <c r="F6" s="35"/>
      <c r="G6" s="35"/>
      <c r="H6" s="35"/>
      <c r="I6" s="35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36"/>
      <c r="C7" s="35"/>
      <c r="D7" s="35"/>
      <c r="E7" s="64" t="s">
        <v>17</v>
      </c>
      <c r="F7" s="35"/>
      <c r="G7" s="35"/>
      <c r="H7" s="35"/>
      <c r="I7" s="35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36"/>
      <c r="C8" s="35"/>
      <c r="D8" s="35"/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36"/>
      <c r="C9" s="35"/>
      <c r="D9" s="29" t="s">
        <v>18</v>
      </c>
      <c r="E9" s="35"/>
      <c r="F9" s="24" t="s">
        <v>1</v>
      </c>
      <c r="G9" s="35"/>
      <c r="H9" s="35"/>
      <c r="I9" s="29" t="s">
        <v>19</v>
      </c>
      <c r="J9" s="24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20</v>
      </c>
      <c r="E10" s="35"/>
      <c r="F10" s="24" t="s">
        <v>21</v>
      </c>
      <c r="G10" s="35"/>
      <c r="H10" s="35"/>
      <c r="I10" s="29" t="s">
        <v>22</v>
      </c>
      <c r="J10" s="66" t="str">
        <f>'Rekapitulace stavby'!AN8</f>
        <v>9. 7. 2023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24</v>
      </c>
      <c r="E12" s="35"/>
      <c r="F12" s="35"/>
      <c r="G12" s="35"/>
      <c r="H12" s="35"/>
      <c r="I12" s="29" t="s">
        <v>25</v>
      </c>
      <c r="J12" s="24" t="s">
        <v>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36"/>
      <c r="C13" s="35"/>
      <c r="D13" s="35"/>
      <c r="E13" s="24" t="s">
        <v>26</v>
      </c>
      <c r="F13" s="35"/>
      <c r="G13" s="35"/>
      <c r="H13" s="35"/>
      <c r="I13" s="29" t="s">
        <v>27</v>
      </c>
      <c r="J13" s="24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36"/>
      <c r="C15" s="35"/>
      <c r="D15" s="29" t="s">
        <v>28</v>
      </c>
      <c r="E15" s="35"/>
      <c r="F15" s="35"/>
      <c r="G15" s="35"/>
      <c r="H15" s="35"/>
      <c r="I15" s="29" t="s">
        <v>25</v>
      </c>
      <c r="J15" s="30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36"/>
      <c r="C16" s="35"/>
      <c r="D16" s="35"/>
      <c r="E16" s="30" t="str">
        <f>'Rekapitulace stavby'!E14</f>
        <v>Vyplň údaj</v>
      </c>
      <c r="F16" s="24"/>
      <c r="G16" s="24"/>
      <c r="H16" s="24"/>
      <c r="I16" s="29" t="s">
        <v>27</v>
      </c>
      <c r="J16" s="30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36"/>
      <c r="C18" s="35"/>
      <c r="D18" s="29" t="s">
        <v>30</v>
      </c>
      <c r="E18" s="35"/>
      <c r="F18" s="35"/>
      <c r="G18" s="35"/>
      <c r="H18" s="35"/>
      <c r="I18" s="29" t="s">
        <v>25</v>
      </c>
      <c r="J18" s="24" t="str">
        <f>IF('Rekapitulace stavby'!AN16="","",'Rekapitulace stavby'!AN16)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36"/>
      <c r="C19" s="35"/>
      <c r="D19" s="35"/>
      <c r="E19" s="24" t="str">
        <f>IF('Rekapitulace stavby'!E17="","",'Rekapitulace stavby'!E17)</f>
        <v xml:space="preserve"> </v>
      </c>
      <c r="F19" s="35"/>
      <c r="G19" s="35"/>
      <c r="H19" s="35"/>
      <c r="I19" s="29" t="s">
        <v>27</v>
      </c>
      <c r="J19" s="24" t="str">
        <f>IF('Rekapitulace stavby'!AN17="","",'Rekapitulace stavby'!AN17)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36"/>
      <c r="C21" s="35"/>
      <c r="D21" s="29" t="s">
        <v>33</v>
      </c>
      <c r="E21" s="35"/>
      <c r="F21" s="35"/>
      <c r="G21" s="35"/>
      <c r="H21" s="35"/>
      <c r="I21" s="29" t="s">
        <v>25</v>
      </c>
      <c r="J21" s="24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36"/>
      <c r="C22" s="35"/>
      <c r="D22" s="35"/>
      <c r="E22" s="24" t="str">
        <f>IF('Rekapitulace stavby'!E20="","",'Rekapitulace stavby'!E20)</f>
        <v xml:space="preserve"> </v>
      </c>
      <c r="F22" s="35"/>
      <c r="G22" s="35"/>
      <c r="H22" s="35"/>
      <c r="I22" s="29" t="s">
        <v>27</v>
      </c>
      <c r="J22" s="24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36"/>
      <c r="C24" s="35"/>
      <c r="D24" s="29" t="s">
        <v>34</v>
      </c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3"/>
      <c r="B25" s="114"/>
      <c r="C25" s="113"/>
      <c r="D25" s="113"/>
      <c r="E25" s="33" t="s">
        <v>1</v>
      </c>
      <c r="F25" s="33"/>
      <c r="G25" s="33"/>
      <c r="H25" s="33"/>
      <c r="I25" s="113"/>
      <c r="J25" s="113"/>
      <c r="K25" s="113"/>
      <c r="L25" s="11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36"/>
      <c r="C27" s="35"/>
      <c r="D27" s="87"/>
      <c r="E27" s="87"/>
      <c r="F27" s="87"/>
      <c r="G27" s="87"/>
      <c r="H27" s="87"/>
      <c r="I27" s="87"/>
      <c r="J27" s="87"/>
      <c r="K27" s="87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36"/>
      <c r="C28" s="35"/>
      <c r="D28" s="116" t="s">
        <v>35</v>
      </c>
      <c r="E28" s="35"/>
      <c r="F28" s="35"/>
      <c r="G28" s="35"/>
      <c r="H28" s="35"/>
      <c r="I28" s="35"/>
      <c r="J28" s="93">
        <f>ROUND(J124,2)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36"/>
      <c r="C30" s="35"/>
      <c r="D30" s="35"/>
      <c r="E30" s="35"/>
      <c r="F30" s="40" t="s">
        <v>37</v>
      </c>
      <c r="G30" s="35"/>
      <c r="H30" s="35"/>
      <c r="I30" s="40" t="s">
        <v>36</v>
      </c>
      <c r="J30" s="40" t="s">
        <v>38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36"/>
      <c r="C31" s="35"/>
      <c r="D31" s="117" t="s">
        <v>39</v>
      </c>
      <c r="E31" s="29" t="s">
        <v>40</v>
      </c>
      <c r="F31" s="118">
        <f>ROUND((SUM(BE124:BE226)),2)</f>
        <v>0</v>
      </c>
      <c r="G31" s="35"/>
      <c r="H31" s="35"/>
      <c r="I31" s="119">
        <v>0.21</v>
      </c>
      <c r="J31" s="118">
        <f>ROUND(((SUM(BE124:BE226))*I31),2)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29" t="s">
        <v>41</v>
      </c>
      <c r="F32" s="118">
        <f>ROUND((SUM(BF124:BF226)),2)</f>
        <v>0</v>
      </c>
      <c r="G32" s="35"/>
      <c r="H32" s="35"/>
      <c r="I32" s="119">
        <v>0.15</v>
      </c>
      <c r="J32" s="118">
        <f>ROUND(((SUM(BF124:BF226))*I32),2)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35"/>
      <c r="E33" s="29" t="s">
        <v>42</v>
      </c>
      <c r="F33" s="118">
        <f>ROUND((SUM(BG124:BG226)),2)</f>
        <v>0</v>
      </c>
      <c r="G33" s="35"/>
      <c r="H33" s="35"/>
      <c r="I33" s="119">
        <v>0.21</v>
      </c>
      <c r="J33" s="118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43</v>
      </c>
      <c r="F34" s="118">
        <f>ROUND((SUM(BH124:BH226)),2)</f>
        <v>0</v>
      </c>
      <c r="G34" s="35"/>
      <c r="H34" s="35"/>
      <c r="I34" s="119">
        <v>0.15</v>
      </c>
      <c r="J34" s="118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44</v>
      </c>
      <c r="F35" s="118">
        <f>ROUND((SUM(BI124:BI226)),2)</f>
        <v>0</v>
      </c>
      <c r="G35" s="35"/>
      <c r="H35" s="35"/>
      <c r="I35" s="119">
        <v>0</v>
      </c>
      <c r="J35" s="118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36"/>
      <c r="C37" s="120"/>
      <c r="D37" s="121" t="s">
        <v>45</v>
      </c>
      <c r="E37" s="78"/>
      <c r="F37" s="78"/>
      <c r="G37" s="122" t="s">
        <v>46</v>
      </c>
      <c r="H37" s="123" t="s">
        <v>47</v>
      </c>
      <c r="I37" s="78"/>
      <c r="J37" s="124">
        <f>SUM(J28:J35)</f>
        <v>0</v>
      </c>
      <c r="K37" s="12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48</v>
      </c>
      <c r="E50" s="54"/>
      <c r="F50" s="54"/>
      <c r="G50" s="53" t="s">
        <v>49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50</v>
      </c>
      <c r="E61" s="38"/>
      <c r="F61" s="126" t="s">
        <v>51</v>
      </c>
      <c r="G61" s="55" t="s">
        <v>50</v>
      </c>
      <c r="H61" s="38"/>
      <c r="I61" s="38"/>
      <c r="J61" s="127" t="s">
        <v>51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52</v>
      </c>
      <c r="E65" s="56"/>
      <c r="F65" s="56"/>
      <c r="G65" s="53" t="s">
        <v>53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50</v>
      </c>
      <c r="E76" s="38"/>
      <c r="F76" s="126" t="s">
        <v>51</v>
      </c>
      <c r="G76" s="55" t="s">
        <v>50</v>
      </c>
      <c r="H76" s="38"/>
      <c r="I76" s="38"/>
      <c r="J76" s="127" t="s">
        <v>51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84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64" t="str">
        <f>E7</f>
        <v>Vojtova</v>
      </c>
      <c r="F85" s="35"/>
      <c r="G85" s="35"/>
      <c r="H85" s="35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5"/>
      <c r="E87" s="35"/>
      <c r="F87" s="24" t="str">
        <f>F10</f>
        <v>Praha</v>
      </c>
      <c r="G87" s="35"/>
      <c r="H87" s="35"/>
      <c r="I87" s="29" t="s">
        <v>22</v>
      </c>
      <c r="J87" s="66" t="str">
        <f>IF(J10="","",J10)</f>
        <v>9. 7. 2023</v>
      </c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5"/>
      <c r="E89" s="35"/>
      <c r="F89" s="24" t="str">
        <f>E13</f>
        <v>MČ Praha 12</v>
      </c>
      <c r="G89" s="35"/>
      <c r="H89" s="35"/>
      <c r="I89" s="29" t="s">
        <v>30</v>
      </c>
      <c r="J89" s="33" t="str">
        <f>E19</f>
        <v xml:space="preserve"> 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5"/>
      <c r="E90" s="35"/>
      <c r="F90" s="24" t="str">
        <f>IF(E16="","",E16)</f>
        <v>Vyplň údaj</v>
      </c>
      <c r="G90" s="35"/>
      <c r="H90" s="35"/>
      <c r="I90" s="29" t="s">
        <v>33</v>
      </c>
      <c r="J90" s="33" t="str">
        <f>E22</f>
        <v xml:space="preserve"> </v>
      </c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28" t="s">
        <v>85</v>
      </c>
      <c r="D92" s="120"/>
      <c r="E92" s="120"/>
      <c r="F92" s="120"/>
      <c r="G92" s="120"/>
      <c r="H92" s="120"/>
      <c r="I92" s="120"/>
      <c r="J92" s="129" t="s">
        <v>86</v>
      </c>
      <c r="K92" s="120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30" t="s">
        <v>87</v>
      </c>
      <c r="D94" s="35"/>
      <c r="E94" s="35"/>
      <c r="F94" s="35"/>
      <c r="G94" s="35"/>
      <c r="H94" s="35"/>
      <c r="I94" s="35"/>
      <c r="J94" s="93">
        <f>J124</f>
        <v>0</v>
      </c>
      <c r="K94" s="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6" t="s">
        <v>88</v>
      </c>
    </row>
    <row r="95" spans="1:31" s="9" customFormat="1" ht="24.95" customHeight="1">
      <c r="A95" s="9"/>
      <c r="B95" s="131"/>
      <c r="C95" s="9"/>
      <c r="D95" s="132" t="s">
        <v>89</v>
      </c>
      <c r="E95" s="133"/>
      <c r="F95" s="133"/>
      <c r="G95" s="133"/>
      <c r="H95" s="133"/>
      <c r="I95" s="133"/>
      <c r="J95" s="134">
        <f>J125</f>
        <v>0</v>
      </c>
      <c r="K95" s="9"/>
      <c r="L95" s="13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5"/>
      <c r="C96" s="10"/>
      <c r="D96" s="136" t="s">
        <v>90</v>
      </c>
      <c r="E96" s="137"/>
      <c r="F96" s="137"/>
      <c r="G96" s="137"/>
      <c r="H96" s="137"/>
      <c r="I96" s="137"/>
      <c r="J96" s="138">
        <f>J126</f>
        <v>0</v>
      </c>
      <c r="K96" s="10"/>
      <c r="L96" s="13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5"/>
      <c r="C97" s="10"/>
      <c r="D97" s="136" t="s">
        <v>91</v>
      </c>
      <c r="E97" s="137"/>
      <c r="F97" s="137"/>
      <c r="G97" s="137"/>
      <c r="H97" s="137"/>
      <c r="I97" s="137"/>
      <c r="J97" s="138">
        <f>J145</f>
        <v>0</v>
      </c>
      <c r="K97" s="10"/>
      <c r="L97" s="13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5"/>
      <c r="C98" s="10"/>
      <c r="D98" s="136" t="s">
        <v>92</v>
      </c>
      <c r="E98" s="137"/>
      <c r="F98" s="137"/>
      <c r="G98" s="137"/>
      <c r="H98" s="137"/>
      <c r="I98" s="137"/>
      <c r="J98" s="138">
        <f>J172</f>
        <v>0</v>
      </c>
      <c r="K98" s="10"/>
      <c r="L98" s="13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5"/>
      <c r="C99" s="10"/>
      <c r="D99" s="136" t="s">
        <v>93</v>
      </c>
      <c r="E99" s="137"/>
      <c r="F99" s="137"/>
      <c r="G99" s="137"/>
      <c r="H99" s="137"/>
      <c r="I99" s="137"/>
      <c r="J99" s="138">
        <f>J179</f>
        <v>0</v>
      </c>
      <c r="K99" s="10"/>
      <c r="L99" s="13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5"/>
      <c r="C100" s="10"/>
      <c r="D100" s="136" t="s">
        <v>94</v>
      </c>
      <c r="E100" s="137"/>
      <c r="F100" s="137"/>
      <c r="G100" s="137"/>
      <c r="H100" s="137"/>
      <c r="I100" s="137"/>
      <c r="J100" s="138">
        <f>J197</f>
        <v>0</v>
      </c>
      <c r="K100" s="10"/>
      <c r="L100" s="13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5"/>
      <c r="C101" s="10"/>
      <c r="D101" s="136" t="s">
        <v>95</v>
      </c>
      <c r="E101" s="137"/>
      <c r="F101" s="137"/>
      <c r="G101" s="137"/>
      <c r="H101" s="137"/>
      <c r="I101" s="137"/>
      <c r="J101" s="138">
        <f>J206</f>
        <v>0</v>
      </c>
      <c r="K101" s="10"/>
      <c r="L101" s="13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1"/>
      <c r="C102" s="9"/>
      <c r="D102" s="132" t="s">
        <v>96</v>
      </c>
      <c r="E102" s="133"/>
      <c r="F102" s="133"/>
      <c r="G102" s="133"/>
      <c r="H102" s="133"/>
      <c r="I102" s="133"/>
      <c r="J102" s="134">
        <f>J211</f>
        <v>0</v>
      </c>
      <c r="K102" s="9"/>
      <c r="L102" s="13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35"/>
      <c r="C103" s="10"/>
      <c r="D103" s="136" t="s">
        <v>97</v>
      </c>
      <c r="E103" s="137"/>
      <c r="F103" s="137"/>
      <c r="G103" s="137"/>
      <c r="H103" s="137"/>
      <c r="I103" s="137"/>
      <c r="J103" s="138">
        <f>J212</f>
        <v>0</v>
      </c>
      <c r="K103" s="10"/>
      <c r="L103" s="13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5"/>
      <c r="C104" s="10"/>
      <c r="D104" s="136" t="s">
        <v>98</v>
      </c>
      <c r="E104" s="137"/>
      <c r="F104" s="137"/>
      <c r="G104" s="137"/>
      <c r="H104" s="137"/>
      <c r="I104" s="137"/>
      <c r="J104" s="138">
        <f>J219</f>
        <v>0</v>
      </c>
      <c r="K104" s="10"/>
      <c r="L104" s="13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5"/>
      <c r="C105" s="10"/>
      <c r="D105" s="136" t="s">
        <v>99</v>
      </c>
      <c r="E105" s="137"/>
      <c r="F105" s="137"/>
      <c r="G105" s="137"/>
      <c r="H105" s="137"/>
      <c r="I105" s="137"/>
      <c r="J105" s="138">
        <f>J222</f>
        <v>0</v>
      </c>
      <c r="K105" s="10"/>
      <c r="L105" s="13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35"/>
      <c r="C106" s="10"/>
      <c r="D106" s="136" t="s">
        <v>100</v>
      </c>
      <c r="E106" s="137"/>
      <c r="F106" s="137"/>
      <c r="G106" s="137"/>
      <c r="H106" s="137"/>
      <c r="I106" s="137"/>
      <c r="J106" s="138">
        <f>J224</f>
        <v>0</v>
      </c>
      <c r="K106" s="10"/>
      <c r="L106" s="13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101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5"/>
      <c r="D116" s="35"/>
      <c r="E116" s="64" t="str">
        <f>E7</f>
        <v>Vojtova</v>
      </c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5"/>
      <c r="E118" s="35"/>
      <c r="F118" s="24" t="str">
        <f>F10</f>
        <v>Praha</v>
      </c>
      <c r="G118" s="35"/>
      <c r="H118" s="35"/>
      <c r="I118" s="29" t="s">
        <v>22</v>
      </c>
      <c r="J118" s="66" t="str">
        <f>IF(J10="","",J10)</f>
        <v>9. 7. 2023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5"/>
      <c r="E120" s="35"/>
      <c r="F120" s="24" t="str">
        <f>E13</f>
        <v>MČ Praha 12</v>
      </c>
      <c r="G120" s="35"/>
      <c r="H120" s="35"/>
      <c r="I120" s="29" t="s">
        <v>30</v>
      </c>
      <c r="J120" s="33" t="str">
        <f>E19</f>
        <v xml:space="preserve"> 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28</v>
      </c>
      <c r="D121" s="35"/>
      <c r="E121" s="35"/>
      <c r="F121" s="24" t="str">
        <f>IF(E16="","",E16)</f>
        <v>Vyplň údaj</v>
      </c>
      <c r="G121" s="35"/>
      <c r="H121" s="35"/>
      <c r="I121" s="29" t="s">
        <v>33</v>
      </c>
      <c r="J121" s="33" t="str">
        <f>E22</f>
        <v xml:space="preserve"> 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39"/>
      <c r="B123" s="140"/>
      <c r="C123" s="141" t="s">
        <v>102</v>
      </c>
      <c r="D123" s="142" t="s">
        <v>60</v>
      </c>
      <c r="E123" s="142" t="s">
        <v>56</v>
      </c>
      <c r="F123" s="142" t="s">
        <v>57</v>
      </c>
      <c r="G123" s="142" t="s">
        <v>103</v>
      </c>
      <c r="H123" s="142" t="s">
        <v>104</v>
      </c>
      <c r="I123" s="142" t="s">
        <v>105</v>
      </c>
      <c r="J123" s="143" t="s">
        <v>86</v>
      </c>
      <c r="K123" s="144" t="s">
        <v>106</v>
      </c>
      <c r="L123" s="145"/>
      <c r="M123" s="83" t="s">
        <v>1</v>
      </c>
      <c r="N123" s="84" t="s">
        <v>39</v>
      </c>
      <c r="O123" s="84" t="s">
        <v>107</v>
      </c>
      <c r="P123" s="84" t="s">
        <v>108</v>
      </c>
      <c r="Q123" s="84" t="s">
        <v>109</v>
      </c>
      <c r="R123" s="84" t="s">
        <v>110</v>
      </c>
      <c r="S123" s="84" t="s">
        <v>111</v>
      </c>
      <c r="T123" s="85" t="s">
        <v>112</v>
      </c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</row>
    <row r="124" spans="1:63" s="2" customFormat="1" ht="22.8" customHeight="1">
      <c r="A124" s="35"/>
      <c r="B124" s="36"/>
      <c r="C124" s="90" t="s">
        <v>113</v>
      </c>
      <c r="D124" s="35"/>
      <c r="E124" s="35"/>
      <c r="F124" s="35"/>
      <c r="G124" s="35"/>
      <c r="H124" s="35"/>
      <c r="I124" s="35"/>
      <c r="J124" s="146">
        <f>BK124</f>
        <v>0</v>
      </c>
      <c r="K124" s="35"/>
      <c r="L124" s="36"/>
      <c r="M124" s="86"/>
      <c r="N124" s="70"/>
      <c r="O124" s="87"/>
      <c r="P124" s="147">
        <f>P125+P211</f>
        <v>0</v>
      </c>
      <c r="Q124" s="87"/>
      <c r="R124" s="147">
        <f>R125+R211</f>
        <v>257.49609</v>
      </c>
      <c r="S124" s="87"/>
      <c r="T124" s="148">
        <f>T125+T211</f>
        <v>1024.392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74</v>
      </c>
      <c r="AU124" s="16" t="s">
        <v>88</v>
      </c>
      <c r="BK124" s="149">
        <f>BK125+BK211</f>
        <v>0</v>
      </c>
    </row>
    <row r="125" spans="1:63" s="12" customFormat="1" ht="25.9" customHeight="1">
      <c r="A125" s="12"/>
      <c r="B125" s="150"/>
      <c r="C125" s="12"/>
      <c r="D125" s="151" t="s">
        <v>74</v>
      </c>
      <c r="E125" s="152" t="s">
        <v>114</v>
      </c>
      <c r="F125" s="152" t="s">
        <v>115</v>
      </c>
      <c r="G125" s="12"/>
      <c r="H125" s="12"/>
      <c r="I125" s="153"/>
      <c r="J125" s="154">
        <f>BK125</f>
        <v>0</v>
      </c>
      <c r="K125" s="12"/>
      <c r="L125" s="150"/>
      <c r="M125" s="155"/>
      <c r="N125" s="156"/>
      <c r="O125" s="156"/>
      <c r="P125" s="157">
        <f>P126+P145+P172+P179+P197+P206</f>
        <v>0</v>
      </c>
      <c r="Q125" s="156"/>
      <c r="R125" s="157">
        <f>R126+R145+R172+R179+R197+R206</f>
        <v>257.35749</v>
      </c>
      <c r="S125" s="156"/>
      <c r="T125" s="158">
        <f>T126+T145+T172+T179+T197+T206</f>
        <v>1024.392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1" t="s">
        <v>80</v>
      </c>
      <c r="AT125" s="159" t="s">
        <v>74</v>
      </c>
      <c r="AU125" s="159" t="s">
        <v>75</v>
      </c>
      <c r="AY125" s="151" t="s">
        <v>116</v>
      </c>
      <c r="BK125" s="160">
        <f>BK126+BK145+BK172+BK179+BK197+BK206</f>
        <v>0</v>
      </c>
    </row>
    <row r="126" spans="1:63" s="12" customFormat="1" ht="22.8" customHeight="1">
      <c r="A126" s="12"/>
      <c r="B126" s="150"/>
      <c r="C126" s="12"/>
      <c r="D126" s="151" t="s">
        <v>74</v>
      </c>
      <c r="E126" s="161" t="s">
        <v>80</v>
      </c>
      <c r="F126" s="161" t="s">
        <v>117</v>
      </c>
      <c r="G126" s="12"/>
      <c r="H126" s="12"/>
      <c r="I126" s="153"/>
      <c r="J126" s="162">
        <f>BK126</f>
        <v>0</v>
      </c>
      <c r="K126" s="12"/>
      <c r="L126" s="150"/>
      <c r="M126" s="155"/>
      <c r="N126" s="156"/>
      <c r="O126" s="156"/>
      <c r="P126" s="157">
        <f>SUM(P127:P144)</f>
        <v>0</v>
      </c>
      <c r="Q126" s="156"/>
      <c r="R126" s="157">
        <f>SUM(R127:R144)</f>
        <v>0.08800000000000001</v>
      </c>
      <c r="S126" s="156"/>
      <c r="T126" s="158">
        <f>SUM(T127:T144)</f>
        <v>1024.31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1" t="s">
        <v>80</v>
      </c>
      <c r="AT126" s="159" t="s">
        <v>74</v>
      </c>
      <c r="AU126" s="159" t="s">
        <v>80</v>
      </c>
      <c r="AY126" s="151" t="s">
        <v>116</v>
      </c>
      <c r="BK126" s="160">
        <f>SUM(BK127:BK144)</f>
        <v>0</v>
      </c>
    </row>
    <row r="127" spans="1:65" s="2" customFormat="1" ht="24.15" customHeight="1">
      <c r="A127" s="35"/>
      <c r="B127" s="163"/>
      <c r="C127" s="164" t="s">
        <v>80</v>
      </c>
      <c r="D127" s="164" t="s">
        <v>118</v>
      </c>
      <c r="E127" s="165" t="s">
        <v>119</v>
      </c>
      <c r="F127" s="166" t="s">
        <v>120</v>
      </c>
      <c r="G127" s="167" t="s">
        <v>121</v>
      </c>
      <c r="H127" s="168">
        <v>670</v>
      </c>
      <c r="I127" s="169"/>
      <c r="J127" s="170">
        <f>ROUND(I127*H127,2)</f>
        <v>0</v>
      </c>
      <c r="K127" s="171"/>
      <c r="L127" s="36"/>
      <c r="M127" s="172" t="s">
        <v>1</v>
      </c>
      <c r="N127" s="173" t="s">
        <v>40</v>
      </c>
      <c r="O127" s="74"/>
      <c r="P127" s="174">
        <f>O127*H127</f>
        <v>0</v>
      </c>
      <c r="Q127" s="174">
        <v>0</v>
      </c>
      <c r="R127" s="174">
        <f>Q127*H127</f>
        <v>0</v>
      </c>
      <c r="S127" s="174">
        <v>0.29</v>
      </c>
      <c r="T127" s="175">
        <f>S127*H127</f>
        <v>194.29999999999998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76" t="s">
        <v>122</v>
      </c>
      <c r="AT127" s="176" t="s">
        <v>118</v>
      </c>
      <c r="AU127" s="176" t="s">
        <v>82</v>
      </c>
      <c r="AY127" s="16" t="s">
        <v>116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6" t="s">
        <v>80</v>
      </c>
      <c r="BK127" s="177">
        <f>ROUND(I127*H127,2)</f>
        <v>0</v>
      </c>
      <c r="BL127" s="16" t="s">
        <v>122</v>
      </c>
      <c r="BM127" s="176" t="s">
        <v>123</v>
      </c>
    </row>
    <row r="128" spans="1:51" s="13" customFormat="1" ht="12">
      <c r="A128" s="13"/>
      <c r="B128" s="178"/>
      <c r="C128" s="13"/>
      <c r="D128" s="179" t="s">
        <v>124</v>
      </c>
      <c r="E128" s="180" t="s">
        <v>1</v>
      </c>
      <c r="F128" s="181" t="s">
        <v>125</v>
      </c>
      <c r="G128" s="13"/>
      <c r="H128" s="182">
        <v>670</v>
      </c>
      <c r="I128" s="183"/>
      <c r="J128" s="13"/>
      <c r="K128" s="13"/>
      <c r="L128" s="178"/>
      <c r="M128" s="184"/>
      <c r="N128" s="185"/>
      <c r="O128" s="185"/>
      <c r="P128" s="185"/>
      <c r="Q128" s="185"/>
      <c r="R128" s="185"/>
      <c r="S128" s="185"/>
      <c r="T128" s="18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0" t="s">
        <v>124</v>
      </c>
      <c r="AU128" s="180" t="s">
        <v>82</v>
      </c>
      <c r="AV128" s="13" t="s">
        <v>82</v>
      </c>
      <c r="AW128" s="13" t="s">
        <v>32</v>
      </c>
      <c r="AX128" s="13" t="s">
        <v>80</v>
      </c>
      <c r="AY128" s="180" t="s">
        <v>116</v>
      </c>
    </row>
    <row r="129" spans="1:65" s="2" customFormat="1" ht="16.5" customHeight="1">
      <c r="A129" s="35"/>
      <c r="B129" s="163"/>
      <c r="C129" s="164" t="s">
        <v>82</v>
      </c>
      <c r="D129" s="164" t="s">
        <v>118</v>
      </c>
      <c r="E129" s="165" t="s">
        <v>126</v>
      </c>
      <c r="F129" s="166" t="s">
        <v>127</v>
      </c>
      <c r="G129" s="167" t="s">
        <v>121</v>
      </c>
      <c r="H129" s="168">
        <v>550</v>
      </c>
      <c r="I129" s="169"/>
      <c r="J129" s="170">
        <f>ROUND(I129*H129,2)</f>
        <v>0</v>
      </c>
      <c r="K129" s="171"/>
      <c r="L129" s="36"/>
      <c r="M129" s="172" t="s">
        <v>1</v>
      </c>
      <c r="N129" s="173" t="s">
        <v>40</v>
      </c>
      <c r="O129" s="74"/>
      <c r="P129" s="174">
        <f>O129*H129</f>
        <v>0</v>
      </c>
      <c r="Q129" s="174">
        <v>0</v>
      </c>
      <c r="R129" s="174">
        <f>Q129*H129</f>
        <v>0</v>
      </c>
      <c r="S129" s="174">
        <v>0.58</v>
      </c>
      <c r="T129" s="175">
        <f>S129*H129</f>
        <v>319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76" t="s">
        <v>122</v>
      </c>
      <c r="AT129" s="176" t="s">
        <v>118</v>
      </c>
      <c r="AU129" s="176" t="s">
        <v>82</v>
      </c>
      <c r="AY129" s="16" t="s">
        <v>116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6" t="s">
        <v>80</v>
      </c>
      <c r="BK129" s="177">
        <f>ROUND(I129*H129,2)</f>
        <v>0</v>
      </c>
      <c r="BL129" s="16" t="s">
        <v>122</v>
      </c>
      <c r="BM129" s="176" t="s">
        <v>128</v>
      </c>
    </row>
    <row r="130" spans="1:51" s="13" customFormat="1" ht="12">
      <c r="A130" s="13"/>
      <c r="B130" s="178"/>
      <c r="C130" s="13"/>
      <c r="D130" s="179" t="s">
        <v>124</v>
      </c>
      <c r="E130" s="180" t="s">
        <v>1</v>
      </c>
      <c r="F130" s="181" t="s">
        <v>129</v>
      </c>
      <c r="G130" s="13"/>
      <c r="H130" s="182">
        <v>550</v>
      </c>
      <c r="I130" s="183"/>
      <c r="J130" s="13"/>
      <c r="K130" s="13"/>
      <c r="L130" s="178"/>
      <c r="M130" s="184"/>
      <c r="N130" s="185"/>
      <c r="O130" s="185"/>
      <c r="P130" s="185"/>
      <c r="Q130" s="185"/>
      <c r="R130" s="185"/>
      <c r="S130" s="185"/>
      <c r="T130" s="18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0" t="s">
        <v>124</v>
      </c>
      <c r="AU130" s="180" t="s">
        <v>82</v>
      </c>
      <c r="AV130" s="13" t="s">
        <v>82</v>
      </c>
      <c r="AW130" s="13" t="s">
        <v>32</v>
      </c>
      <c r="AX130" s="13" t="s">
        <v>80</v>
      </c>
      <c r="AY130" s="180" t="s">
        <v>116</v>
      </c>
    </row>
    <row r="131" spans="1:65" s="2" customFormat="1" ht="16.5" customHeight="1">
      <c r="A131" s="35"/>
      <c r="B131" s="163"/>
      <c r="C131" s="164" t="s">
        <v>130</v>
      </c>
      <c r="D131" s="164" t="s">
        <v>118</v>
      </c>
      <c r="E131" s="165" t="s">
        <v>131</v>
      </c>
      <c r="F131" s="166" t="s">
        <v>132</v>
      </c>
      <c r="G131" s="167" t="s">
        <v>121</v>
      </c>
      <c r="H131" s="168">
        <v>670</v>
      </c>
      <c r="I131" s="169"/>
      <c r="J131" s="170">
        <f>ROUND(I131*H131,2)</f>
        <v>0</v>
      </c>
      <c r="K131" s="171"/>
      <c r="L131" s="36"/>
      <c r="M131" s="172" t="s">
        <v>1</v>
      </c>
      <c r="N131" s="173" t="s">
        <v>40</v>
      </c>
      <c r="O131" s="74"/>
      <c r="P131" s="174">
        <f>O131*H131</f>
        <v>0</v>
      </c>
      <c r="Q131" s="174">
        <v>0</v>
      </c>
      <c r="R131" s="174">
        <f>Q131*H131</f>
        <v>0</v>
      </c>
      <c r="S131" s="174">
        <v>0.098</v>
      </c>
      <c r="T131" s="175">
        <f>S131*H131</f>
        <v>65.66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76" t="s">
        <v>122</v>
      </c>
      <c r="AT131" s="176" t="s">
        <v>118</v>
      </c>
      <c r="AU131" s="176" t="s">
        <v>82</v>
      </c>
      <c r="AY131" s="16" t="s">
        <v>116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6" t="s">
        <v>80</v>
      </c>
      <c r="BK131" s="177">
        <f>ROUND(I131*H131,2)</f>
        <v>0</v>
      </c>
      <c r="BL131" s="16" t="s">
        <v>122</v>
      </c>
      <c r="BM131" s="176" t="s">
        <v>133</v>
      </c>
    </row>
    <row r="132" spans="1:51" s="13" customFormat="1" ht="12">
      <c r="A132" s="13"/>
      <c r="B132" s="178"/>
      <c r="C132" s="13"/>
      <c r="D132" s="179" t="s">
        <v>124</v>
      </c>
      <c r="E132" s="180" t="s">
        <v>1</v>
      </c>
      <c r="F132" s="181" t="s">
        <v>125</v>
      </c>
      <c r="G132" s="13"/>
      <c r="H132" s="182">
        <v>670</v>
      </c>
      <c r="I132" s="183"/>
      <c r="J132" s="13"/>
      <c r="K132" s="13"/>
      <c r="L132" s="178"/>
      <c r="M132" s="184"/>
      <c r="N132" s="185"/>
      <c r="O132" s="185"/>
      <c r="P132" s="185"/>
      <c r="Q132" s="185"/>
      <c r="R132" s="185"/>
      <c r="S132" s="185"/>
      <c r="T132" s="18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0" t="s">
        <v>124</v>
      </c>
      <c r="AU132" s="180" t="s">
        <v>82</v>
      </c>
      <c r="AV132" s="13" t="s">
        <v>82</v>
      </c>
      <c r="AW132" s="13" t="s">
        <v>32</v>
      </c>
      <c r="AX132" s="13" t="s">
        <v>80</v>
      </c>
      <c r="AY132" s="180" t="s">
        <v>116</v>
      </c>
    </row>
    <row r="133" spans="1:65" s="2" customFormat="1" ht="33" customHeight="1">
      <c r="A133" s="35"/>
      <c r="B133" s="163"/>
      <c r="C133" s="164" t="s">
        <v>122</v>
      </c>
      <c r="D133" s="164" t="s">
        <v>118</v>
      </c>
      <c r="E133" s="165" t="s">
        <v>134</v>
      </c>
      <c r="F133" s="166" t="s">
        <v>135</v>
      </c>
      <c r="G133" s="167" t="s">
        <v>121</v>
      </c>
      <c r="H133" s="168">
        <v>150</v>
      </c>
      <c r="I133" s="169"/>
      <c r="J133" s="170">
        <f>ROUND(I133*H133,2)</f>
        <v>0</v>
      </c>
      <c r="K133" s="171"/>
      <c r="L133" s="36"/>
      <c r="M133" s="172" t="s">
        <v>1</v>
      </c>
      <c r="N133" s="173" t="s">
        <v>40</v>
      </c>
      <c r="O133" s="74"/>
      <c r="P133" s="174">
        <f>O133*H133</f>
        <v>0</v>
      </c>
      <c r="Q133" s="174">
        <v>0</v>
      </c>
      <c r="R133" s="174">
        <f>Q133*H133</f>
        <v>0</v>
      </c>
      <c r="S133" s="174">
        <v>0.625</v>
      </c>
      <c r="T133" s="175">
        <f>S133*H133</f>
        <v>93.75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76" t="s">
        <v>122</v>
      </c>
      <c r="AT133" s="176" t="s">
        <v>118</v>
      </c>
      <c r="AU133" s="176" t="s">
        <v>82</v>
      </c>
      <c r="AY133" s="16" t="s">
        <v>116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6" t="s">
        <v>80</v>
      </c>
      <c r="BK133" s="177">
        <f>ROUND(I133*H133,2)</f>
        <v>0</v>
      </c>
      <c r="BL133" s="16" t="s">
        <v>122</v>
      </c>
      <c r="BM133" s="176" t="s">
        <v>136</v>
      </c>
    </row>
    <row r="134" spans="1:51" s="13" customFormat="1" ht="12">
      <c r="A134" s="13"/>
      <c r="B134" s="178"/>
      <c r="C134" s="13"/>
      <c r="D134" s="179" t="s">
        <v>124</v>
      </c>
      <c r="E134" s="180" t="s">
        <v>1</v>
      </c>
      <c r="F134" s="181" t="s">
        <v>137</v>
      </c>
      <c r="G134" s="13"/>
      <c r="H134" s="182">
        <v>150</v>
      </c>
      <c r="I134" s="183"/>
      <c r="J134" s="13"/>
      <c r="K134" s="13"/>
      <c r="L134" s="178"/>
      <c r="M134" s="184"/>
      <c r="N134" s="185"/>
      <c r="O134" s="185"/>
      <c r="P134" s="185"/>
      <c r="Q134" s="185"/>
      <c r="R134" s="185"/>
      <c r="S134" s="185"/>
      <c r="T134" s="18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0" t="s">
        <v>124</v>
      </c>
      <c r="AU134" s="180" t="s">
        <v>82</v>
      </c>
      <c r="AV134" s="13" t="s">
        <v>82</v>
      </c>
      <c r="AW134" s="13" t="s">
        <v>32</v>
      </c>
      <c r="AX134" s="13" t="s">
        <v>80</v>
      </c>
      <c r="AY134" s="180" t="s">
        <v>116</v>
      </c>
    </row>
    <row r="135" spans="1:65" s="2" customFormat="1" ht="24.15" customHeight="1">
      <c r="A135" s="35"/>
      <c r="B135" s="163"/>
      <c r="C135" s="164" t="s">
        <v>138</v>
      </c>
      <c r="D135" s="164" t="s">
        <v>118</v>
      </c>
      <c r="E135" s="165" t="s">
        <v>139</v>
      </c>
      <c r="F135" s="166" t="s">
        <v>140</v>
      </c>
      <c r="G135" s="167" t="s">
        <v>121</v>
      </c>
      <c r="H135" s="168">
        <v>1100</v>
      </c>
      <c r="I135" s="169"/>
      <c r="J135" s="170">
        <f>ROUND(I135*H135,2)</f>
        <v>0</v>
      </c>
      <c r="K135" s="171"/>
      <c r="L135" s="36"/>
      <c r="M135" s="172" t="s">
        <v>1</v>
      </c>
      <c r="N135" s="173" t="s">
        <v>40</v>
      </c>
      <c r="O135" s="74"/>
      <c r="P135" s="174">
        <f>O135*H135</f>
        <v>0</v>
      </c>
      <c r="Q135" s="174">
        <v>8E-05</v>
      </c>
      <c r="R135" s="174">
        <f>Q135*H135</f>
        <v>0.08800000000000001</v>
      </c>
      <c r="S135" s="174">
        <v>0.23</v>
      </c>
      <c r="T135" s="175">
        <f>S135*H135</f>
        <v>253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6" t="s">
        <v>122</v>
      </c>
      <c r="AT135" s="176" t="s">
        <v>118</v>
      </c>
      <c r="AU135" s="176" t="s">
        <v>82</v>
      </c>
      <c r="AY135" s="16" t="s">
        <v>116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6" t="s">
        <v>80</v>
      </c>
      <c r="BK135" s="177">
        <f>ROUND(I135*H135,2)</f>
        <v>0</v>
      </c>
      <c r="BL135" s="16" t="s">
        <v>122</v>
      </c>
      <c r="BM135" s="176" t="s">
        <v>141</v>
      </c>
    </row>
    <row r="136" spans="1:51" s="13" customFormat="1" ht="12">
      <c r="A136" s="13"/>
      <c r="B136" s="178"/>
      <c r="C136" s="13"/>
      <c r="D136" s="179" t="s">
        <v>124</v>
      </c>
      <c r="E136" s="180" t="s">
        <v>1</v>
      </c>
      <c r="F136" s="181" t="s">
        <v>142</v>
      </c>
      <c r="G136" s="13"/>
      <c r="H136" s="182">
        <v>1100</v>
      </c>
      <c r="I136" s="183"/>
      <c r="J136" s="13"/>
      <c r="K136" s="13"/>
      <c r="L136" s="178"/>
      <c r="M136" s="184"/>
      <c r="N136" s="185"/>
      <c r="O136" s="185"/>
      <c r="P136" s="185"/>
      <c r="Q136" s="185"/>
      <c r="R136" s="185"/>
      <c r="S136" s="185"/>
      <c r="T136" s="18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0" t="s">
        <v>124</v>
      </c>
      <c r="AU136" s="180" t="s">
        <v>82</v>
      </c>
      <c r="AV136" s="13" t="s">
        <v>82</v>
      </c>
      <c r="AW136" s="13" t="s">
        <v>32</v>
      </c>
      <c r="AX136" s="13" t="s">
        <v>80</v>
      </c>
      <c r="AY136" s="180" t="s">
        <v>116</v>
      </c>
    </row>
    <row r="137" spans="1:65" s="2" customFormat="1" ht="16.5" customHeight="1">
      <c r="A137" s="35"/>
      <c r="B137" s="163"/>
      <c r="C137" s="164" t="s">
        <v>143</v>
      </c>
      <c r="D137" s="164" t="s">
        <v>118</v>
      </c>
      <c r="E137" s="165" t="s">
        <v>144</v>
      </c>
      <c r="F137" s="166" t="s">
        <v>145</v>
      </c>
      <c r="G137" s="167" t="s">
        <v>146</v>
      </c>
      <c r="H137" s="168">
        <v>340</v>
      </c>
      <c r="I137" s="169"/>
      <c r="J137" s="170">
        <f>ROUND(I137*H137,2)</f>
        <v>0</v>
      </c>
      <c r="K137" s="171"/>
      <c r="L137" s="36"/>
      <c r="M137" s="172" t="s">
        <v>1</v>
      </c>
      <c r="N137" s="173" t="s">
        <v>40</v>
      </c>
      <c r="O137" s="74"/>
      <c r="P137" s="174">
        <f>O137*H137</f>
        <v>0</v>
      </c>
      <c r="Q137" s="174">
        <v>0</v>
      </c>
      <c r="R137" s="174">
        <f>Q137*H137</f>
        <v>0</v>
      </c>
      <c r="S137" s="174">
        <v>0.29</v>
      </c>
      <c r="T137" s="175">
        <f>S137*H137</f>
        <v>98.6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76" t="s">
        <v>122</v>
      </c>
      <c r="AT137" s="176" t="s">
        <v>118</v>
      </c>
      <c r="AU137" s="176" t="s">
        <v>82</v>
      </c>
      <c r="AY137" s="16" t="s">
        <v>116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6" t="s">
        <v>80</v>
      </c>
      <c r="BK137" s="177">
        <f>ROUND(I137*H137,2)</f>
        <v>0</v>
      </c>
      <c r="BL137" s="16" t="s">
        <v>122</v>
      </c>
      <c r="BM137" s="176" t="s">
        <v>147</v>
      </c>
    </row>
    <row r="138" spans="1:51" s="13" customFormat="1" ht="12">
      <c r="A138" s="13"/>
      <c r="B138" s="178"/>
      <c r="C138" s="13"/>
      <c r="D138" s="179" t="s">
        <v>124</v>
      </c>
      <c r="E138" s="180" t="s">
        <v>1</v>
      </c>
      <c r="F138" s="181" t="s">
        <v>148</v>
      </c>
      <c r="G138" s="13"/>
      <c r="H138" s="182">
        <v>340</v>
      </c>
      <c r="I138" s="183"/>
      <c r="J138" s="13"/>
      <c r="K138" s="13"/>
      <c r="L138" s="178"/>
      <c r="M138" s="184"/>
      <c r="N138" s="185"/>
      <c r="O138" s="185"/>
      <c r="P138" s="185"/>
      <c r="Q138" s="185"/>
      <c r="R138" s="185"/>
      <c r="S138" s="185"/>
      <c r="T138" s="18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0" t="s">
        <v>124</v>
      </c>
      <c r="AU138" s="180" t="s">
        <v>82</v>
      </c>
      <c r="AV138" s="13" t="s">
        <v>82</v>
      </c>
      <c r="AW138" s="13" t="s">
        <v>32</v>
      </c>
      <c r="AX138" s="13" t="s">
        <v>80</v>
      </c>
      <c r="AY138" s="180" t="s">
        <v>116</v>
      </c>
    </row>
    <row r="139" spans="1:65" s="2" customFormat="1" ht="24.15" customHeight="1">
      <c r="A139" s="35"/>
      <c r="B139" s="163"/>
      <c r="C139" s="164" t="s">
        <v>149</v>
      </c>
      <c r="D139" s="164" t="s">
        <v>118</v>
      </c>
      <c r="E139" s="165" t="s">
        <v>150</v>
      </c>
      <c r="F139" s="166" t="s">
        <v>151</v>
      </c>
      <c r="G139" s="167" t="s">
        <v>152</v>
      </c>
      <c r="H139" s="168">
        <v>85</v>
      </c>
      <c r="I139" s="169"/>
      <c r="J139" s="170">
        <f>ROUND(I139*H139,2)</f>
        <v>0</v>
      </c>
      <c r="K139" s="171"/>
      <c r="L139" s="36"/>
      <c r="M139" s="172" t="s">
        <v>1</v>
      </c>
      <c r="N139" s="173" t="s">
        <v>40</v>
      </c>
      <c r="O139" s="74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76" t="s">
        <v>122</v>
      </c>
      <c r="AT139" s="176" t="s">
        <v>118</v>
      </c>
      <c r="AU139" s="176" t="s">
        <v>82</v>
      </c>
      <c r="AY139" s="16" t="s">
        <v>116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6" t="s">
        <v>80</v>
      </c>
      <c r="BK139" s="177">
        <f>ROUND(I139*H139,2)</f>
        <v>0</v>
      </c>
      <c r="BL139" s="16" t="s">
        <v>122</v>
      </c>
      <c r="BM139" s="176" t="s">
        <v>153</v>
      </c>
    </row>
    <row r="140" spans="1:51" s="13" customFormat="1" ht="12">
      <c r="A140" s="13"/>
      <c r="B140" s="178"/>
      <c r="C140" s="13"/>
      <c r="D140" s="179" t="s">
        <v>124</v>
      </c>
      <c r="E140" s="180" t="s">
        <v>1</v>
      </c>
      <c r="F140" s="181" t="s">
        <v>154</v>
      </c>
      <c r="G140" s="13"/>
      <c r="H140" s="182">
        <v>85</v>
      </c>
      <c r="I140" s="183"/>
      <c r="J140" s="13"/>
      <c r="K140" s="13"/>
      <c r="L140" s="178"/>
      <c r="M140" s="184"/>
      <c r="N140" s="185"/>
      <c r="O140" s="185"/>
      <c r="P140" s="185"/>
      <c r="Q140" s="185"/>
      <c r="R140" s="185"/>
      <c r="S140" s="185"/>
      <c r="T140" s="18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0" t="s">
        <v>124</v>
      </c>
      <c r="AU140" s="180" t="s">
        <v>82</v>
      </c>
      <c r="AV140" s="13" t="s">
        <v>82</v>
      </c>
      <c r="AW140" s="13" t="s">
        <v>32</v>
      </c>
      <c r="AX140" s="13" t="s">
        <v>80</v>
      </c>
      <c r="AY140" s="180" t="s">
        <v>116</v>
      </c>
    </row>
    <row r="141" spans="1:65" s="2" customFormat="1" ht="33" customHeight="1">
      <c r="A141" s="35"/>
      <c r="B141" s="163"/>
      <c r="C141" s="164" t="s">
        <v>155</v>
      </c>
      <c r="D141" s="164" t="s">
        <v>118</v>
      </c>
      <c r="E141" s="165" t="s">
        <v>156</v>
      </c>
      <c r="F141" s="166" t="s">
        <v>157</v>
      </c>
      <c r="G141" s="167" t="s">
        <v>152</v>
      </c>
      <c r="H141" s="168">
        <v>85</v>
      </c>
      <c r="I141" s="169"/>
      <c r="J141" s="170">
        <f>ROUND(I141*H141,2)</f>
        <v>0</v>
      </c>
      <c r="K141" s="171"/>
      <c r="L141" s="36"/>
      <c r="M141" s="172" t="s">
        <v>1</v>
      </c>
      <c r="N141" s="173" t="s">
        <v>40</v>
      </c>
      <c r="O141" s="74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76" t="s">
        <v>122</v>
      </c>
      <c r="AT141" s="176" t="s">
        <v>118</v>
      </c>
      <c r="AU141" s="176" t="s">
        <v>82</v>
      </c>
      <c r="AY141" s="16" t="s">
        <v>116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6" t="s">
        <v>80</v>
      </c>
      <c r="BK141" s="177">
        <f>ROUND(I141*H141,2)</f>
        <v>0</v>
      </c>
      <c r="BL141" s="16" t="s">
        <v>122</v>
      </c>
      <c r="BM141" s="176" t="s">
        <v>158</v>
      </c>
    </row>
    <row r="142" spans="1:51" s="13" customFormat="1" ht="12">
      <c r="A142" s="13"/>
      <c r="B142" s="178"/>
      <c r="C142" s="13"/>
      <c r="D142" s="179" t="s">
        <v>124</v>
      </c>
      <c r="E142" s="180" t="s">
        <v>1</v>
      </c>
      <c r="F142" s="181" t="s">
        <v>159</v>
      </c>
      <c r="G142" s="13"/>
      <c r="H142" s="182">
        <v>85</v>
      </c>
      <c r="I142" s="183"/>
      <c r="J142" s="13"/>
      <c r="K142" s="13"/>
      <c r="L142" s="178"/>
      <c r="M142" s="184"/>
      <c r="N142" s="185"/>
      <c r="O142" s="185"/>
      <c r="P142" s="185"/>
      <c r="Q142" s="185"/>
      <c r="R142" s="185"/>
      <c r="S142" s="185"/>
      <c r="T142" s="18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0" t="s">
        <v>124</v>
      </c>
      <c r="AU142" s="180" t="s">
        <v>82</v>
      </c>
      <c r="AV142" s="13" t="s">
        <v>82</v>
      </c>
      <c r="AW142" s="13" t="s">
        <v>32</v>
      </c>
      <c r="AX142" s="13" t="s">
        <v>80</v>
      </c>
      <c r="AY142" s="180" t="s">
        <v>116</v>
      </c>
    </row>
    <row r="143" spans="1:65" s="2" customFormat="1" ht="16.5" customHeight="1">
      <c r="A143" s="35"/>
      <c r="B143" s="163"/>
      <c r="C143" s="164" t="s">
        <v>160</v>
      </c>
      <c r="D143" s="164" t="s">
        <v>118</v>
      </c>
      <c r="E143" s="165" t="s">
        <v>161</v>
      </c>
      <c r="F143" s="166" t="s">
        <v>162</v>
      </c>
      <c r="G143" s="167" t="s">
        <v>121</v>
      </c>
      <c r="H143" s="168">
        <v>1770</v>
      </c>
      <c r="I143" s="169"/>
      <c r="J143" s="170">
        <f>ROUND(I143*H143,2)</f>
        <v>0</v>
      </c>
      <c r="K143" s="171"/>
      <c r="L143" s="36"/>
      <c r="M143" s="172" t="s">
        <v>1</v>
      </c>
      <c r="N143" s="173" t="s">
        <v>40</v>
      </c>
      <c r="O143" s="74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76" t="s">
        <v>122</v>
      </c>
      <c r="AT143" s="176" t="s">
        <v>118</v>
      </c>
      <c r="AU143" s="176" t="s">
        <v>82</v>
      </c>
      <c r="AY143" s="16" t="s">
        <v>116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6" t="s">
        <v>80</v>
      </c>
      <c r="BK143" s="177">
        <f>ROUND(I143*H143,2)</f>
        <v>0</v>
      </c>
      <c r="BL143" s="16" t="s">
        <v>122</v>
      </c>
      <c r="BM143" s="176" t="s">
        <v>163</v>
      </c>
    </row>
    <row r="144" spans="1:51" s="13" customFormat="1" ht="12">
      <c r="A144" s="13"/>
      <c r="B144" s="178"/>
      <c r="C144" s="13"/>
      <c r="D144" s="179" t="s">
        <v>124</v>
      </c>
      <c r="E144" s="180" t="s">
        <v>1</v>
      </c>
      <c r="F144" s="181" t="s">
        <v>164</v>
      </c>
      <c r="G144" s="13"/>
      <c r="H144" s="182">
        <v>1770</v>
      </c>
      <c r="I144" s="183"/>
      <c r="J144" s="13"/>
      <c r="K144" s="13"/>
      <c r="L144" s="178"/>
      <c r="M144" s="184"/>
      <c r="N144" s="185"/>
      <c r="O144" s="185"/>
      <c r="P144" s="185"/>
      <c r="Q144" s="185"/>
      <c r="R144" s="185"/>
      <c r="S144" s="185"/>
      <c r="T144" s="18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0" t="s">
        <v>124</v>
      </c>
      <c r="AU144" s="180" t="s">
        <v>82</v>
      </c>
      <c r="AV144" s="13" t="s">
        <v>82</v>
      </c>
      <c r="AW144" s="13" t="s">
        <v>32</v>
      </c>
      <c r="AX144" s="13" t="s">
        <v>80</v>
      </c>
      <c r="AY144" s="180" t="s">
        <v>116</v>
      </c>
    </row>
    <row r="145" spans="1:63" s="12" customFormat="1" ht="22.8" customHeight="1">
      <c r="A145" s="12"/>
      <c r="B145" s="150"/>
      <c r="C145" s="12"/>
      <c r="D145" s="151" t="s">
        <v>74</v>
      </c>
      <c r="E145" s="161" t="s">
        <v>138</v>
      </c>
      <c r="F145" s="161" t="s">
        <v>165</v>
      </c>
      <c r="G145" s="12"/>
      <c r="H145" s="12"/>
      <c r="I145" s="153"/>
      <c r="J145" s="162">
        <f>BK145</f>
        <v>0</v>
      </c>
      <c r="K145" s="12"/>
      <c r="L145" s="150"/>
      <c r="M145" s="155"/>
      <c r="N145" s="156"/>
      <c r="O145" s="156"/>
      <c r="P145" s="157">
        <f>SUM(P146:P171)</f>
        <v>0</v>
      </c>
      <c r="Q145" s="156"/>
      <c r="R145" s="157">
        <f>SUM(R146:R171)</f>
        <v>158.7554</v>
      </c>
      <c r="S145" s="156"/>
      <c r="T145" s="158">
        <f>SUM(T146:T171)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1" t="s">
        <v>80</v>
      </c>
      <c r="AT145" s="159" t="s">
        <v>74</v>
      </c>
      <c r="AU145" s="159" t="s">
        <v>80</v>
      </c>
      <c r="AY145" s="151" t="s">
        <v>116</v>
      </c>
      <c r="BK145" s="160">
        <f>SUM(BK146:BK171)</f>
        <v>0</v>
      </c>
    </row>
    <row r="146" spans="1:65" s="2" customFormat="1" ht="16.5" customHeight="1">
      <c r="A146" s="35"/>
      <c r="B146" s="163"/>
      <c r="C146" s="164" t="s">
        <v>166</v>
      </c>
      <c r="D146" s="164" t="s">
        <v>118</v>
      </c>
      <c r="E146" s="165" t="s">
        <v>167</v>
      </c>
      <c r="F146" s="166" t="s">
        <v>168</v>
      </c>
      <c r="G146" s="167" t="s">
        <v>121</v>
      </c>
      <c r="H146" s="168">
        <v>600</v>
      </c>
      <c r="I146" s="169"/>
      <c r="J146" s="170">
        <f>ROUND(I146*H146,2)</f>
        <v>0</v>
      </c>
      <c r="K146" s="171"/>
      <c r="L146" s="36"/>
      <c r="M146" s="172" t="s">
        <v>1</v>
      </c>
      <c r="N146" s="173" t="s">
        <v>40</v>
      </c>
      <c r="O146" s="74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6" t="s">
        <v>122</v>
      </c>
      <c r="AT146" s="176" t="s">
        <v>118</v>
      </c>
      <c r="AU146" s="176" t="s">
        <v>82</v>
      </c>
      <c r="AY146" s="16" t="s">
        <v>116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6" t="s">
        <v>80</v>
      </c>
      <c r="BK146" s="177">
        <f>ROUND(I146*H146,2)</f>
        <v>0</v>
      </c>
      <c r="BL146" s="16" t="s">
        <v>122</v>
      </c>
      <c r="BM146" s="176" t="s">
        <v>169</v>
      </c>
    </row>
    <row r="147" spans="1:51" s="13" customFormat="1" ht="12">
      <c r="A147" s="13"/>
      <c r="B147" s="178"/>
      <c r="C147" s="13"/>
      <c r="D147" s="179" t="s">
        <v>124</v>
      </c>
      <c r="E147" s="180" t="s">
        <v>1</v>
      </c>
      <c r="F147" s="181" t="s">
        <v>170</v>
      </c>
      <c r="G147" s="13"/>
      <c r="H147" s="182">
        <v>600</v>
      </c>
      <c r="I147" s="183"/>
      <c r="J147" s="13"/>
      <c r="K147" s="13"/>
      <c r="L147" s="178"/>
      <c r="M147" s="184"/>
      <c r="N147" s="185"/>
      <c r="O147" s="185"/>
      <c r="P147" s="185"/>
      <c r="Q147" s="185"/>
      <c r="R147" s="185"/>
      <c r="S147" s="185"/>
      <c r="T147" s="18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0" t="s">
        <v>124</v>
      </c>
      <c r="AU147" s="180" t="s">
        <v>82</v>
      </c>
      <c r="AV147" s="13" t="s">
        <v>82</v>
      </c>
      <c r="AW147" s="13" t="s">
        <v>32</v>
      </c>
      <c r="AX147" s="13" t="s">
        <v>80</v>
      </c>
      <c r="AY147" s="180" t="s">
        <v>116</v>
      </c>
    </row>
    <row r="148" spans="1:65" s="2" customFormat="1" ht="16.5" customHeight="1">
      <c r="A148" s="35"/>
      <c r="B148" s="163"/>
      <c r="C148" s="164" t="s">
        <v>171</v>
      </c>
      <c r="D148" s="164" t="s">
        <v>118</v>
      </c>
      <c r="E148" s="165" t="s">
        <v>172</v>
      </c>
      <c r="F148" s="166" t="s">
        <v>173</v>
      </c>
      <c r="G148" s="167" t="s">
        <v>121</v>
      </c>
      <c r="H148" s="168">
        <v>620</v>
      </c>
      <c r="I148" s="169"/>
      <c r="J148" s="170">
        <f>ROUND(I148*H148,2)</f>
        <v>0</v>
      </c>
      <c r="K148" s="171"/>
      <c r="L148" s="36"/>
      <c r="M148" s="172" t="s">
        <v>1</v>
      </c>
      <c r="N148" s="173" t="s">
        <v>40</v>
      </c>
      <c r="O148" s="74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76" t="s">
        <v>122</v>
      </c>
      <c r="AT148" s="176" t="s">
        <v>118</v>
      </c>
      <c r="AU148" s="176" t="s">
        <v>82</v>
      </c>
      <c r="AY148" s="16" t="s">
        <v>116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6" t="s">
        <v>80</v>
      </c>
      <c r="BK148" s="177">
        <f>ROUND(I148*H148,2)</f>
        <v>0</v>
      </c>
      <c r="BL148" s="16" t="s">
        <v>122</v>
      </c>
      <c r="BM148" s="176" t="s">
        <v>174</v>
      </c>
    </row>
    <row r="149" spans="1:51" s="13" customFormat="1" ht="12">
      <c r="A149" s="13"/>
      <c r="B149" s="178"/>
      <c r="C149" s="13"/>
      <c r="D149" s="179" t="s">
        <v>124</v>
      </c>
      <c r="E149" s="180" t="s">
        <v>1</v>
      </c>
      <c r="F149" s="181" t="s">
        <v>175</v>
      </c>
      <c r="G149" s="13"/>
      <c r="H149" s="182">
        <v>620</v>
      </c>
      <c r="I149" s="183"/>
      <c r="J149" s="13"/>
      <c r="K149" s="13"/>
      <c r="L149" s="178"/>
      <c r="M149" s="184"/>
      <c r="N149" s="185"/>
      <c r="O149" s="185"/>
      <c r="P149" s="185"/>
      <c r="Q149" s="185"/>
      <c r="R149" s="185"/>
      <c r="S149" s="185"/>
      <c r="T149" s="18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0" t="s">
        <v>124</v>
      </c>
      <c r="AU149" s="180" t="s">
        <v>82</v>
      </c>
      <c r="AV149" s="13" t="s">
        <v>82</v>
      </c>
      <c r="AW149" s="13" t="s">
        <v>32</v>
      </c>
      <c r="AX149" s="13" t="s">
        <v>80</v>
      </c>
      <c r="AY149" s="180" t="s">
        <v>116</v>
      </c>
    </row>
    <row r="150" spans="1:65" s="2" customFormat="1" ht="24.15" customHeight="1">
      <c r="A150" s="35"/>
      <c r="B150" s="163"/>
      <c r="C150" s="164" t="s">
        <v>176</v>
      </c>
      <c r="D150" s="164" t="s">
        <v>118</v>
      </c>
      <c r="E150" s="165" t="s">
        <v>177</v>
      </c>
      <c r="F150" s="166" t="s">
        <v>178</v>
      </c>
      <c r="G150" s="167" t="s">
        <v>121</v>
      </c>
      <c r="H150" s="168">
        <v>70</v>
      </c>
      <c r="I150" s="169"/>
      <c r="J150" s="170">
        <f>ROUND(I150*H150,2)</f>
        <v>0</v>
      </c>
      <c r="K150" s="171"/>
      <c r="L150" s="36"/>
      <c r="M150" s="172" t="s">
        <v>1</v>
      </c>
      <c r="N150" s="173" t="s">
        <v>40</v>
      </c>
      <c r="O150" s="74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76" t="s">
        <v>122</v>
      </c>
      <c r="AT150" s="176" t="s">
        <v>118</v>
      </c>
      <c r="AU150" s="176" t="s">
        <v>82</v>
      </c>
      <c r="AY150" s="16" t="s">
        <v>116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6" t="s">
        <v>80</v>
      </c>
      <c r="BK150" s="177">
        <f>ROUND(I150*H150,2)</f>
        <v>0</v>
      </c>
      <c r="BL150" s="16" t="s">
        <v>122</v>
      </c>
      <c r="BM150" s="176" t="s">
        <v>179</v>
      </c>
    </row>
    <row r="151" spans="1:51" s="13" customFormat="1" ht="12">
      <c r="A151" s="13"/>
      <c r="B151" s="178"/>
      <c r="C151" s="13"/>
      <c r="D151" s="179" t="s">
        <v>124</v>
      </c>
      <c r="E151" s="180" t="s">
        <v>1</v>
      </c>
      <c r="F151" s="181" t="s">
        <v>180</v>
      </c>
      <c r="G151" s="13"/>
      <c r="H151" s="182">
        <v>70</v>
      </c>
      <c r="I151" s="183"/>
      <c r="J151" s="13"/>
      <c r="K151" s="13"/>
      <c r="L151" s="178"/>
      <c r="M151" s="184"/>
      <c r="N151" s="185"/>
      <c r="O151" s="185"/>
      <c r="P151" s="185"/>
      <c r="Q151" s="185"/>
      <c r="R151" s="185"/>
      <c r="S151" s="185"/>
      <c r="T151" s="18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0" t="s">
        <v>124</v>
      </c>
      <c r="AU151" s="180" t="s">
        <v>82</v>
      </c>
      <c r="AV151" s="13" t="s">
        <v>82</v>
      </c>
      <c r="AW151" s="13" t="s">
        <v>32</v>
      </c>
      <c r="AX151" s="13" t="s">
        <v>80</v>
      </c>
      <c r="AY151" s="180" t="s">
        <v>116</v>
      </c>
    </row>
    <row r="152" spans="1:65" s="2" customFormat="1" ht="24.15" customHeight="1">
      <c r="A152" s="35"/>
      <c r="B152" s="163"/>
      <c r="C152" s="164" t="s">
        <v>181</v>
      </c>
      <c r="D152" s="164" t="s">
        <v>118</v>
      </c>
      <c r="E152" s="165" t="s">
        <v>182</v>
      </c>
      <c r="F152" s="166" t="s">
        <v>183</v>
      </c>
      <c r="G152" s="167" t="s">
        <v>121</v>
      </c>
      <c r="H152" s="168">
        <v>1100</v>
      </c>
      <c r="I152" s="169"/>
      <c r="J152" s="170">
        <f>ROUND(I152*H152,2)</f>
        <v>0</v>
      </c>
      <c r="K152" s="171"/>
      <c r="L152" s="36"/>
      <c r="M152" s="172" t="s">
        <v>1</v>
      </c>
      <c r="N152" s="173" t="s">
        <v>40</v>
      </c>
      <c r="O152" s="74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6" t="s">
        <v>122</v>
      </c>
      <c r="AT152" s="176" t="s">
        <v>118</v>
      </c>
      <c r="AU152" s="176" t="s">
        <v>82</v>
      </c>
      <c r="AY152" s="16" t="s">
        <v>116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6" t="s">
        <v>80</v>
      </c>
      <c r="BK152" s="177">
        <f>ROUND(I152*H152,2)</f>
        <v>0</v>
      </c>
      <c r="BL152" s="16" t="s">
        <v>122</v>
      </c>
      <c r="BM152" s="176" t="s">
        <v>184</v>
      </c>
    </row>
    <row r="153" spans="1:51" s="13" customFormat="1" ht="12">
      <c r="A153" s="13"/>
      <c r="B153" s="178"/>
      <c r="C153" s="13"/>
      <c r="D153" s="179" t="s">
        <v>124</v>
      </c>
      <c r="E153" s="180" t="s">
        <v>1</v>
      </c>
      <c r="F153" s="181" t="s">
        <v>142</v>
      </c>
      <c r="G153" s="13"/>
      <c r="H153" s="182">
        <v>1100</v>
      </c>
      <c r="I153" s="183"/>
      <c r="J153" s="13"/>
      <c r="K153" s="13"/>
      <c r="L153" s="178"/>
      <c r="M153" s="184"/>
      <c r="N153" s="185"/>
      <c r="O153" s="185"/>
      <c r="P153" s="185"/>
      <c r="Q153" s="185"/>
      <c r="R153" s="185"/>
      <c r="S153" s="185"/>
      <c r="T153" s="18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0" t="s">
        <v>124</v>
      </c>
      <c r="AU153" s="180" t="s">
        <v>82</v>
      </c>
      <c r="AV153" s="13" t="s">
        <v>82</v>
      </c>
      <c r="AW153" s="13" t="s">
        <v>32</v>
      </c>
      <c r="AX153" s="13" t="s">
        <v>80</v>
      </c>
      <c r="AY153" s="180" t="s">
        <v>116</v>
      </c>
    </row>
    <row r="154" spans="1:65" s="2" customFormat="1" ht="21.75" customHeight="1">
      <c r="A154" s="35"/>
      <c r="B154" s="163"/>
      <c r="C154" s="164" t="s">
        <v>185</v>
      </c>
      <c r="D154" s="164" t="s">
        <v>118</v>
      </c>
      <c r="E154" s="165" t="s">
        <v>186</v>
      </c>
      <c r="F154" s="166" t="s">
        <v>187</v>
      </c>
      <c r="G154" s="167" t="s">
        <v>121</v>
      </c>
      <c r="H154" s="168">
        <v>1100</v>
      </c>
      <c r="I154" s="169"/>
      <c r="J154" s="170">
        <f>ROUND(I154*H154,2)</f>
        <v>0</v>
      </c>
      <c r="K154" s="171"/>
      <c r="L154" s="36"/>
      <c r="M154" s="172" t="s">
        <v>1</v>
      </c>
      <c r="N154" s="173" t="s">
        <v>40</v>
      </c>
      <c r="O154" s="74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76" t="s">
        <v>122</v>
      </c>
      <c r="AT154" s="176" t="s">
        <v>118</v>
      </c>
      <c r="AU154" s="176" t="s">
        <v>82</v>
      </c>
      <c r="AY154" s="16" t="s">
        <v>116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6" t="s">
        <v>80</v>
      </c>
      <c r="BK154" s="177">
        <f>ROUND(I154*H154,2)</f>
        <v>0</v>
      </c>
      <c r="BL154" s="16" t="s">
        <v>122</v>
      </c>
      <c r="BM154" s="176" t="s">
        <v>188</v>
      </c>
    </row>
    <row r="155" spans="1:51" s="13" customFormat="1" ht="12">
      <c r="A155" s="13"/>
      <c r="B155" s="178"/>
      <c r="C155" s="13"/>
      <c r="D155" s="179" t="s">
        <v>124</v>
      </c>
      <c r="E155" s="180" t="s">
        <v>1</v>
      </c>
      <c r="F155" s="181" t="s">
        <v>142</v>
      </c>
      <c r="G155" s="13"/>
      <c r="H155" s="182">
        <v>1100</v>
      </c>
      <c r="I155" s="183"/>
      <c r="J155" s="13"/>
      <c r="K155" s="13"/>
      <c r="L155" s="178"/>
      <c r="M155" s="184"/>
      <c r="N155" s="185"/>
      <c r="O155" s="185"/>
      <c r="P155" s="185"/>
      <c r="Q155" s="185"/>
      <c r="R155" s="185"/>
      <c r="S155" s="185"/>
      <c r="T155" s="18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0" t="s">
        <v>124</v>
      </c>
      <c r="AU155" s="180" t="s">
        <v>82</v>
      </c>
      <c r="AV155" s="13" t="s">
        <v>82</v>
      </c>
      <c r="AW155" s="13" t="s">
        <v>32</v>
      </c>
      <c r="AX155" s="13" t="s">
        <v>80</v>
      </c>
      <c r="AY155" s="180" t="s">
        <v>116</v>
      </c>
    </row>
    <row r="156" spans="1:65" s="2" customFormat="1" ht="33" customHeight="1">
      <c r="A156" s="35"/>
      <c r="B156" s="163"/>
      <c r="C156" s="164" t="s">
        <v>8</v>
      </c>
      <c r="D156" s="164" t="s">
        <v>118</v>
      </c>
      <c r="E156" s="165" t="s">
        <v>189</v>
      </c>
      <c r="F156" s="166" t="s">
        <v>190</v>
      </c>
      <c r="G156" s="167" t="s">
        <v>121</v>
      </c>
      <c r="H156" s="168">
        <v>1100</v>
      </c>
      <c r="I156" s="169"/>
      <c r="J156" s="170">
        <f>ROUND(I156*H156,2)</f>
        <v>0</v>
      </c>
      <c r="K156" s="171"/>
      <c r="L156" s="36"/>
      <c r="M156" s="172" t="s">
        <v>1</v>
      </c>
      <c r="N156" s="173" t="s">
        <v>40</v>
      </c>
      <c r="O156" s="74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76" t="s">
        <v>122</v>
      </c>
      <c r="AT156" s="176" t="s">
        <v>118</v>
      </c>
      <c r="AU156" s="176" t="s">
        <v>82</v>
      </c>
      <c r="AY156" s="16" t="s">
        <v>116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6" t="s">
        <v>80</v>
      </c>
      <c r="BK156" s="177">
        <f>ROUND(I156*H156,2)</f>
        <v>0</v>
      </c>
      <c r="BL156" s="16" t="s">
        <v>122</v>
      </c>
      <c r="BM156" s="176" t="s">
        <v>191</v>
      </c>
    </row>
    <row r="157" spans="1:51" s="13" customFormat="1" ht="12">
      <c r="A157" s="13"/>
      <c r="B157" s="178"/>
      <c r="C157" s="13"/>
      <c r="D157" s="179" t="s">
        <v>124</v>
      </c>
      <c r="E157" s="180" t="s">
        <v>1</v>
      </c>
      <c r="F157" s="181" t="s">
        <v>142</v>
      </c>
      <c r="G157" s="13"/>
      <c r="H157" s="182">
        <v>1100</v>
      </c>
      <c r="I157" s="183"/>
      <c r="J157" s="13"/>
      <c r="K157" s="13"/>
      <c r="L157" s="178"/>
      <c r="M157" s="184"/>
      <c r="N157" s="185"/>
      <c r="O157" s="185"/>
      <c r="P157" s="185"/>
      <c r="Q157" s="185"/>
      <c r="R157" s="185"/>
      <c r="S157" s="185"/>
      <c r="T157" s="18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0" t="s">
        <v>124</v>
      </c>
      <c r="AU157" s="180" t="s">
        <v>82</v>
      </c>
      <c r="AV157" s="13" t="s">
        <v>82</v>
      </c>
      <c r="AW157" s="13" t="s">
        <v>32</v>
      </c>
      <c r="AX157" s="13" t="s">
        <v>80</v>
      </c>
      <c r="AY157" s="180" t="s">
        <v>116</v>
      </c>
    </row>
    <row r="158" spans="1:65" s="2" customFormat="1" ht="24.15" customHeight="1">
      <c r="A158" s="35"/>
      <c r="B158" s="163"/>
      <c r="C158" s="164" t="s">
        <v>192</v>
      </c>
      <c r="D158" s="164" t="s">
        <v>118</v>
      </c>
      <c r="E158" s="165" t="s">
        <v>193</v>
      </c>
      <c r="F158" s="166" t="s">
        <v>194</v>
      </c>
      <c r="G158" s="167" t="s">
        <v>121</v>
      </c>
      <c r="H158" s="168">
        <v>1100</v>
      </c>
      <c r="I158" s="169"/>
      <c r="J158" s="170">
        <f>ROUND(I158*H158,2)</f>
        <v>0</v>
      </c>
      <c r="K158" s="171"/>
      <c r="L158" s="36"/>
      <c r="M158" s="172" t="s">
        <v>1</v>
      </c>
      <c r="N158" s="173" t="s">
        <v>40</v>
      </c>
      <c r="O158" s="74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76" t="s">
        <v>122</v>
      </c>
      <c r="AT158" s="176" t="s">
        <v>118</v>
      </c>
      <c r="AU158" s="176" t="s">
        <v>82</v>
      </c>
      <c r="AY158" s="16" t="s">
        <v>116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6" t="s">
        <v>80</v>
      </c>
      <c r="BK158" s="177">
        <f>ROUND(I158*H158,2)</f>
        <v>0</v>
      </c>
      <c r="BL158" s="16" t="s">
        <v>122</v>
      </c>
      <c r="BM158" s="176" t="s">
        <v>195</v>
      </c>
    </row>
    <row r="159" spans="1:51" s="13" customFormat="1" ht="12">
      <c r="A159" s="13"/>
      <c r="B159" s="178"/>
      <c r="C159" s="13"/>
      <c r="D159" s="179" t="s">
        <v>124</v>
      </c>
      <c r="E159" s="180" t="s">
        <v>1</v>
      </c>
      <c r="F159" s="181" t="s">
        <v>142</v>
      </c>
      <c r="G159" s="13"/>
      <c r="H159" s="182">
        <v>1100</v>
      </c>
      <c r="I159" s="183"/>
      <c r="J159" s="13"/>
      <c r="K159" s="13"/>
      <c r="L159" s="178"/>
      <c r="M159" s="184"/>
      <c r="N159" s="185"/>
      <c r="O159" s="185"/>
      <c r="P159" s="185"/>
      <c r="Q159" s="185"/>
      <c r="R159" s="185"/>
      <c r="S159" s="185"/>
      <c r="T159" s="18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0" t="s">
        <v>124</v>
      </c>
      <c r="AU159" s="180" t="s">
        <v>82</v>
      </c>
      <c r="AV159" s="13" t="s">
        <v>82</v>
      </c>
      <c r="AW159" s="13" t="s">
        <v>32</v>
      </c>
      <c r="AX159" s="13" t="s">
        <v>80</v>
      </c>
      <c r="AY159" s="180" t="s">
        <v>116</v>
      </c>
    </row>
    <row r="160" spans="1:65" s="2" customFormat="1" ht="24.15" customHeight="1">
      <c r="A160" s="35"/>
      <c r="B160" s="163"/>
      <c r="C160" s="164" t="s">
        <v>196</v>
      </c>
      <c r="D160" s="164" t="s">
        <v>118</v>
      </c>
      <c r="E160" s="165" t="s">
        <v>197</v>
      </c>
      <c r="F160" s="166" t="s">
        <v>198</v>
      </c>
      <c r="G160" s="167" t="s">
        <v>121</v>
      </c>
      <c r="H160" s="168">
        <v>600</v>
      </c>
      <c r="I160" s="169"/>
      <c r="J160" s="170">
        <f>ROUND(I160*H160,2)</f>
        <v>0</v>
      </c>
      <c r="K160" s="171"/>
      <c r="L160" s="36"/>
      <c r="M160" s="172" t="s">
        <v>1</v>
      </c>
      <c r="N160" s="173" t="s">
        <v>40</v>
      </c>
      <c r="O160" s="74"/>
      <c r="P160" s="174">
        <f>O160*H160</f>
        <v>0</v>
      </c>
      <c r="Q160" s="174">
        <v>0.08922</v>
      </c>
      <c r="R160" s="174">
        <f>Q160*H160</f>
        <v>53.532</v>
      </c>
      <c r="S160" s="174">
        <v>0</v>
      </c>
      <c r="T160" s="17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76" t="s">
        <v>122</v>
      </c>
      <c r="AT160" s="176" t="s">
        <v>118</v>
      </c>
      <c r="AU160" s="176" t="s">
        <v>82</v>
      </c>
      <c r="AY160" s="16" t="s">
        <v>116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6" t="s">
        <v>80</v>
      </c>
      <c r="BK160" s="177">
        <f>ROUND(I160*H160,2)</f>
        <v>0</v>
      </c>
      <c r="BL160" s="16" t="s">
        <v>122</v>
      </c>
      <c r="BM160" s="176" t="s">
        <v>199</v>
      </c>
    </row>
    <row r="161" spans="1:51" s="13" customFormat="1" ht="12">
      <c r="A161" s="13"/>
      <c r="B161" s="178"/>
      <c r="C161" s="13"/>
      <c r="D161" s="179" t="s">
        <v>124</v>
      </c>
      <c r="E161" s="180" t="s">
        <v>1</v>
      </c>
      <c r="F161" s="181" t="s">
        <v>170</v>
      </c>
      <c r="G161" s="13"/>
      <c r="H161" s="182">
        <v>600</v>
      </c>
      <c r="I161" s="183"/>
      <c r="J161" s="13"/>
      <c r="K161" s="13"/>
      <c r="L161" s="178"/>
      <c r="M161" s="184"/>
      <c r="N161" s="185"/>
      <c r="O161" s="185"/>
      <c r="P161" s="185"/>
      <c r="Q161" s="185"/>
      <c r="R161" s="185"/>
      <c r="S161" s="185"/>
      <c r="T161" s="18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0" t="s">
        <v>124</v>
      </c>
      <c r="AU161" s="180" t="s">
        <v>82</v>
      </c>
      <c r="AV161" s="13" t="s">
        <v>82</v>
      </c>
      <c r="AW161" s="13" t="s">
        <v>32</v>
      </c>
      <c r="AX161" s="13" t="s">
        <v>80</v>
      </c>
      <c r="AY161" s="180" t="s">
        <v>116</v>
      </c>
    </row>
    <row r="162" spans="1:65" s="2" customFormat="1" ht="16.5" customHeight="1">
      <c r="A162" s="35"/>
      <c r="B162" s="163"/>
      <c r="C162" s="187" t="s">
        <v>200</v>
      </c>
      <c r="D162" s="187" t="s">
        <v>201</v>
      </c>
      <c r="E162" s="188" t="s">
        <v>202</v>
      </c>
      <c r="F162" s="189" t="s">
        <v>203</v>
      </c>
      <c r="G162" s="190" t="s">
        <v>121</v>
      </c>
      <c r="H162" s="191">
        <v>590</v>
      </c>
      <c r="I162" s="192"/>
      <c r="J162" s="193">
        <f>ROUND(I162*H162,2)</f>
        <v>0</v>
      </c>
      <c r="K162" s="194"/>
      <c r="L162" s="195"/>
      <c r="M162" s="196" t="s">
        <v>1</v>
      </c>
      <c r="N162" s="197" t="s">
        <v>40</v>
      </c>
      <c r="O162" s="74"/>
      <c r="P162" s="174">
        <f>O162*H162</f>
        <v>0</v>
      </c>
      <c r="Q162" s="174">
        <v>0.14</v>
      </c>
      <c r="R162" s="174">
        <f>Q162*H162</f>
        <v>82.60000000000001</v>
      </c>
      <c r="S162" s="174">
        <v>0</v>
      </c>
      <c r="T162" s="17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76" t="s">
        <v>155</v>
      </c>
      <c r="AT162" s="176" t="s">
        <v>201</v>
      </c>
      <c r="AU162" s="176" t="s">
        <v>82</v>
      </c>
      <c r="AY162" s="16" t="s">
        <v>116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6" t="s">
        <v>80</v>
      </c>
      <c r="BK162" s="177">
        <f>ROUND(I162*H162,2)</f>
        <v>0</v>
      </c>
      <c r="BL162" s="16" t="s">
        <v>122</v>
      </c>
      <c r="BM162" s="176" t="s">
        <v>204</v>
      </c>
    </row>
    <row r="163" spans="1:51" s="13" customFormat="1" ht="12">
      <c r="A163" s="13"/>
      <c r="B163" s="178"/>
      <c r="C163" s="13"/>
      <c r="D163" s="179" t="s">
        <v>124</v>
      </c>
      <c r="E163" s="180" t="s">
        <v>1</v>
      </c>
      <c r="F163" s="181" t="s">
        <v>205</v>
      </c>
      <c r="G163" s="13"/>
      <c r="H163" s="182">
        <v>590</v>
      </c>
      <c r="I163" s="183"/>
      <c r="J163" s="13"/>
      <c r="K163" s="13"/>
      <c r="L163" s="178"/>
      <c r="M163" s="184"/>
      <c r="N163" s="185"/>
      <c r="O163" s="185"/>
      <c r="P163" s="185"/>
      <c r="Q163" s="185"/>
      <c r="R163" s="185"/>
      <c r="S163" s="185"/>
      <c r="T163" s="18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0" t="s">
        <v>124</v>
      </c>
      <c r="AU163" s="180" t="s">
        <v>82</v>
      </c>
      <c r="AV163" s="13" t="s">
        <v>82</v>
      </c>
      <c r="AW163" s="13" t="s">
        <v>32</v>
      </c>
      <c r="AX163" s="13" t="s">
        <v>80</v>
      </c>
      <c r="AY163" s="180" t="s">
        <v>116</v>
      </c>
    </row>
    <row r="164" spans="1:65" s="2" customFormat="1" ht="16.5" customHeight="1">
      <c r="A164" s="35"/>
      <c r="B164" s="163"/>
      <c r="C164" s="187" t="s">
        <v>206</v>
      </c>
      <c r="D164" s="187" t="s">
        <v>201</v>
      </c>
      <c r="E164" s="188" t="s">
        <v>207</v>
      </c>
      <c r="F164" s="189" t="s">
        <v>208</v>
      </c>
      <c r="G164" s="190" t="s">
        <v>121</v>
      </c>
      <c r="H164" s="191">
        <v>10</v>
      </c>
      <c r="I164" s="192"/>
      <c r="J164" s="193">
        <f>ROUND(I164*H164,2)</f>
        <v>0</v>
      </c>
      <c r="K164" s="194"/>
      <c r="L164" s="195"/>
      <c r="M164" s="196" t="s">
        <v>1</v>
      </c>
      <c r="N164" s="197" t="s">
        <v>40</v>
      </c>
      <c r="O164" s="74"/>
      <c r="P164" s="174">
        <f>O164*H164</f>
        <v>0</v>
      </c>
      <c r="Q164" s="174">
        <v>0.146</v>
      </c>
      <c r="R164" s="174">
        <f>Q164*H164</f>
        <v>1.46</v>
      </c>
      <c r="S164" s="174">
        <v>0</v>
      </c>
      <c r="T164" s="17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76" t="s">
        <v>155</v>
      </c>
      <c r="AT164" s="176" t="s">
        <v>201</v>
      </c>
      <c r="AU164" s="176" t="s">
        <v>82</v>
      </c>
      <c r="AY164" s="16" t="s">
        <v>116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6" t="s">
        <v>80</v>
      </c>
      <c r="BK164" s="177">
        <f>ROUND(I164*H164,2)</f>
        <v>0</v>
      </c>
      <c r="BL164" s="16" t="s">
        <v>122</v>
      </c>
      <c r="BM164" s="176" t="s">
        <v>209</v>
      </c>
    </row>
    <row r="165" spans="1:51" s="13" customFormat="1" ht="12">
      <c r="A165" s="13"/>
      <c r="B165" s="178"/>
      <c r="C165" s="13"/>
      <c r="D165" s="179" t="s">
        <v>124</v>
      </c>
      <c r="E165" s="180" t="s">
        <v>1</v>
      </c>
      <c r="F165" s="181" t="s">
        <v>166</v>
      </c>
      <c r="G165" s="13"/>
      <c r="H165" s="182">
        <v>10</v>
      </c>
      <c r="I165" s="183"/>
      <c r="J165" s="13"/>
      <c r="K165" s="13"/>
      <c r="L165" s="178"/>
      <c r="M165" s="184"/>
      <c r="N165" s="185"/>
      <c r="O165" s="185"/>
      <c r="P165" s="185"/>
      <c r="Q165" s="185"/>
      <c r="R165" s="185"/>
      <c r="S165" s="185"/>
      <c r="T165" s="18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0" t="s">
        <v>124</v>
      </c>
      <c r="AU165" s="180" t="s">
        <v>82</v>
      </c>
      <c r="AV165" s="13" t="s">
        <v>82</v>
      </c>
      <c r="AW165" s="13" t="s">
        <v>32</v>
      </c>
      <c r="AX165" s="13" t="s">
        <v>80</v>
      </c>
      <c r="AY165" s="180" t="s">
        <v>116</v>
      </c>
    </row>
    <row r="166" spans="1:65" s="2" customFormat="1" ht="24.15" customHeight="1">
      <c r="A166" s="35"/>
      <c r="B166" s="163"/>
      <c r="C166" s="164" t="s">
        <v>210</v>
      </c>
      <c r="D166" s="164" t="s">
        <v>118</v>
      </c>
      <c r="E166" s="165" t="s">
        <v>211</v>
      </c>
      <c r="F166" s="166" t="s">
        <v>212</v>
      </c>
      <c r="G166" s="167" t="s">
        <v>121</v>
      </c>
      <c r="H166" s="168">
        <v>70</v>
      </c>
      <c r="I166" s="169"/>
      <c r="J166" s="170">
        <f>ROUND(I166*H166,2)</f>
        <v>0</v>
      </c>
      <c r="K166" s="171"/>
      <c r="L166" s="36"/>
      <c r="M166" s="172" t="s">
        <v>1</v>
      </c>
      <c r="N166" s="173" t="s">
        <v>40</v>
      </c>
      <c r="O166" s="74"/>
      <c r="P166" s="174">
        <f>O166*H166</f>
        <v>0</v>
      </c>
      <c r="Q166" s="174">
        <v>0.11162</v>
      </c>
      <c r="R166" s="174">
        <f>Q166*H166</f>
        <v>7.8134</v>
      </c>
      <c r="S166" s="174">
        <v>0</v>
      </c>
      <c r="T166" s="17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76" t="s">
        <v>122</v>
      </c>
      <c r="AT166" s="176" t="s">
        <v>118</v>
      </c>
      <c r="AU166" s="176" t="s">
        <v>82</v>
      </c>
      <c r="AY166" s="16" t="s">
        <v>116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6" t="s">
        <v>80</v>
      </c>
      <c r="BK166" s="177">
        <f>ROUND(I166*H166,2)</f>
        <v>0</v>
      </c>
      <c r="BL166" s="16" t="s">
        <v>122</v>
      </c>
      <c r="BM166" s="176" t="s">
        <v>213</v>
      </c>
    </row>
    <row r="167" spans="1:51" s="13" customFormat="1" ht="12">
      <c r="A167" s="13"/>
      <c r="B167" s="178"/>
      <c r="C167" s="13"/>
      <c r="D167" s="179" t="s">
        <v>124</v>
      </c>
      <c r="E167" s="180" t="s">
        <v>1</v>
      </c>
      <c r="F167" s="181" t="s">
        <v>180</v>
      </c>
      <c r="G167" s="13"/>
      <c r="H167" s="182">
        <v>70</v>
      </c>
      <c r="I167" s="183"/>
      <c r="J167" s="13"/>
      <c r="K167" s="13"/>
      <c r="L167" s="178"/>
      <c r="M167" s="184"/>
      <c r="N167" s="185"/>
      <c r="O167" s="185"/>
      <c r="P167" s="185"/>
      <c r="Q167" s="185"/>
      <c r="R167" s="185"/>
      <c r="S167" s="185"/>
      <c r="T167" s="18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0" t="s">
        <v>124</v>
      </c>
      <c r="AU167" s="180" t="s">
        <v>82</v>
      </c>
      <c r="AV167" s="13" t="s">
        <v>82</v>
      </c>
      <c r="AW167" s="13" t="s">
        <v>32</v>
      </c>
      <c r="AX167" s="13" t="s">
        <v>80</v>
      </c>
      <c r="AY167" s="180" t="s">
        <v>116</v>
      </c>
    </row>
    <row r="168" spans="1:65" s="2" customFormat="1" ht="16.5" customHeight="1">
      <c r="A168" s="35"/>
      <c r="B168" s="163"/>
      <c r="C168" s="187" t="s">
        <v>7</v>
      </c>
      <c r="D168" s="187" t="s">
        <v>201</v>
      </c>
      <c r="E168" s="188" t="s">
        <v>214</v>
      </c>
      <c r="F168" s="189" t="s">
        <v>215</v>
      </c>
      <c r="G168" s="190" t="s">
        <v>121</v>
      </c>
      <c r="H168" s="191">
        <v>50</v>
      </c>
      <c r="I168" s="192"/>
      <c r="J168" s="193">
        <f>ROUND(I168*H168,2)</f>
        <v>0</v>
      </c>
      <c r="K168" s="194"/>
      <c r="L168" s="195"/>
      <c r="M168" s="196" t="s">
        <v>1</v>
      </c>
      <c r="N168" s="197" t="s">
        <v>40</v>
      </c>
      <c r="O168" s="74"/>
      <c r="P168" s="174">
        <f>O168*H168</f>
        <v>0</v>
      </c>
      <c r="Q168" s="174">
        <v>0.197</v>
      </c>
      <c r="R168" s="174">
        <f>Q168*H168</f>
        <v>9.85</v>
      </c>
      <c r="S168" s="174">
        <v>0</v>
      </c>
      <c r="T168" s="17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76" t="s">
        <v>155</v>
      </c>
      <c r="AT168" s="176" t="s">
        <v>201</v>
      </c>
      <c r="AU168" s="176" t="s">
        <v>82</v>
      </c>
      <c r="AY168" s="16" t="s">
        <v>116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6" t="s">
        <v>80</v>
      </c>
      <c r="BK168" s="177">
        <f>ROUND(I168*H168,2)</f>
        <v>0</v>
      </c>
      <c r="BL168" s="16" t="s">
        <v>122</v>
      </c>
      <c r="BM168" s="176" t="s">
        <v>216</v>
      </c>
    </row>
    <row r="169" spans="1:51" s="13" customFormat="1" ht="12">
      <c r="A169" s="13"/>
      <c r="B169" s="178"/>
      <c r="C169" s="13"/>
      <c r="D169" s="179" t="s">
        <v>124</v>
      </c>
      <c r="E169" s="180" t="s">
        <v>1</v>
      </c>
      <c r="F169" s="181" t="s">
        <v>217</v>
      </c>
      <c r="G169" s="13"/>
      <c r="H169" s="182">
        <v>50</v>
      </c>
      <c r="I169" s="183"/>
      <c r="J169" s="13"/>
      <c r="K169" s="13"/>
      <c r="L169" s="178"/>
      <c r="M169" s="184"/>
      <c r="N169" s="185"/>
      <c r="O169" s="185"/>
      <c r="P169" s="185"/>
      <c r="Q169" s="185"/>
      <c r="R169" s="185"/>
      <c r="S169" s="185"/>
      <c r="T169" s="18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0" t="s">
        <v>124</v>
      </c>
      <c r="AU169" s="180" t="s">
        <v>82</v>
      </c>
      <c r="AV169" s="13" t="s">
        <v>82</v>
      </c>
      <c r="AW169" s="13" t="s">
        <v>32</v>
      </c>
      <c r="AX169" s="13" t="s">
        <v>80</v>
      </c>
      <c r="AY169" s="180" t="s">
        <v>116</v>
      </c>
    </row>
    <row r="170" spans="1:65" s="2" customFormat="1" ht="16.5" customHeight="1">
      <c r="A170" s="35"/>
      <c r="B170" s="163"/>
      <c r="C170" s="187" t="s">
        <v>218</v>
      </c>
      <c r="D170" s="187" t="s">
        <v>201</v>
      </c>
      <c r="E170" s="188" t="s">
        <v>219</v>
      </c>
      <c r="F170" s="189" t="s">
        <v>220</v>
      </c>
      <c r="G170" s="190" t="s">
        <v>121</v>
      </c>
      <c r="H170" s="191">
        <v>20</v>
      </c>
      <c r="I170" s="192"/>
      <c r="J170" s="193">
        <f>ROUND(I170*H170,2)</f>
        <v>0</v>
      </c>
      <c r="K170" s="194"/>
      <c r="L170" s="195"/>
      <c r="M170" s="196" t="s">
        <v>1</v>
      </c>
      <c r="N170" s="197" t="s">
        <v>40</v>
      </c>
      <c r="O170" s="74"/>
      <c r="P170" s="174">
        <f>O170*H170</f>
        <v>0</v>
      </c>
      <c r="Q170" s="174">
        <v>0.175</v>
      </c>
      <c r="R170" s="174">
        <f>Q170*H170</f>
        <v>3.5</v>
      </c>
      <c r="S170" s="174">
        <v>0</v>
      </c>
      <c r="T170" s="17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76" t="s">
        <v>155</v>
      </c>
      <c r="AT170" s="176" t="s">
        <v>201</v>
      </c>
      <c r="AU170" s="176" t="s">
        <v>82</v>
      </c>
      <c r="AY170" s="16" t="s">
        <v>116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6" t="s">
        <v>80</v>
      </c>
      <c r="BK170" s="177">
        <f>ROUND(I170*H170,2)</f>
        <v>0</v>
      </c>
      <c r="BL170" s="16" t="s">
        <v>122</v>
      </c>
      <c r="BM170" s="176" t="s">
        <v>221</v>
      </c>
    </row>
    <row r="171" spans="1:51" s="13" customFormat="1" ht="12">
      <c r="A171" s="13"/>
      <c r="B171" s="178"/>
      <c r="C171" s="13"/>
      <c r="D171" s="179" t="s">
        <v>124</v>
      </c>
      <c r="E171" s="180" t="s">
        <v>1</v>
      </c>
      <c r="F171" s="181" t="s">
        <v>210</v>
      </c>
      <c r="G171" s="13"/>
      <c r="H171" s="182">
        <v>20</v>
      </c>
      <c r="I171" s="183"/>
      <c r="J171" s="13"/>
      <c r="K171" s="13"/>
      <c r="L171" s="178"/>
      <c r="M171" s="184"/>
      <c r="N171" s="185"/>
      <c r="O171" s="185"/>
      <c r="P171" s="185"/>
      <c r="Q171" s="185"/>
      <c r="R171" s="185"/>
      <c r="S171" s="185"/>
      <c r="T171" s="18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0" t="s">
        <v>124</v>
      </c>
      <c r="AU171" s="180" t="s">
        <v>82</v>
      </c>
      <c r="AV171" s="13" t="s">
        <v>82</v>
      </c>
      <c r="AW171" s="13" t="s">
        <v>32</v>
      </c>
      <c r="AX171" s="13" t="s">
        <v>80</v>
      </c>
      <c r="AY171" s="180" t="s">
        <v>116</v>
      </c>
    </row>
    <row r="172" spans="1:63" s="12" customFormat="1" ht="22.8" customHeight="1">
      <c r="A172" s="12"/>
      <c r="B172" s="150"/>
      <c r="C172" s="12"/>
      <c r="D172" s="151" t="s">
        <v>74</v>
      </c>
      <c r="E172" s="161" t="s">
        <v>155</v>
      </c>
      <c r="F172" s="161" t="s">
        <v>222</v>
      </c>
      <c r="G172" s="12"/>
      <c r="H172" s="12"/>
      <c r="I172" s="153"/>
      <c r="J172" s="162">
        <f>BK172</f>
        <v>0</v>
      </c>
      <c r="K172" s="12"/>
      <c r="L172" s="150"/>
      <c r="M172" s="155"/>
      <c r="N172" s="156"/>
      <c r="O172" s="156"/>
      <c r="P172" s="157">
        <f>SUM(P173:P178)</f>
        <v>0</v>
      </c>
      <c r="Q172" s="156"/>
      <c r="R172" s="157">
        <f>SUM(R173:R178)</f>
        <v>8.74928</v>
      </c>
      <c r="S172" s="156"/>
      <c r="T172" s="158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1" t="s">
        <v>80</v>
      </c>
      <c r="AT172" s="159" t="s">
        <v>74</v>
      </c>
      <c r="AU172" s="159" t="s">
        <v>80</v>
      </c>
      <c r="AY172" s="151" t="s">
        <v>116</v>
      </c>
      <c r="BK172" s="160">
        <f>SUM(BK173:BK178)</f>
        <v>0</v>
      </c>
    </row>
    <row r="173" spans="1:65" s="2" customFormat="1" ht="24.15" customHeight="1">
      <c r="A173" s="35"/>
      <c r="B173" s="163"/>
      <c r="C173" s="164" t="s">
        <v>223</v>
      </c>
      <c r="D173" s="164" t="s">
        <v>118</v>
      </c>
      <c r="E173" s="165" t="s">
        <v>224</v>
      </c>
      <c r="F173" s="166" t="s">
        <v>225</v>
      </c>
      <c r="G173" s="167" t="s">
        <v>226</v>
      </c>
      <c r="H173" s="168">
        <v>1</v>
      </c>
      <c r="I173" s="169"/>
      <c r="J173" s="170">
        <f>ROUND(I173*H173,2)</f>
        <v>0</v>
      </c>
      <c r="K173" s="171"/>
      <c r="L173" s="36"/>
      <c r="M173" s="172" t="s">
        <v>1</v>
      </c>
      <c r="N173" s="173" t="s">
        <v>40</v>
      </c>
      <c r="O173" s="74"/>
      <c r="P173" s="174">
        <f>O173*H173</f>
        <v>0</v>
      </c>
      <c r="Q173" s="174">
        <v>0.42368</v>
      </c>
      <c r="R173" s="174">
        <f>Q173*H173</f>
        <v>0.42368</v>
      </c>
      <c r="S173" s="174">
        <v>0</v>
      </c>
      <c r="T173" s="17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76" t="s">
        <v>122</v>
      </c>
      <c r="AT173" s="176" t="s">
        <v>118</v>
      </c>
      <c r="AU173" s="176" t="s">
        <v>82</v>
      </c>
      <c r="AY173" s="16" t="s">
        <v>116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6" t="s">
        <v>80</v>
      </c>
      <c r="BK173" s="177">
        <f>ROUND(I173*H173,2)</f>
        <v>0</v>
      </c>
      <c r="BL173" s="16" t="s">
        <v>122</v>
      </c>
      <c r="BM173" s="176" t="s">
        <v>227</v>
      </c>
    </row>
    <row r="174" spans="1:51" s="13" customFormat="1" ht="12">
      <c r="A174" s="13"/>
      <c r="B174" s="178"/>
      <c r="C174" s="13"/>
      <c r="D174" s="179" t="s">
        <v>124</v>
      </c>
      <c r="E174" s="180" t="s">
        <v>1</v>
      </c>
      <c r="F174" s="181" t="s">
        <v>80</v>
      </c>
      <c r="G174" s="13"/>
      <c r="H174" s="182">
        <v>1</v>
      </c>
      <c r="I174" s="183"/>
      <c r="J174" s="13"/>
      <c r="K174" s="13"/>
      <c r="L174" s="178"/>
      <c r="M174" s="184"/>
      <c r="N174" s="185"/>
      <c r="O174" s="185"/>
      <c r="P174" s="185"/>
      <c r="Q174" s="185"/>
      <c r="R174" s="185"/>
      <c r="S174" s="185"/>
      <c r="T174" s="18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0" t="s">
        <v>124</v>
      </c>
      <c r="AU174" s="180" t="s">
        <v>82</v>
      </c>
      <c r="AV174" s="13" t="s">
        <v>82</v>
      </c>
      <c r="AW174" s="13" t="s">
        <v>32</v>
      </c>
      <c r="AX174" s="13" t="s">
        <v>80</v>
      </c>
      <c r="AY174" s="180" t="s">
        <v>116</v>
      </c>
    </row>
    <row r="175" spans="1:65" s="2" customFormat="1" ht="24.15" customHeight="1">
      <c r="A175" s="35"/>
      <c r="B175" s="163"/>
      <c r="C175" s="164" t="s">
        <v>228</v>
      </c>
      <c r="D175" s="164" t="s">
        <v>118</v>
      </c>
      <c r="E175" s="165" t="s">
        <v>229</v>
      </c>
      <c r="F175" s="166" t="s">
        <v>230</v>
      </c>
      <c r="G175" s="167" t="s">
        <v>226</v>
      </c>
      <c r="H175" s="168">
        <v>5</v>
      </c>
      <c r="I175" s="169"/>
      <c r="J175" s="170">
        <f>ROUND(I175*H175,2)</f>
        <v>0</v>
      </c>
      <c r="K175" s="171"/>
      <c r="L175" s="36"/>
      <c r="M175" s="172" t="s">
        <v>1</v>
      </c>
      <c r="N175" s="173" t="s">
        <v>40</v>
      </c>
      <c r="O175" s="74"/>
      <c r="P175" s="174">
        <f>O175*H175</f>
        <v>0</v>
      </c>
      <c r="Q175" s="174">
        <v>0.4208</v>
      </c>
      <c r="R175" s="174">
        <f>Q175*H175</f>
        <v>2.104</v>
      </c>
      <c r="S175" s="174">
        <v>0</v>
      </c>
      <c r="T175" s="17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76" t="s">
        <v>122</v>
      </c>
      <c r="AT175" s="176" t="s">
        <v>118</v>
      </c>
      <c r="AU175" s="176" t="s">
        <v>82</v>
      </c>
      <c r="AY175" s="16" t="s">
        <v>116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6" t="s">
        <v>80</v>
      </c>
      <c r="BK175" s="177">
        <f>ROUND(I175*H175,2)</f>
        <v>0</v>
      </c>
      <c r="BL175" s="16" t="s">
        <v>122</v>
      </c>
      <c r="BM175" s="176" t="s">
        <v>231</v>
      </c>
    </row>
    <row r="176" spans="1:51" s="13" customFormat="1" ht="12">
      <c r="A176" s="13"/>
      <c r="B176" s="178"/>
      <c r="C176" s="13"/>
      <c r="D176" s="179" t="s">
        <v>124</v>
      </c>
      <c r="E176" s="180" t="s">
        <v>1</v>
      </c>
      <c r="F176" s="181" t="s">
        <v>138</v>
      </c>
      <c r="G176" s="13"/>
      <c r="H176" s="182">
        <v>5</v>
      </c>
      <c r="I176" s="183"/>
      <c r="J176" s="13"/>
      <c r="K176" s="13"/>
      <c r="L176" s="178"/>
      <c r="M176" s="184"/>
      <c r="N176" s="185"/>
      <c r="O176" s="185"/>
      <c r="P176" s="185"/>
      <c r="Q176" s="185"/>
      <c r="R176" s="185"/>
      <c r="S176" s="185"/>
      <c r="T176" s="18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0" t="s">
        <v>124</v>
      </c>
      <c r="AU176" s="180" t="s">
        <v>82</v>
      </c>
      <c r="AV176" s="13" t="s">
        <v>82</v>
      </c>
      <c r="AW176" s="13" t="s">
        <v>32</v>
      </c>
      <c r="AX176" s="13" t="s">
        <v>80</v>
      </c>
      <c r="AY176" s="180" t="s">
        <v>116</v>
      </c>
    </row>
    <row r="177" spans="1:65" s="2" customFormat="1" ht="24.15" customHeight="1">
      <c r="A177" s="35"/>
      <c r="B177" s="163"/>
      <c r="C177" s="164" t="s">
        <v>232</v>
      </c>
      <c r="D177" s="164" t="s">
        <v>118</v>
      </c>
      <c r="E177" s="165" t="s">
        <v>233</v>
      </c>
      <c r="F177" s="166" t="s">
        <v>234</v>
      </c>
      <c r="G177" s="167" t="s">
        <v>226</v>
      </c>
      <c r="H177" s="168">
        <v>20</v>
      </c>
      <c r="I177" s="169"/>
      <c r="J177" s="170">
        <f>ROUND(I177*H177,2)</f>
        <v>0</v>
      </c>
      <c r="K177" s="171"/>
      <c r="L177" s="36"/>
      <c r="M177" s="172" t="s">
        <v>1</v>
      </c>
      <c r="N177" s="173" t="s">
        <v>40</v>
      </c>
      <c r="O177" s="74"/>
      <c r="P177" s="174">
        <f>O177*H177</f>
        <v>0</v>
      </c>
      <c r="Q177" s="174">
        <v>0.31108</v>
      </c>
      <c r="R177" s="174">
        <f>Q177*H177</f>
        <v>6.2216000000000005</v>
      </c>
      <c r="S177" s="174">
        <v>0</v>
      </c>
      <c r="T177" s="17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76" t="s">
        <v>122</v>
      </c>
      <c r="AT177" s="176" t="s">
        <v>118</v>
      </c>
      <c r="AU177" s="176" t="s">
        <v>82</v>
      </c>
      <c r="AY177" s="16" t="s">
        <v>116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6" t="s">
        <v>80</v>
      </c>
      <c r="BK177" s="177">
        <f>ROUND(I177*H177,2)</f>
        <v>0</v>
      </c>
      <c r="BL177" s="16" t="s">
        <v>122</v>
      </c>
      <c r="BM177" s="176" t="s">
        <v>235</v>
      </c>
    </row>
    <row r="178" spans="1:51" s="13" customFormat="1" ht="12">
      <c r="A178" s="13"/>
      <c r="B178" s="178"/>
      <c r="C178" s="13"/>
      <c r="D178" s="179" t="s">
        <v>124</v>
      </c>
      <c r="E178" s="180" t="s">
        <v>1</v>
      </c>
      <c r="F178" s="181" t="s">
        <v>210</v>
      </c>
      <c r="G178" s="13"/>
      <c r="H178" s="182">
        <v>20</v>
      </c>
      <c r="I178" s="183"/>
      <c r="J178" s="13"/>
      <c r="K178" s="13"/>
      <c r="L178" s="178"/>
      <c r="M178" s="184"/>
      <c r="N178" s="185"/>
      <c r="O178" s="185"/>
      <c r="P178" s="185"/>
      <c r="Q178" s="185"/>
      <c r="R178" s="185"/>
      <c r="S178" s="185"/>
      <c r="T178" s="18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0" t="s">
        <v>124</v>
      </c>
      <c r="AU178" s="180" t="s">
        <v>82</v>
      </c>
      <c r="AV178" s="13" t="s">
        <v>82</v>
      </c>
      <c r="AW178" s="13" t="s">
        <v>32</v>
      </c>
      <c r="AX178" s="13" t="s">
        <v>80</v>
      </c>
      <c r="AY178" s="180" t="s">
        <v>116</v>
      </c>
    </row>
    <row r="179" spans="1:63" s="12" customFormat="1" ht="22.8" customHeight="1">
      <c r="A179" s="12"/>
      <c r="B179" s="150"/>
      <c r="C179" s="12"/>
      <c r="D179" s="151" t="s">
        <v>74</v>
      </c>
      <c r="E179" s="161" t="s">
        <v>160</v>
      </c>
      <c r="F179" s="161" t="s">
        <v>236</v>
      </c>
      <c r="G179" s="12"/>
      <c r="H179" s="12"/>
      <c r="I179" s="153"/>
      <c r="J179" s="162">
        <f>BK179</f>
        <v>0</v>
      </c>
      <c r="K179" s="12"/>
      <c r="L179" s="150"/>
      <c r="M179" s="155"/>
      <c r="N179" s="156"/>
      <c r="O179" s="156"/>
      <c r="P179" s="157">
        <f>SUM(P180:P196)</f>
        <v>0</v>
      </c>
      <c r="Q179" s="156"/>
      <c r="R179" s="157">
        <f>SUM(R180:R196)</f>
        <v>89.76481000000001</v>
      </c>
      <c r="S179" s="156"/>
      <c r="T179" s="158">
        <f>SUM(T180:T196)</f>
        <v>0.082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1" t="s">
        <v>80</v>
      </c>
      <c r="AT179" s="159" t="s">
        <v>74</v>
      </c>
      <c r="AU179" s="159" t="s">
        <v>80</v>
      </c>
      <c r="AY179" s="151" t="s">
        <v>116</v>
      </c>
      <c r="BK179" s="160">
        <f>SUM(BK180:BK196)</f>
        <v>0</v>
      </c>
    </row>
    <row r="180" spans="1:65" s="2" customFormat="1" ht="24.15" customHeight="1">
      <c r="A180" s="35"/>
      <c r="B180" s="163"/>
      <c r="C180" s="164" t="s">
        <v>237</v>
      </c>
      <c r="D180" s="164" t="s">
        <v>118</v>
      </c>
      <c r="E180" s="165" t="s">
        <v>238</v>
      </c>
      <c r="F180" s="166" t="s">
        <v>239</v>
      </c>
      <c r="G180" s="167" t="s">
        <v>226</v>
      </c>
      <c r="H180" s="168">
        <v>1</v>
      </c>
      <c r="I180" s="169"/>
      <c r="J180" s="170">
        <f>ROUND(I180*H180,2)</f>
        <v>0</v>
      </c>
      <c r="K180" s="171"/>
      <c r="L180" s="36"/>
      <c r="M180" s="172" t="s">
        <v>1</v>
      </c>
      <c r="N180" s="173" t="s">
        <v>40</v>
      </c>
      <c r="O180" s="74"/>
      <c r="P180" s="174">
        <f>O180*H180</f>
        <v>0</v>
      </c>
      <c r="Q180" s="174">
        <v>0.10941</v>
      </c>
      <c r="R180" s="174">
        <f>Q180*H180</f>
        <v>0.10941</v>
      </c>
      <c r="S180" s="174">
        <v>0</v>
      </c>
      <c r="T180" s="17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76" t="s">
        <v>122</v>
      </c>
      <c r="AT180" s="176" t="s">
        <v>118</v>
      </c>
      <c r="AU180" s="176" t="s">
        <v>82</v>
      </c>
      <c r="AY180" s="16" t="s">
        <v>116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6" t="s">
        <v>80</v>
      </c>
      <c r="BK180" s="177">
        <f>ROUND(I180*H180,2)</f>
        <v>0</v>
      </c>
      <c r="BL180" s="16" t="s">
        <v>122</v>
      </c>
      <c r="BM180" s="176" t="s">
        <v>240</v>
      </c>
    </row>
    <row r="181" spans="1:51" s="13" customFormat="1" ht="12">
      <c r="A181" s="13"/>
      <c r="B181" s="178"/>
      <c r="C181" s="13"/>
      <c r="D181" s="179" t="s">
        <v>124</v>
      </c>
      <c r="E181" s="180" t="s">
        <v>1</v>
      </c>
      <c r="F181" s="181" t="s">
        <v>80</v>
      </c>
      <c r="G181" s="13"/>
      <c r="H181" s="182">
        <v>1</v>
      </c>
      <c r="I181" s="183"/>
      <c r="J181" s="13"/>
      <c r="K181" s="13"/>
      <c r="L181" s="178"/>
      <c r="M181" s="184"/>
      <c r="N181" s="185"/>
      <c r="O181" s="185"/>
      <c r="P181" s="185"/>
      <c r="Q181" s="185"/>
      <c r="R181" s="185"/>
      <c r="S181" s="185"/>
      <c r="T181" s="18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0" t="s">
        <v>124</v>
      </c>
      <c r="AU181" s="180" t="s">
        <v>82</v>
      </c>
      <c r="AV181" s="13" t="s">
        <v>82</v>
      </c>
      <c r="AW181" s="13" t="s">
        <v>32</v>
      </c>
      <c r="AX181" s="13" t="s">
        <v>80</v>
      </c>
      <c r="AY181" s="180" t="s">
        <v>116</v>
      </c>
    </row>
    <row r="182" spans="1:65" s="2" customFormat="1" ht="33" customHeight="1">
      <c r="A182" s="35"/>
      <c r="B182" s="163"/>
      <c r="C182" s="164" t="s">
        <v>241</v>
      </c>
      <c r="D182" s="164" t="s">
        <v>118</v>
      </c>
      <c r="E182" s="165" t="s">
        <v>242</v>
      </c>
      <c r="F182" s="166" t="s">
        <v>243</v>
      </c>
      <c r="G182" s="167" t="s">
        <v>146</v>
      </c>
      <c r="H182" s="168">
        <v>340</v>
      </c>
      <c r="I182" s="169"/>
      <c r="J182" s="170">
        <f>ROUND(I182*H182,2)</f>
        <v>0</v>
      </c>
      <c r="K182" s="171"/>
      <c r="L182" s="36"/>
      <c r="M182" s="172" t="s">
        <v>1</v>
      </c>
      <c r="N182" s="173" t="s">
        <v>40</v>
      </c>
      <c r="O182" s="74"/>
      <c r="P182" s="174">
        <f>O182*H182</f>
        <v>0</v>
      </c>
      <c r="Q182" s="174">
        <v>0.1554</v>
      </c>
      <c r="R182" s="174">
        <f>Q182*H182</f>
        <v>52.836000000000006</v>
      </c>
      <c r="S182" s="174">
        <v>0</v>
      </c>
      <c r="T182" s="17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76" t="s">
        <v>122</v>
      </c>
      <c r="AT182" s="176" t="s">
        <v>118</v>
      </c>
      <c r="AU182" s="176" t="s">
        <v>82</v>
      </c>
      <c r="AY182" s="16" t="s">
        <v>116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6" t="s">
        <v>80</v>
      </c>
      <c r="BK182" s="177">
        <f>ROUND(I182*H182,2)</f>
        <v>0</v>
      </c>
      <c r="BL182" s="16" t="s">
        <v>122</v>
      </c>
      <c r="BM182" s="176" t="s">
        <v>244</v>
      </c>
    </row>
    <row r="183" spans="1:51" s="13" customFormat="1" ht="12">
      <c r="A183" s="13"/>
      <c r="B183" s="178"/>
      <c r="C183" s="13"/>
      <c r="D183" s="179" t="s">
        <v>124</v>
      </c>
      <c r="E183" s="180" t="s">
        <v>1</v>
      </c>
      <c r="F183" s="181" t="s">
        <v>148</v>
      </c>
      <c r="G183" s="13"/>
      <c r="H183" s="182">
        <v>340</v>
      </c>
      <c r="I183" s="183"/>
      <c r="J183" s="13"/>
      <c r="K183" s="13"/>
      <c r="L183" s="178"/>
      <c r="M183" s="184"/>
      <c r="N183" s="185"/>
      <c r="O183" s="185"/>
      <c r="P183" s="185"/>
      <c r="Q183" s="185"/>
      <c r="R183" s="185"/>
      <c r="S183" s="185"/>
      <c r="T183" s="18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0" t="s">
        <v>124</v>
      </c>
      <c r="AU183" s="180" t="s">
        <v>82</v>
      </c>
      <c r="AV183" s="13" t="s">
        <v>82</v>
      </c>
      <c r="AW183" s="13" t="s">
        <v>32</v>
      </c>
      <c r="AX183" s="13" t="s">
        <v>80</v>
      </c>
      <c r="AY183" s="180" t="s">
        <v>116</v>
      </c>
    </row>
    <row r="184" spans="1:65" s="2" customFormat="1" ht="21.75" customHeight="1">
      <c r="A184" s="35"/>
      <c r="B184" s="163"/>
      <c r="C184" s="187" t="s">
        <v>245</v>
      </c>
      <c r="D184" s="187" t="s">
        <v>201</v>
      </c>
      <c r="E184" s="188" t="s">
        <v>246</v>
      </c>
      <c r="F184" s="189" t="s">
        <v>247</v>
      </c>
      <c r="G184" s="190" t="s">
        <v>226</v>
      </c>
      <c r="H184" s="191">
        <v>340</v>
      </c>
      <c r="I184" s="192"/>
      <c r="J184" s="193">
        <f>ROUND(I184*H184,2)</f>
        <v>0</v>
      </c>
      <c r="K184" s="194"/>
      <c r="L184" s="195"/>
      <c r="M184" s="196" t="s">
        <v>1</v>
      </c>
      <c r="N184" s="197" t="s">
        <v>40</v>
      </c>
      <c r="O184" s="74"/>
      <c r="P184" s="174">
        <f>O184*H184</f>
        <v>0</v>
      </c>
      <c r="Q184" s="174">
        <v>0.085</v>
      </c>
      <c r="R184" s="174">
        <f>Q184*H184</f>
        <v>28.900000000000002</v>
      </c>
      <c r="S184" s="174">
        <v>0</v>
      </c>
      <c r="T184" s="17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76" t="s">
        <v>155</v>
      </c>
      <c r="AT184" s="176" t="s">
        <v>201</v>
      </c>
      <c r="AU184" s="176" t="s">
        <v>82</v>
      </c>
      <c r="AY184" s="16" t="s">
        <v>116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6" t="s">
        <v>80</v>
      </c>
      <c r="BK184" s="177">
        <f>ROUND(I184*H184,2)</f>
        <v>0</v>
      </c>
      <c r="BL184" s="16" t="s">
        <v>122</v>
      </c>
      <c r="BM184" s="176" t="s">
        <v>248</v>
      </c>
    </row>
    <row r="185" spans="1:65" s="2" customFormat="1" ht="33" customHeight="1">
      <c r="A185" s="35"/>
      <c r="B185" s="163"/>
      <c r="C185" s="164" t="s">
        <v>249</v>
      </c>
      <c r="D185" s="164" t="s">
        <v>118</v>
      </c>
      <c r="E185" s="165" t="s">
        <v>250</v>
      </c>
      <c r="F185" s="166" t="s">
        <v>251</v>
      </c>
      <c r="G185" s="167" t="s">
        <v>146</v>
      </c>
      <c r="H185" s="168">
        <v>50</v>
      </c>
      <c r="I185" s="169"/>
      <c r="J185" s="170">
        <f>ROUND(I185*H185,2)</f>
        <v>0</v>
      </c>
      <c r="K185" s="171"/>
      <c r="L185" s="36"/>
      <c r="M185" s="172" t="s">
        <v>1</v>
      </c>
      <c r="N185" s="173" t="s">
        <v>40</v>
      </c>
      <c r="O185" s="74"/>
      <c r="P185" s="174">
        <f>O185*H185</f>
        <v>0</v>
      </c>
      <c r="Q185" s="174">
        <v>0.1295</v>
      </c>
      <c r="R185" s="174">
        <f>Q185*H185</f>
        <v>6.4750000000000005</v>
      </c>
      <c r="S185" s="174">
        <v>0</v>
      </c>
      <c r="T185" s="17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76" t="s">
        <v>122</v>
      </c>
      <c r="AT185" s="176" t="s">
        <v>118</v>
      </c>
      <c r="AU185" s="176" t="s">
        <v>82</v>
      </c>
      <c r="AY185" s="16" t="s">
        <v>116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6" t="s">
        <v>80</v>
      </c>
      <c r="BK185" s="177">
        <f>ROUND(I185*H185,2)</f>
        <v>0</v>
      </c>
      <c r="BL185" s="16" t="s">
        <v>122</v>
      </c>
      <c r="BM185" s="176" t="s">
        <v>252</v>
      </c>
    </row>
    <row r="186" spans="1:51" s="13" customFormat="1" ht="12">
      <c r="A186" s="13"/>
      <c r="B186" s="178"/>
      <c r="C186" s="13"/>
      <c r="D186" s="179" t="s">
        <v>124</v>
      </c>
      <c r="E186" s="180" t="s">
        <v>1</v>
      </c>
      <c r="F186" s="181" t="s">
        <v>217</v>
      </c>
      <c r="G186" s="13"/>
      <c r="H186" s="182">
        <v>50</v>
      </c>
      <c r="I186" s="183"/>
      <c r="J186" s="13"/>
      <c r="K186" s="13"/>
      <c r="L186" s="178"/>
      <c r="M186" s="184"/>
      <c r="N186" s="185"/>
      <c r="O186" s="185"/>
      <c r="P186" s="185"/>
      <c r="Q186" s="185"/>
      <c r="R186" s="185"/>
      <c r="S186" s="185"/>
      <c r="T186" s="18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0" t="s">
        <v>124</v>
      </c>
      <c r="AU186" s="180" t="s">
        <v>82</v>
      </c>
      <c r="AV186" s="13" t="s">
        <v>82</v>
      </c>
      <c r="AW186" s="13" t="s">
        <v>32</v>
      </c>
      <c r="AX186" s="13" t="s">
        <v>80</v>
      </c>
      <c r="AY186" s="180" t="s">
        <v>116</v>
      </c>
    </row>
    <row r="187" spans="1:65" s="2" customFormat="1" ht="16.5" customHeight="1">
      <c r="A187" s="35"/>
      <c r="B187" s="163"/>
      <c r="C187" s="187" t="s">
        <v>253</v>
      </c>
      <c r="D187" s="187" t="s">
        <v>201</v>
      </c>
      <c r="E187" s="188" t="s">
        <v>254</v>
      </c>
      <c r="F187" s="189" t="s">
        <v>255</v>
      </c>
      <c r="G187" s="190" t="s">
        <v>146</v>
      </c>
      <c r="H187" s="191">
        <v>51</v>
      </c>
      <c r="I187" s="192"/>
      <c r="J187" s="193">
        <f>ROUND(I187*H187,2)</f>
        <v>0</v>
      </c>
      <c r="K187" s="194"/>
      <c r="L187" s="195"/>
      <c r="M187" s="196" t="s">
        <v>1</v>
      </c>
      <c r="N187" s="197" t="s">
        <v>40</v>
      </c>
      <c r="O187" s="74"/>
      <c r="P187" s="174">
        <f>O187*H187</f>
        <v>0</v>
      </c>
      <c r="Q187" s="174">
        <v>0.028</v>
      </c>
      <c r="R187" s="174">
        <f>Q187*H187</f>
        <v>1.428</v>
      </c>
      <c r="S187" s="174">
        <v>0</v>
      </c>
      <c r="T187" s="17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76" t="s">
        <v>155</v>
      </c>
      <c r="AT187" s="176" t="s">
        <v>201</v>
      </c>
      <c r="AU187" s="176" t="s">
        <v>82</v>
      </c>
      <c r="AY187" s="16" t="s">
        <v>116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6" t="s">
        <v>80</v>
      </c>
      <c r="BK187" s="177">
        <f>ROUND(I187*H187,2)</f>
        <v>0</v>
      </c>
      <c r="BL187" s="16" t="s">
        <v>122</v>
      </c>
      <c r="BM187" s="176" t="s">
        <v>256</v>
      </c>
    </row>
    <row r="188" spans="1:51" s="13" customFormat="1" ht="12">
      <c r="A188" s="13"/>
      <c r="B188" s="178"/>
      <c r="C188" s="13"/>
      <c r="D188" s="179" t="s">
        <v>124</v>
      </c>
      <c r="E188" s="13"/>
      <c r="F188" s="181" t="s">
        <v>257</v>
      </c>
      <c r="G188" s="13"/>
      <c r="H188" s="182">
        <v>51</v>
      </c>
      <c r="I188" s="183"/>
      <c r="J188" s="13"/>
      <c r="K188" s="13"/>
      <c r="L188" s="178"/>
      <c r="M188" s="184"/>
      <c r="N188" s="185"/>
      <c r="O188" s="185"/>
      <c r="P188" s="185"/>
      <c r="Q188" s="185"/>
      <c r="R188" s="185"/>
      <c r="S188" s="185"/>
      <c r="T188" s="18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0" t="s">
        <v>124</v>
      </c>
      <c r="AU188" s="180" t="s">
        <v>82</v>
      </c>
      <c r="AV188" s="13" t="s">
        <v>82</v>
      </c>
      <c r="AW188" s="13" t="s">
        <v>3</v>
      </c>
      <c r="AX188" s="13" t="s">
        <v>80</v>
      </c>
      <c r="AY188" s="180" t="s">
        <v>116</v>
      </c>
    </row>
    <row r="189" spans="1:65" s="2" customFormat="1" ht="24.15" customHeight="1">
      <c r="A189" s="35"/>
      <c r="B189" s="163"/>
      <c r="C189" s="164" t="s">
        <v>258</v>
      </c>
      <c r="D189" s="164" t="s">
        <v>118</v>
      </c>
      <c r="E189" s="165" t="s">
        <v>259</v>
      </c>
      <c r="F189" s="166" t="s">
        <v>260</v>
      </c>
      <c r="G189" s="167" t="s">
        <v>146</v>
      </c>
      <c r="H189" s="168">
        <v>40</v>
      </c>
      <c r="I189" s="169"/>
      <c r="J189" s="170">
        <f>ROUND(I189*H189,2)</f>
        <v>0</v>
      </c>
      <c r="K189" s="171"/>
      <c r="L189" s="36"/>
      <c r="M189" s="172" t="s">
        <v>1</v>
      </c>
      <c r="N189" s="173" t="s">
        <v>40</v>
      </c>
      <c r="O189" s="74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76" t="s">
        <v>122</v>
      </c>
      <c r="AT189" s="176" t="s">
        <v>118</v>
      </c>
      <c r="AU189" s="176" t="s">
        <v>82</v>
      </c>
      <c r="AY189" s="16" t="s">
        <v>116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6" t="s">
        <v>80</v>
      </c>
      <c r="BK189" s="177">
        <f>ROUND(I189*H189,2)</f>
        <v>0</v>
      </c>
      <c r="BL189" s="16" t="s">
        <v>122</v>
      </c>
      <c r="BM189" s="176" t="s">
        <v>261</v>
      </c>
    </row>
    <row r="190" spans="1:51" s="13" customFormat="1" ht="12">
      <c r="A190" s="13"/>
      <c r="B190" s="178"/>
      <c r="C190" s="13"/>
      <c r="D190" s="179" t="s">
        <v>124</v>
      </c>
      <c r="E190" s="180" t="s">
        <v>1</v>
      </c>
      <c r="F190" s="181" t="s">
        <v>262</v>
      </c>
      <c r="G190" s="13"/>
      <c r="H190" s="182">
        <v>40</v>
      </c>
      <c r="I190" s="183"/>
      <c r="J190" s="13"/>
      <c r="K190" s="13"/>
      <c r="L190" s="178"/>
      <c r="M190" s="184"/>
      <c r="N190" s="185"/>
      <c r="O190" s="185"/>
      <c r="P190" s="185"/>
      <c r="Q190" s="185"/>
      <c r="R190" s="185"/>
      <c r="S190" s="185"/>
      <c r="T190" s="18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0" t="s">
        <v>124</v>
      </c>
      <c r="AU190" s="180" t="s">
        <v>82</v>
      </c>
      <c r="AV190" s="13" t="s">
        <v>82</v>
      </c>
      <c r="AW190" s="13" t="s">
        <v>32</v>
      </c>
      <c r="AX190" s="13" t="s">
        <v>80</v>
      </c>
      <c r="AY190" s="180" t="s">
        <v>116</v>
      </c>
    </row>
    <row r="191" spans="1:65" s="2" customFormat="1" ht="24.15" customHeight="1">
      <c r="A191" s="35"/>
      <c r="B191" s="163"/>
      <c r="C191" s="164" t="s">
        <v>263</v>
      </c>
      <c r="D191" s="164" t="s">
        <v>118</v>
      </c>
      <c r="E191" s="165" t="s">
        <v>264</v>
      </c>
      <c r="F191" s="166" t="s">
        <v>265</v>
      </c>
      <c r="G191" s="167" t="s">
        <v>146</v>
      </c>
      <c r="H191" s="168">
        <v>40</v>
      </c>
      <c r="I191" s="169"/>
      <c r="J191" s="170">
        <f>ROUND(I191*H191,2)</f>
        <v>0</v>
      </c>
      <c r="K191" s="171"/>
      <c r="L191" s="36"/>
      <c r="M191" s="172" t="s">
        <v>1</v>
      </c>
      <c r="N191" s="173" t="s">
        <v>40</v>
      </c>
      <c r="O191" s="74"/>
      <c r="P191" s="174">
        <f>O191*H191</f>
        <v>0</v>
      </c>
      <c r="Q191" s="174">
        <v>0.00011</v>
      </c>
      <c r="R191" s="174">
        <f>Q191*H191</f>
        <v>0.0044</v>
      </c>
      <c r="S191" s="174">
        <v>0</v>
      </c>
      <c r="T191" s="17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76" t="s">
        <v>122</v>
      </c>
      <c r="AT191" s="176" t="s">
        <v>118</v>
      </c>
      <c r="AU191" s="176" t="s">
        <v>82</v>
      </c>
      <c r="AY191" s="16" t="s">
        <v>116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6" t="s">
        <v>80</v>
      </c>
      <c r="BK191" s="177">
        <f>ROUND(I191*H191,2)</f>
        <v>0</v>
      </c>
      <c r="BL191" s="16" t="s">
        <v>122</v>
      </c>
      <c r="BM191" s="176" t="s">
        <v>266</v>
      </c>
    </row>
    <row r="192" spans="1:51" s="13" customFormat="1" ht="12">
      <c r="A192" s="13"/>
      <c r="B192" s="178"/>
      <c r="C192" s="13"/>
      <c r="D192" s="179" t="s">
        <v>124</v>
      </c>
      <c r="E192" s="180" t="s">
        <v>1</v>
      </c>
      <c r="F192" s="181" t="s">
        <v>262</v>
      </c>
      <c r="G192" s="13"/>
      <c r="H192" s="182">
        <v>40</v>
      </c>
      <c r="I192" s="183"/>
      <c r="J192" s="13"/>
      <c r="K192" s="13"/>
      <c r="L192" s="178"/>
      <c r="M192" s="184"/>
      <c r="N192" s="185"/>
      <c r="O192" s="185"/>
      <c r="P192" s="185"/>
      <c r="Q192" s="185"/>
      <c r="R192" s="185"/>
      <c r="S192" s="185"/>
      <c r="T192" s="18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0" t="s">
        <v>124</v>
      </c>
      <c r="AU192" s="180" t="s">
        <v>82</v>
      </c>
      <c r="AV192" s="13" t="s">
        <v>82</v>
      </c>
      <c r="AW192" s="13" t="s">
        <v>32</v>
      </c>
      <c r="AX192" s="13" t="s">
        <v>80</v>
      </c>
      <c r="AY192" s="180" t="s">
        <v>116</v>
      </c>
    </row>
    <row r="193" spans="1:65" s="2" customFormat="1" ht="24.15" customHeight="1">
      <c r="A193" s="35"/>
      <c r="B193" s="163"/>
      <c r="C193" s="164" t="s">
        <v>267</v>
      </c>
      <c r="D193" s="164" t="s">
        <v>118</v>
      </c>
      <c r="E193" s="165" t="s">
        <v>268</v>
      </c>
      <c r="F193" s="166" t="s">
        <v>269</v>
      </c>
      <c r="G193" s="167" t="s">
        <v>146</v>
      </c>
      <c r="H193" s="168">
        <v>150</v>
      </c>
      <c r="I193" s="169"/>
      <c r="J193" s="170">
        <f>ROUND(I193*H193,2)</f>
        <v>0</v>
      </c>
      <c r="K193" s="171"/>
      <c r="L193" s="36"/>
      <c r="M193" s="172" t="s">
        <v>1</v>
      </c>
      <c r="N193" s="173" t="s">
        <v>40</v>
      </c>
      <c r="O193" s="74"/>
      <c r="P193" s="174">
        <f>O193*H193</f>
        <v>0</v>
      </c>
      <c r="Q193" s="174">
        <v>8E-05</v>
      </c>
      <c r="R193" s="174">
        <f>Q193*H193</f>
        <v>0.012</v>
      </c>
      <c r="S193" s="174">
        <v>0</v>
      </c>
      <c r="T193" s="17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76" t="s">
        <v>122</v>
      </c>
      <c r="AT193" s="176" t="s">
        <v>118</v>
      </c>
      <c r="AU193" s="176" t="s">
        <v>82</v>
      </c>
      <c r="AY193" s="16" t="s">
        <v>116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6" t="s">
        <v>80</v>
      </c>
      <c r="BK193" s="177">
        <f>ROUND(I193*H193,2)</f>
        <v>0</v>
      </c>
      <c r="BL193" s="16" t="s">
        <v>122</v>
      </c>
      <c r="BM193" s="176" t="s">
        <v>270</v>
      </c>
    </row>
    <row r="194" spans="1:51" s="13" customFormat="1" ht="12">
      <c r="A194" s="13"/>
      <c r="B194" s="178"/>
      <c r="C194" s="13"/>
      <c r="D194" s="179" t="s">
        <v>124</v>
      </c>
      <c r="E194" s="180" t="s">
        <v>1</v>
      </c>
      <c r="F194" s="181" t="s">
        <v>137</v>
      </c>
      <c r="G194" s="13"/>
      <c r="H194" s="182">
        <v>150</v>
      </c>
      <c r="I194" s="183"/>
      <c r="J194" s="13"/>
      <c r="K194" s="13"/>
      <c r="L194" s="178"/>
      <c r="M194" s="184"/>
      <c r="N194" s="185"/>
      <c r="O194" s="185"/>
      <c r="P194" s="185"/>
      <c r="Q194" s="185"/>
      <c r="R194" s="185"/>
      <c r="S194" s="185"/>
      <c r="T194" s="18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0" t="s">
        <v>124</v>
      </c>
      <c r="AU194" s="180" t="s">
        <v>82</v>
      </c>
      <c r="AV194" s="13" t="s">
        <v>82</v>
      </c>
      <c r="AW194" s="13" t="s">
        <v>32</v>
      </c>
      <c r="AX194" s="13" t="s">
        <v>80</v>
      </c>
      <c r="AY194" s="180" t="s">
        <v>116</v>
      </c>
    </row>
    <row r="195" spans="1:65" s="2" customFormat="1" ht="24.15" customHeight="1">
      <c r="A195" s="35"/>
      <c r="B195" s="163"/>
      <c r="C195" s="164" t="s">
        <v>271</v>
      </c>
      <c r="D195" s="164" t="s">
        <v>118</v>
      </c>
      <c r="E195" s="165" t="s">
        <v>272</v>
      </c>
      <c r="F195" s="166" t="s">
        <v>273</v>
      </c>
      <c r="G195" s="167" t="s">
        <v>226</v>
      </c>
      <c r="H195" s="168">
        <v>1</v>
      </c>
      <c r="I195" s="169"/>
      <c r="J195" s="170">
        <f>ROUND(I195*H195,2)</f>
        <v>0</v>
      </c>
      <c r="K195" s="171"/>
      <c r="L195" s="36"/>
      <c r="M195" s="172" t="s">
        <v>1</v>
      </c>
      <c r="N195" s="173" t="s">
        <v>40</v>
      </c>
      <c r="O195" s="74"/>
      <c r="P195" s="174">
        <f>O195*H195</f>
        <v>0</v>
      </c>
      <c r="Q195" s="174">
        <v>0</v>
      </c>
      <c r="R195" s="174">
        <f>Q195*H195</f>
        <v>0</v>
      </c>
      <c r="S195" s="174">
        <v>0.082</v>
      </c>
      <c r="T195" s="175">
        <f>S195*H195</f>
        <v>0.082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76" t="s">
        <v>122</v>
      </c>
      <c r="AT195" s="176" t="s">
        <v>118</v>
      </c>
      <c r="AU195" s="176" t="s">
        <v>82</v>
      </c>
      <c r="AY195" s="16" t="s">
        <v>116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6" t="s">
        <v>80</v>
      </c>
      <c r="BK195" s="177">
        <f>ROUND(I195*H195,2)</f>
        <v>0</v>
      </c>
      <c r="BL195" s="16" t="s">
        <v>122</v>
      </c>
      <c r="BM195" s="176" t="s">
        <v>274</v>
      </c>
    </row>
    <row r="196" spans="1:51" s="13" customFormat="1" ht="12">
      <c r="A196" s="13"/>
      <c r="B196" s="178"/>
      <c r="C196" s="13"/>
      <c r="D196" s="179" t="s">
        <v>124</v>
      </c>
      <c r="E196" s="180" t="s">
        <v>1</v>
      </c>
      <c r="F196" s="181" t="s">
        <v>80</v>
      </c>
      <c r="G196" s="13"/>
      <c r="H196" s="182">
        <v>1</v>
      </c>
      <c r="I196" s="183"/>
      <c r="J196" s="13"/>
      <c r="K196" s="13"/>
      <c r="L196" s="178"/>
      <c r="M196" s="184"/>
      <c r="N196" s="185"/>
      <c r="O196" s="185"/>
      <c r="P196" s="185"/>
      <c r="Q196" s="185"/>
      <c r="R196" s="185"/>
      <c r="S196" s="185"/>
      <c r="T196" s="18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0" t="s">
        <v>124</v>
      </c>
      <c r="AU196" s="180" t="s">
        <v>82</v>
      </c>
      <c r="AV196" s="13" t="s">
        <v>82</v>
      </c>
      <c r="AW196" s="13" t="s">
        <v>32</v>
      </c>
      <c r="AX196" s="13" t="s">
        <v>80</v>
      </c>
      <c r="AY196" s="180" t="s">
        <v>116</v>
      </c>
    </row>
    <row r="197" spans="1:63" s="12" customFormat="1" ht="22.8" customHeight="1">
      <c r="A197" s="12"/>
      <c r="B197" s="150"/>
      <c r="C197" s="12"/>
      <c r="D197" s="151" t="s">
        <v>74</v>
      </c>
      <c r="E197" s="161" t="s">
        <v>275</v>
      </c>
      <c r="F197" s="161" t="s">
        <v>276</v>
      </c>
      <c r="G197" s="12"/>
      <c r="H197" s="12"/>
      <c r="I197" s="153"/>
      <c r="J197" s="162">
        <f>BK197</f>
        <v>0</v>
      </c>
      <c r="K197" s="12"/>
      <c r="L197" s="150"/>
      <c r="M197" s="155"/>
      <c r="N197" s="156"/>
      <c r="O197" s="156"/>
      <c r="P197" s="157">
        <f>SUM(P198:P205)</f>
        <v>0</v>
      </c>
      <c r="Q197" s="156"/>
      <c r="R197" s="157">
        <f>SUM(R198:R205)</f>
        <v>0</v>
      </c>
      <c r="S197" s="156"/>
      <c r="T197" s="158">
        <f>SUM(T198:T205)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51" t="s">
        <v>80</v>
      </c>
      <c r="AT197" s="159" t="s">
        <v>74</v>
      </c>
      <c r="AU197" s="159" t="s">
        <v>80</v>
      </c>
      <c r="AY197" s="151" t="s">
        <v>116</v>
      </c>
      <c r="BK197" s="160">
        <f>SUM(BK198:BK205)</f>
        <v>0</v>
      </c>
    </row>
    <row r="198" spans="1:65" s="2" customFormat="1" ht="24.15" customHeight="1">
      <c r="A198" s="35"/>
      <c r="B198" s="163"/>
      <c r="C198" s="164" t="s">
        <v>277</v>
      </c>
      <c r="D198" s="164" t="s">
        <v>118</v>
      </c>
      <c r="E198" s="165" t="s">
        <v>278</v>
      </c>
      <c r="F198" s="166" t="s">
        <v>279</v>
      </c>
      <c r="G198" s="167" t="s">
        <v>280</v>
      </c>
      <c r="H198" s="168">
        <v>1024.392</v>
      </c>
      <c r="I198" s="169"/>
      <c r="J198" s="170">
        <f>ROUND(I198*H198,2)</f>
        <v>0</v>
      </c>
      <c r="K198" s="171"/>
      <c r="L198" s="36"/>
      <c r="M198" s="172" t="s">
        <v>1</v>
      </c>
      <c r="N198" s="173" t="s">
        <v>40</v>
      </c>
      <c r="O198" s="74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6" t="s">
        <v>122</v>
      </c>
      <c r="AT198" s="176" t="s">
        <v>118</v>
      </c>
      <c r="AU198" s="176" t="s">
        <v>82</v>
      </c>
      <c r="AY198" s="16" t="s">
        <v>116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6" t="s">
        <v>80</v>
      </c>
      <c r="BK198" s="177">
        <f>ROUND(I198*H198,2)</f>
        <v>0</v>
      </c>
      <c r="BL198" s="16" t="s">
        <v>122</v>
      </c>
      <c r="BM198" s="176" t="s">
        <v>281</v>
      </c>
    </row>
    <row r="199" spans="1:65" s="2" customFormat="1" ht="24.15" customHeight="1">
      <c r="A199" s="35"/>
      <c r="B199" s="163"/>
      <c r="C199" s="164" t="s">
        <v>282</v>
      </c>
      <c r="D199" s="164" t="s">
        <v>118</v>
      </c>
      <c r="E199" s="165" t="s">
        <v>283</v>
      </c>
      <c r="F199" s="166" t="s">
        <v>284</v>
      </c>
      <c r="G199" s="167" t="s">
        <v>280</v>
      </c>
      <c r="H199" s="168">
        <v>1024.392</v>
      </c>
      <c r="I199" s="169"/>
      <c r="J199" s="170">
        <f>ROUND(I199*H199,2)</f>
        <v>0</v>
      </c>
      <c r="K199" s="171"/>
      <c r="L199" s="36"/>
      <c r="M199" s="172" t="s">
        <v>1</v>
      </c>
      <c r="N199" s="173" t="s">
        <v>40</v>
      </c>
      <c r="O199" s="74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76" t="s">
        <v>122</v>
      </c>
      <c r="AT199" s="176" t="s">
        <v>118</v>
      </c>
      <c r="AU199" s="176" t="s">
        <v>82</v>
      </c>
      <c r="AY199" s="16" t="s">
        <v>116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6" t="s">
        <v>80</v>
      </c>
      <c r="BK199" s="177">
        <f>ROUND(I199*H199,2)</f>
        <v>0</v>
      </c>
      <c r="BL199" s="16" t="s">
        <v>122</v>
      </c>
      <c r="BM199" s="176" t="s">
        <v>285</v>
      </c>
    </row>
    <row r="200" spans="1:65" s="2" customFormat="1" ht="33" customHeight="1">
      <c r="A200" s="35"/>
      <c r="B200" s="163"/>
      <c r="C200" s="164" t="s">
        <v>286</v>
      </c>
      <c r="D200" s="164" t="s">
        <v>118</v>
      </c>
      <c r="E200" s="165" t="s">
        <v>287</v>
      </c>
      <c r="F200" s="166" t="s">
        <v>288</v>
      </c>
      <c r="G200" s="167" t="s">
        <v>280</v>
      </c>
      <c r="H200" s="168">
        <v>319</v>
      </c>
      <c r="I200" s="169"/>
      <c r="J200" s="170">
        <f>ROUND(I200*H200,2)</f>
        <v>0</v>
      </c>
      <c r="K200" s="171"/>
      <c r="L200" s="36"/>
      <c r="M200" s="172" t="s">
        <v>1</v>
      </c>
      <c r="N200" s="173" t="s">
        <v>40</v>
      </c>
      <c r="O200" s="74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76" t="s">
        <v>122</v>
      </c>
      <c r="AT200" s="176" t="s">
        <v>118</v>
      </c>
      <c r="AU200" s="176" t="s">
        <v>82</v>
      </c>
      <c r="AY200" s="16" t="s">
        <v>116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6" t="s">
        <v>80</v>
      </c>
      <c r="BK200" s="177">
        <f>ROUND(I200*H200,2)</f>
        <v>0</v>
      </c>
      <c r="BL200" s="16" t="s">
        <v>122</v>
      </c>
      <c r="BM200" s="176" t="s">
        <v>289</v>
      </c>
    </row>
    <row r="201" spans="1:51" s="13" customFormat="1" ht="12">
      <c r="A201" s="13"/>
      <c r="B201" s="178"/>
      <c r="C201" s="13"/>
      <c r="D201" s="179" t="s">
        <v>124</v>
      </c>
      <c r="E201" s="180" t="s">
        <v>1</v>
      </c>
      <c r="F201" s="181" t="s">
        <v>290</v>
      </c>
      <c r="G201" s="13"/>
      <c r="H201" s="182">
        <v>319</v>
      </c>
      <c r="I201" s="183"/>
      <c r="J201" s="13"/>
      <c r="K201" s="13"/>
      <c r="L201" s="178"/>
      <c r="M201" s="184"/>
      <c r="N201" s="185"/>
      <c r="O201" s="185"/>
      <c r="P201" s="185"/>
      <c r="Q201" s="185"/>
      <c r="R201" s="185"/>
      <c r="S201" s="185"/>
      <c r="T201" s="18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0" t="s">
        <v>124</v>
      </c>
      <c r="AU201" s="180" t="s">
        <v>82</v>
      </c>
      <c r="AV201" s="13" t="s">
        <v>82</v>
      </c>
      <c r="AW201" s="13" t="s">
        <v>32</v>
      </c>
      <c r="AX201" s="13" t="s">
        <v>80</v>
      </c>
      <c r="AY201" s="180" t="s">
        <v>116</v>
      </c>
    </row>
    <row r="202" spans="1:65" s="2" customFormat="1" ht="24.15" customHeight="1">
      <c r="A202" s="35"/>
      <c r="B202" s="163"/>
      <c r="C202" s="164" t="s">
        <v>291</v>
      </c>
      <c r="D202" s="164" t="s">
        <v>118</v>
      </c>
      <c r="E202" s="165" t="s">
        <v>292</v>
      </c>
      <c r="F202" s="166" t="s">
        <v>293</v>
      </c>
      <c r="G202" s="167" t="s">
        <v>280</v>
      </c>
      <c r="H202" s="168">
        <v>513</v>
      </c>
      <c r="I202" s="169"/>
      <c r="J202" s="170">
        <f>ROUND(I202*H202,2)</f>
        <v>0</v>
      </c>
      <c r="K202" s="171"/>
      <c r="L202" s="36"/>
      <c r="M202" s="172" t="s">
        <v>1</v>
      </c>
      <c r="N202" s="173" t="s">
        <v>40</v>
      </c>
      <c r="O202" s="74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6" t="s">
        <v>122</v>
      </c>
      <c r="AT202" s="176" t="s">
        <v>118</v>
      </c>
      <c r="AU202" s="176" t="s">
        <v>82</v>
      </c>
      <c r="AY202" s="16" t="s">
        <v>116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6" t="s">
        <v>80</v>
      </c>
      <c r="BK202" s="177">
        <f>ROUND(I202*H202,2)</f>
        <v>0</v>
      </c>
      <c r="BL202" s="16" t="s">
        <v>122</v>
      </c>
      <c r="BM202" s="176" t="s">
        <v>294</v>
      </c>
    </row>
    <row r="203" spans="1:51" s="13" customFormat="1" ht="12">
      <c r="A203" s="13"/>
      <c r="B203" s="178"/>
      <c r="C203" s="13"/>
      <c r="D203" s="179" t="s">
        <v>124</v>
      </c>
      <c r="E203" s="180" t="s">
        <v>1</v>
      </c>
      <c r="F203" s="181" t="s">
        <v>295</v>
      </c>
      <c r="G203" s="13"/>
      <c r="H203" s="182">
        <v>513</v>
      </c>
      <c r="I203" s="183"/>
      <c r="J203" s="13"/>
      <c r="K203" s="13"/>
      <c r="L203" s="178"/>
      <c r="M203" s="184"/>
      <c r="N203" s="185"/>
      <c r="O203" s="185"/>
      <c r="P203" s="185"/>
      <c r="Q203" s="185"/>
      <c r="R203" s="185"/>
      <c r="S203" s="185"/>
      <c r="T203" s="18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0" t="s">
        <v>124</v>
      </c>
      <c r="AU203" s="180" t="s">
        <v>82</v>
      </c>
      <c r="AV203" s="13" t="s">
        <v>82</v>
      </c>
      <c r="AW203" s="13" t="s">
        <v>32</v>
      </c>
      <c r="AX203" s="13" t="s">
        <v>80</v>
      </c>
      <c r="AY203" s="180" t="s">
        <v>116</v>
      </c>
    </row>
    <row r="204" spans="1:65" s="2" customFormat="1" ht="37.8" customHeight="1">
      <c r="A204" s="35"/>
      <c r="B204" s="163"/>
      <c r="C204" s="164" t="s">
        <v>296</v>
      </c>
      <c r="D204" s="164" t="s">
        <v>118</v>
      </c>
      <c r="E204" s="165" t="s">
        <v>297</v>
      </c>
      <c r="F204" s="166" t="s">
        <v>298</v>
      </c>
      <c r="G204" s="167" t="s">
        <v>280</v>
      </c>
      <c r="H204" s="168">
        <v>192</v>
      </c>
      <c r="I204" s="169"/>
      <c r="J204" s="170">
        <f>ROUND(I204*H204,2)</f>
        <v>0</v>
      </c>
      <c r="K204" s="171"/>
      <c r="L204" s="36"/>
      <c r="M204" s="172" t="s">
        <v>1</v>
      </c>
      <c r="N204" s="173" t="s">
        <v>40</v>
      </c>
      <c r="O204" s="74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76" t="s">
        <v>122</v>
      </c>
      <c r="AT204" s="176" t="s">
        <v>118</v>
      </c>
      <c r="AU204" s="176" t="s">
        <v>82</v>
      </c>
      <c r="AY204" s="16" t="s">
        <v>116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6" t="s">
        <v>80</v>
      </c>
      <c r="BK204" s="177">
        <f>ROUND(I204*H204,2)</f>
        <v>0</v>
      </c>
      <c r="BL204" s="16" t="s">
        <v>122</v>
      </c>
      <c r="BM204" s="176" t="s">
        <v>299</v>
      </c>
    </row>
    <row r="205" spans="1:51" s="13" customFormat="1" ht="12">
      <c r="A205" s="13"/>
      <c r="B205" s="178"/>
      <c r="C205" s="13"/>
      <c r="D205" s="179" t="s">
        <v>124</v>
      </c>
      <c r="E205" s="180" t="s">
        <v>1</v>
      </c>
      <c r="F205" s="181" t="s">
        <v>300</v>
      </c>
      <c r="G205" s="13"/>
      <c r="H205" s="182">
        <v>192</v>
      </c>
      <c r="I205" s="183"/>
      <c r="J205" s="13"/>
      <c r="K205" s="13"/>
      <c r="L205" s="178"/>
      <c r="M205" s="184"/>
      <c r="N205" s="185"/>
      <c r="O205" s="185"/>
      <c r="P205" s="185"/>
      <c r="Q205" s="185"/>
      <c r="R205" s="185"/>
      <c r="S205" s="185"/>
      <c r="T205" s="18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0" t="s">
        <v>124</v>
      </c>
      <c r="AU205" s="180" t="s">
        <v>82</v>
      </c>
      <c r="AV205" s="13" t="s">
        <v>82</v>
      </c>
      <c r="AW205" s="13" t="s">
        <v>32</v>
      </c>
      <c r="AX205" s="13" t="s">
        <v>80</v>
      </c>
      <c r="AY205" s="180" t="s">
        <v>116</v>
      </c>
    </row>
    <row r="206" spans="1:63" s="12" customFormat="1" ht="22.8" customHeight="1">
      <c r="A206" s="12"/>
      <c r="B206" s="150"/>
      <c r="C206" s="12"/>
      <c r="D206" s="151" t="s">
        <v>74</v>
      </c>
      <c r="E206" s="161" t="s">
        <v>301</v>
      </c>
      <c r="F206" s="161" t="s">
        <v>302</v>
      </c>
      <c r="G206" s="12"/>
      <c r="H206" s="12"/>
      <c r="I206" s="153"/>
      <c r="J206" s="162">
        <f>BK206</f>
        <v>0</v>
      </c>
      <c r="K206" s="12"/>
      <c r="L206" s="150"/>
      <c r="M206" s="155"/>
      <c r="N206" s="156"/>
      <c r="O206" s="156"/>
      <c r="P206" s="157">
        <f>SUM(P207:P210)</f>
        <v>0</v>
      </c>
      <c r="Q206" s="156"/>
      <c r="R206" s="157">
        <f>SUM(R207:R210)</f>
        <v>0</v>
      </c>
      <c r="S206" s="156"/>
      <c r="T206" s="158">
        <f>SUM(T207:T210)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1" t="s">
        <v>80</v>
      </c>
      <c r="AT206" s="159" t="s">
        <v>74</v>
      </c>
      <c r="AU206" s="159" t="s">
        <v>80</v>
      </c>
      <c r="AY206" s="151" t="s">
        <v>116</v>
      </c>
      <c r="BK206" s="160">
        <f>SUM(BK207:BK210)</f>
        <v>0</v>
      </c>
    </row>
    <row r="207" spans="1:65" s="2" customFormat="1" ht="24.15" customHeight="1">
      <c r="A207" s="35"/>
      <c r="B207" s="163"/>
      <c r="C207" s="164" t="s">
        <v>262</v>
      </c>
      <c r="D207" s="164" t="s">
        <v>118</v>
      </c>
      <c r="E207" s="165" t="s">
        <v>303</v>
      </c>
      <c r="F207" s="166" t="s">
        <v>304</v>
      </c>
      <c r="G207" s="167" t="s">
        <v>280</v>
      </c>
      <c r="H207" s="168">
        <v>102.998</v>
      </c>
      <c r="I207" s="169"/>
      <c r="J207" s="170">
        <f>ROUND(I207*H207,2)</f>
        <v>0</v>
      </c>
      <c r="K207" s="171"/>
      <c r="L207" s="36"/>
      <c r="M207" s="172" t="s">
        <v>1</v>
      </c>
      <c r="N207" s="173" t="s">
        <v>40</v>
      </c>
      <c r="O207" s="74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76" t="s">
        <v>122</v>
      </c>
      <c r="AT207" s="176" t="s">
        <v>118</v>
      </c>
      <c r="AU207" s="176" t="s">
        <v>82</v>
      </c>
      <c r="AY207" s="16" t="s">
        <v>116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6" t="s">
        <v>80</v>
      </c>
      <c r="BK207" s="177">
        <f>ROUND(I207*H207,2)</f>
        <v>0</v>
      </c>
      <c r="BL207" s="16" t="s">
        <v>122</v>
      </c>
      <c r="BM207" s="176" t="s">
        <v>305</v>
      </c>
    </row>
    <row r="208" spans="1:51" s="13" customFormat="1" ht="12">
      <c r="A208" s="13"/>
      <c r="B208" s="178"/>
      <c r="C208" s="13"/>
      <c r="D208" s="179" t="s">
        <v>124</v>
      </c>
      <c r="E208" s="13"/>
      <c r="F208" s="181" t="s">
        <v>306</v>
      </c>
      <c r="G208" s="13"/>
      <c r="H208" s="182">
        <v>102.998</v>
      </c>
      <c r="I208" s="183"/>
      <c r="J208" s="13"/>
      <c r="K208" s="13"/>
      <c r="L208" s="178"/>
      <c r="M208" s="184"/>
      <c r="N208" s="185"/>
      <c r="O208" s="185"/>
      <c r="P208" s="185"/>
      <c r="Q208" s="185"/>
      <c r="R208" s="185"/>
      <c r="S208" s="185"/>
      <c r="T208" s="18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0" t="s">
        <v>124</v>
      </c>
      <c r="AU208" s="180" t="s">
        <v>82</v>
      </c>
      <c r="AV208" s="13" t="s">
        <v>82</v>
      </c>
      <c r="AW208" s="13" t="s">
        <v>3</v>
      </c>
      <c r="AX208" s="13" t="s">
        <v>80</v>
      </c>
      <c r="AY208" s="180" t="s">
        <v>116</v>
      </c>
    </row>
    <row r="209" spans="1:65" s="2" customFormat="1" ht="33" customHeight="1">
      <c r="A209" s="35"/>
      <c r="B209" s="163"/>
      <c r="C209" s="164" t="s">
        <v>307</v>
      </c>
      <c r="D209" s="164" t="s">
        <v>118</v>
      </c>
      <c r="E209" s="165" t="s">
        <v>308</v>
      </c>
      <c r="F209" s="166" t="s">
        <v>309</v>
      </c>
      <c r="G209" s="167" t="s">
        <v>280</v>
      </c>
      <c r="H209" s="168">
        <v>154.498</v>
      </c>
      <c r="I209" s="169"/>
      <c r="J209" s="170">
        <f>ROUND(I209*H209,2)</f>
        <v>0</v>
      </c>
      <c r="K209" s="171"/>
      <c r="L209" s="36"/>
      <c r="M209" s="172" t="s">
        <v>1</v>
      </c>
      <c r="N209" s="173" t="s">
        <v>40</v>
      </c>
      <c r="O209" s="74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76" t="s">
        <v>122</v>
      </c>
      <c r="AT209" s="176" t="s">
        <v>118</v>
      </c>
      <c r="AU209" s="176" t="s">
        <v>82</v>
      </c>
      <c r="AY209" s="16" t="s">
        <v>116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6" t="s">
        <v>80</v>
      </c>
      <c r="BK209" s="177">
        <f>ROUND(I209*H209,2)</f>
        <v>0</v>
      </c>
      <c r="BL209" s="16" t="s">
        <v>122</v>
      </c>
      <c r="BM209" s="176" t="s">
        <v>310</v>
      </c>
    </row>
    <row r="210" spans="1:51" s="13" customFormat="1" ht="12">
      <c r="A210" s="13"/>
      <c r="B210" s="178"/>
      <c r="C210" s="13"/>
      <c r="D210" s="179" t="s">
        <v>124</v>
      </c>
      <c r="E210" s="13"/>
      <c r="F210" s="181" t="s">
        <v>311</v>
      </c>
      <c r="G210" s="13"/>
      <c r="H210" s="182">
        <v>154.498</v>
      </c>
      <c r="I210" s="183"/>
      <c r="J210" s="13"/>
      <c r="K210" s="13"/>
      <c r="L210" s="178"/>
      <c r="M210" s="184"/>
      <c r="N210" s="185"/>
      <c r="O210" s="185"/>
      <c r="P210" s="185"/>
      <c r="Q210" s="185"/>
      <c r="R210" s="185"/>
      <c r="S210" s="185"/>
      <c r="T210" s="18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0" t="s">
        <v>124</v>
      </c>
      <c r="AU210" s="180" t="s">
        <v>82</v>
      </c>
      <c r="AV210" s="13" t="s">
        <v>82</v>
      </c>
      <c r="AW210" s="13" t="s">
        <v>3</v>
      </c>
      <c r="AX210" s="13" t="s">
        <v>80</v>
      </c>
      <c r="AY210" s="180" t="s">
        <v>116</v>
      </c>
    </row>
    <row r="211" spans="1:63" s="12" customFormat="1" ht="25.9" customHeight="1">
      <c r="A211" s="12"/>
      <c r="B211" s="150"/>
      <c r="C211" s="12"/>
      <c r="D211" s="151" t="s">
        <v>74</v>
      </c>
      <c r="E211" s="152" t="s">
        <v>312</v>
      </c>
      <c r="F211" s="152" t="s">
        <v>313</v>
      </c>
      <c r="G211" s="12"/>
      <c r="H211" s="12"/>
      <c r="I211" s="153"/>
      <c r="J211" s="154">
        <f>BK211</f>
        <v>0</v>
      </c>
      <c r="K211" s="12"/>
      <c r="L211" s="150"/>
      <c r="M211" s="155"/>
      <c r="N211" s="156"/>
      <c r="O211" s="156"/>
      <c r="P211" s="157">
        <f>P212+P219+P222+P224</f>
        <v>0</v>
      </c>
      <c r="Q211" s="156"/>
      <c r="R211" s="157">
        <f>R212+R219+R222+R224</f>
        <v>0.1386</v>
      </c>
      <c r="S211" s="156"/>
      <c r="T211" s="158">
        <f>T212+T219+T222+T224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51" t="s">
        <v>138</v>
      </c>
      <c r="AT211" s="159" t="s">
        <v>74</v>
      </c>
      <c r="AU211" s="159" t="s">
        <v>75</v>
      </c>
      <c r="AY211" s="151" t="s">
        <v>116</v>
      </c>
      <c r="BK211" s="160">
        <f>BK212+BK219+BK222+BK224</f>
        <v>0</v>
      </c>
    </row>
    <row r="212" spans="1:63" s="12" customFormat="1" ht="22.8" customHeight="1">
      <c r="A212" s="12"/>
      <c r="B212" s="150"/>
      <c r="C212" s="12"/>
      <c r="D212" s="151" t="s">
        <v>74</v>
      </c>
      <c r="E212" s="161" t="s">
        <v>314</v>
      </c>
      <c r="F212" s="161" t="s">
        <v>315</v>
      </c>
      <c r="G212" s="12"/>
      <c r="H212" s="12"/>
      <c r="I212" s="153"/>
      <c r="J212" s="162">
        <f>BK212</f>
        <v>0</v>
      </c>
      <c r="K212" s="12"/>
      <c r="L212" s="150"/>
      <c r="M212" s="155"/>
      <c r="N212" s="156"/>
      <c r="O212" s="156"/>
      <c r="P212" s="157">
        <f>SUM(P213:P218)</f>
        <v>0</v>
      </c>
      <c r="Q212" s="156"/>
      <c r="R212" s="157">
        <f>SUM(R213:R218)</f>
        <v>0</v>
      </c>
      <c r="S212" s="156"/>
      <c r="T212" s="158">
        <f>SUM(T213:T218)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51" t="s">
        <v>138</v>
      </c>
      <c r="AT212" s="159" t="s">
        <v>74</v>
      </c>
      <c r="AU212" s="159" t="s">
        <v>80</v>
      </c>
      <c r="AY212" s="151" t="s">
        <v>116</v>
      </c>
      <c r="BK212" s="160">
        <f>SUM(BK213:BK218)</f>
        <v>0</v>
      </c>
    </row>
    <row r="213" spans="1:65" s="2" customFormat="1" ht="24.15" customHeight="1">
      <c r="A213" s="35"/>
      <c r="B213" s="163"/>
      <c r="C213" s="164" t="s">
        <v>316</v>
      </c>
      <c r="D213" s="164" t="s">
        <v>118</v>
      </c>
      <c r="E213" s="165" t="s">
        <v>317</v>
      </c>
      <c r="F213" s="166" t="s">
        <v>318</v>
      </c>
      <c r="G213" s="167" t="s">
        <v>319</v>
      </c>
      <c r="H213" s="168">
        <v>1</v>
      </c>
      <c r="I213" s="169"/>
      <c r="J213" s="170">
        <f>ROUND(I213*H213,2)</f>
        <v>0</v>
      </c>
      <c r="K213" s="171"/>
      <c r="L213" s="36"/>
      <c r="M213" s="172" t="s">
        <v>1</v>
      </c>
      <c r="N213" s="173" t="s">
        <v>40</v>
      </c>
      <c r="O213" s="74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76" t="s">
        <v>320</v>
      </c>
      <c r="AT213" s="176" t="s">
        <v>118</v>
      </c>
      <c r="AU213" s="176" t="s">
        <v>82</v>
      </c>
      <c r="AY213" s="16" t="s">
        <v>116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6" t="s">
        <v>80</v>
      </c>
      <c r="BK213" s="177">
        <f>ROUND(I213*H213,2)</f>
        <v>0</v>
      </c>
      <c r="BL213" s="16" t="s">
        <v>320</v>
      </c>
      <c r="BM213" s="176" t="s">
        <v>321</v>
      </c>
    </row>
    <row r="214" spans="1:65" s="2" customFormat="1" ht="16.5" customHeight="1">
      <c r="A214" s="35"/>
      <c r="B214" s="163"/>
      <c r="C214" s="164" t="s">
        <v>322</v>
      </c>
      <c r="D214" s="164" t="s">
        <v>118</v>
      </c>
      <c r="E214" s="165" t="s">
        <v>323</v>
      </c>
      <c r="F214" s="166" t="s">
        <v>324</v>
      </c>
      <c r="G214" s="167" t="s">
        <v>319</v>
      </c>
      <c r="H214" s="168">
        <v>1</v>
      </c>
      <c r="I214" s="169"/>
      <c r="J214" s="170">
        <f>ROUND(I214*H214,2)</f>
        <v>0</v>
      </c>
      <c r="K214" s="171"/>
      <c r="L214" s="36"/>
      <c r="M214" s="172" t="s">
        <v>1</v>
      </c>
      <c r="N214" s="173" t="s">
        <v>40</v>
      </c>
      <c r="O214" s="74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76" t="s">
        <v>320</v>
      </c>
      <c r="AT214" s="176" t="s">
        <v>118</v>
      </c>
      <c r="AU214" s="176" t="s">
        <v>82</v>
      </c>
      <c r="AY214" s="16" t="s">
        <v>116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6" t="s">
        <v>80</v>
      </c>
      <c r="BK214" s="177">
        <f>ROUND(I214*H214,2)</f>
        <v>0</v>
      </c>
      <c r="BL214" s="16" t="s">
        <v>320</v>
      </c>
      <c r="BM214" s="176" t="s">
        <v>325</v>
      </c>
    </row>
    <row r="215" spans="1:65" s="2" customFormat="1" ht="16.5" customHeight="1">
      <c r="A215" s="35"/>
      <c r="B215" s="163"/>
      <c r="C215" s="164" t="s">
        <v>326</v>
      </c>
      <c r="D215" s="164" t="s">
        <v>118</v>
      </c>
      <c r="E215" s="165" t="s">
        <v>327</v>
      </c>
      <c r="F215" s="166" t="s">
        <v>328</v>
      </c>
      <c r="G215" s="167" t="s">
        <v>319</v>
      </c>
      <c r="H215" s="168">
        <v>1</v>
      </c>
      <c r="I215" s="169"/>
      <c r="J215" s="170">
        <f>ROUND(I215*H215,2)</f>
        <v>0</v>
      </c>
      <c r="K215" s="171"/>
      <c r="L215" s="36"/>
      <c r="M215" s="172" t="s">
        <v>1</v>
      </c>
      <c r="N215" s="173" t="s">
        <v>40</v>
      </c>
      <c r="O215" s="74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76" t="s">
        <v>320</v>
      </c>
      <c r="AT215" s="176" t="s">
        <v>118</v>
      </c>
      <c r="AU215" s="176" t="s">
        <v>82</v>
      </c>
      <c r="AY215" s="16" t="s">
        <v>116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6" t="s">
        <v>80</v>
      </c>
      <c r="BK215" s="177">
        <f>ROUND(I215*H215,2)</f>
        <v>0</v>
      </c>
      <c r="BL215" s="16" t="s">
        <v>320</v>
      </c>
      <c r="BM215" s="176" t="s">
        <v>329</v>
      </c>
    </row>
    <row r="216" spans="1:65" s="2" customFormat="1" ht="16.5" customHeight="1">
      <c r="A216" s="35"/>
      <c r="B216" s="163"/>
      <c r="C216" s="164" t="s">
        <v>330</v>
      </c>
      <c r="D216" s="164" t="s">
        <v>118</v>
      </c>
      <c r="E216" s="165" t="s">
        <v>331</v>
      </c>
      <c r="F216" s="166" t="s">
        <v>332</v>
      </c>
      <c r="G216" s="167" t="s">
        <v>319</v>
      </c>
      <c r="H216" s="168">
        <v>1</v>
      </c>
      <c r="I216" s="169"/>
      <c r="J216" s="170">
        <f>ROUND(I216*H216,2)</f>
        <v>0</v>
      </c>
      <c r="K216" s="171"/>
      <c r="L216" s="36"/>
      <c r="M216" s="172" t="s">
        <v>1</v>
      </c>
      <c r="N216" s="173" t="s">
        <v>40</v>
      </c>
      <c r="O216" s="74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76" t="s">
        <v>320</v>
      </c>
      <c r="AT216" s="176" t="s">
        <v>118</v>
      </c>
      <c r="AU216" s="176" t="s">
        <v>82</v>
      </c>
      <c r="AY216" s="16" t="s">
        <v>116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16" t="s">
        <v>80</v>
      </c>
      <c r="BK216" s="177">
        <f>ROUND(I216*H216,2)</f>
        <v>0</v>
      </c>
      <c r="BL216" s="16" t="s">
        <v>320</v>
      </c>
      <c r="BM216" s="176" t="s">
        <v>333</v>
      </c>
    </row>
    <row r="217" spans="1:65" s="2" customFormat="1" ht="16.5" customHeight="1">
      <c r="A217" s="35"/>
      <c r="B217" s="163"/>
      <c r="C217" s="164" t="s">
        <v>334</v>
      </c>
      <c r="D217" s="164" t="s">
        <v>118</v>
      </c>
      <c r="E217" s="165" t="s">
        <v>335</v>
      </c>
      <c r="F217" s="166" t="s">
        <v>336</v>
      </c>
      <c r="G217" s="167" t="s">
        <v>319</v>
      </c>
      <c r="H217" s="168">
        <v>1</v>
      </c>
      <c r="I217" s="169"/>
      <c r="J217" s="170">
        <f>ROUND(I217*H217,2)</f>
        <v>0</v>
      </c>
      <c r="K217" s="171"/>
      <c r="L217" s="36"/>
      <c r="M217" s="172" t="s">
        <v>1</v>
      </c>
      <c r="N217" s="173" t="s">
        <v>40</v>
      </c>
      <c r="O217" s="74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76" t="s">
        <v>320</v>
      </c>
      <c r="AT217" s="176" t="s">
        <v>118</v>
      </c>
      <c r="AU217" s="176" t="s">
        <v>82</v>
      </c>
      <c r="AY217" s="16" t="s">
        <v>116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6" t="s">
        <v>80</v>
      </c>
      <c r="BK217" s="177">
        <f>ROUND(I217*H217,2)</f>
        <v>0</v>
      </c>
      <c r="BL217" s="16" t="s">
        <v>320</v>
      </c>
      <c r="BM217" s="176" t="s">
        <v>337</v>
      </c>
    </row>
    <row r="218" spans="1:65" s="2" customFormat="1" ht="16.5" customHeight="1">
      <c r="A218" s="35"/>
      <c r="B218" s="163"/>
      <c r="C218" s="164" t="s">
        <v>338</v>
      </c>
      <c r="D218" s="164" t="s">
        <v>118</v>
      </c>
      <c r="E218" s="165" t="s">
        <v>339</v>
      </c>
      <c r="F218" s="166" t="s">
        <v>340</v>
      </c>
      <c r="G218" s="167" t="s">
        <v>319</v>
      </c>
      <c r="H218" s="168">
        <v>1</v>
      </c>
      <c r="I218" s="169"/>
      <c r="J218" s="170">
        <f>ROUND(I218*H218,2)</f>
        <v>0</v>
      </c>
      <c r="K218" s="171"/>
      <c r="L218" s="36"/>
      <c r="M218" s="172" t="s">
        <v>1</v>
      </c>
      <c r="N218" s="173" t="s">
        <v>40</v>
      </c>
      <c r="O218" s="74"/>
      <c r="P218" s="174">
        <f>O218*H218</f>
        <v>0</v>
      </c>
      <c r="Q218" s="174">
        <v>0</v>
      </c>
      <c r="R218" s="174">
        <f>Q218*H218</f>
        <v>0</v>
      </c>
      <c r="S218" s="174">
        <v>0</v>
      </c>
      <c r="T218" s="17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76" t="s">
        <v>320</v>
      </c>
      <c r="AT218" s="176" t="s">
        <v>118</v>
      </c>
      <c r="AU218" s="176" t="s">
        <v>82</v>
      </c>
      <c r="AY218" s="16" t="s">
        <v>116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6" t="s">
        <v>80</v>
      </c>
      <c r="BK218" s="177">
        <f>ROUND(I218*H218,2)</f>
        <v>0</v>
      </c>
      <c r="BL218" s="16" t="s">
        <v>320</v>
      </c>
      <c r="BM218" s="176" t="s">
        <v>341</v>
      </c>
    </row>
    <row r="219" spans="1:63" s="12" customFormat="1" ht="22.8" customHeight="1">
      <c r="A219" s="12"/>
      <c r="B219" s="150"/>
      <c r="C219" s="12"/>
      <c r="D219" s="151" t="s">
        <v>74</v>
      </c>
      <c r="E219" s="161" t="s">
        <v>342</v>
      </c>
      <c r="F219" s="161" t="s">
        <v>343</v>
      </c>
      <c r="G219" s="12"/>
      <c r="H219" s="12"/>
      <c r="I219" s="153"/>
      <c r="J219" s="162">
        <f>BK219</f>
        <v>0</v>
      </c>
      <c r="K219" s="12"/>
      <c r="L219" s="150"/>
      <c r="M219" s="155"/>
      <c r="N219" s="156"/>
      <c r="O219" s="156"/>
      <c r="P219" s="157">
        <f>SUM(P220:P221)</f>
        <v>0</v>
      </c>
      <c r="Q219" s="156"/>
      <c r="R219" s="157">
        <f>SUM(R220:R221)</f>
        <v>0</v>
      </c>
      <c r="S219" s="156"/>
      <c r="T219" s="158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51" t="s">
        <v>138</v>
      </c>
      <c r="AT219" s="159" t="s">
        <v>74</v>
      </c>
      <c r="AU219" s="159" t="s">
        <v>80</v>
      </c>
      <c r="AY219" s="151" t="s">
        <v>116</v>
      </c>
      <c r="BK219" s="160">
        <f>SUM(BK220:BK221)</f>
        <v>0</v>
      </c>
    </row>
    <row r="220" spans="1:65" s="2" customFormat="1" ht="16.5" customHeight="1">
      <c r="A220" s="35"/>
      <c r="B220" s="163"/>
      <c r="C220" s="164" t="s">
        <v>344</v>
      </c>
      <c r="D220" s="164" t="s">
        <v>118</v>
      </c>
      <c r="E220" s="165" t="s">
        <v>345</v>
      </c>
      <c r="F220" s="166" t="s">
        <v>343</v>
      </c>
      <c r="G220" s="167" t="s">
        <v>346</v>
      </c>
      <c r="H220" s="168">
        <v>1</v>
      </c>
      <c r="I220" s="169"/>
      <c r="J220" s="170">
        <f>ROUND(I220*H220,2)</f>
        <v>0</v>
      </c>
      <c r="K220" s="171"/>
      <c r="L220" s="36"/>
      <c r="M220" s="172" t="s">
        <v>1</v>
      </c>
      <c r="N220" s="173" t="s">
        <v>40</v>
      </c>
      <c r="O220" s="74"/>
      <c r="P220" s="174">
        <f>O220*H220</f>
        <v>0</v>
      </c>
      <c r="Q220" s="174">
        <v>0</v>
      </c>
      <c r="R220" s="174">
        <f>Q220*H220</f>
        <v>0</v>
      </c>
      <c r="S220" s="174">
        <v>0</v>
      </c>
      <c r="T220" s="17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76" t="s">
        <v>320</v>
      </c>
      <c r="AT220" s="176" t="s">
        <v>118</v>
      </c>
      <c r="AU220" s="176" t="s">
        <v>82</v>
      </c>
      <c r="AY220" s="16" t="s">
        <v>116</v>
      </c>
      <c r="BE220" s="177">
        <f>IF(N220="základní",J220,0)</f>
        <v>0</v>
      </c>
      <c r="BF220" s="177">
        <f>IF(N220="snížená",J220,0)</f>
        <v>0</v>
      </c>
      <c r="BG220" s="177">
        <f>IF(N220="zákl. přenesená",J220,0)</f>
        <v>0</v>
      </c>
      <c r="BH220" s="177">
        <f>IF(N220="sníž. přenesená",J220,0)</f>
        <v>0</v>
      </c>
      <c r="BI220" s="177">
        <f>IF(N220="nulová",J220,0)</f>
        <v>0</v>
      </c>
      <c r="BJ220" s="16" t="s">
        <v>80</v>
      </c>
      <c r="BK220" s="177">
        <f>ROUND(I220*H220,2)</f>
        <v>0</v>
      </c>
      <c r="BL220" s="16" t="s">
        <v>320</v>
      </c>
      <c r="BM220" s="176" t="s">
        <v>347</v>
      </c>
    </row>
    <row r="221" spans="1:65" s="2" customFormat="1" ht="16.5" customHeight="1">
      <c r="A221" s="35"/>
      <c r="B221" s="163"/>
      <c r="C221" s="164" t="s">
        <v>348</v>
      </c>
      <c r="D221" s="164" t="s">
        <v>118</v>
      </c>
      <c r="E221" s="165" t="s">
        <v>349</v>
      </c>
      <c r="F221" s="166" t="s">
        <v>350</v>
      </c>
      <c r="G221" s="167" t="s">
        <v>319</v>
      </c>
      <c r="H221" s="168">
        <v>1</v>
      </c>
      <c r="I221" s="169"/>
      <c r="J221" s="170">
        <f>ROUND(I221*H221,2)</f>
        <v>0</v>
      </c>
      <c r="K221" s="171"/>
      <c r="L221" s="36"/>
      <c r="M221" s="172" t="s">
        <v>1</v>
      </c>
      <c r="N221" s="173" t="s">
        <v>40</v>
      </c>
      <c r="O221" s="74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76" t="s">
        <v>320</v>
      </c>
      <c r="AT221" s="176" t="s">
        <v>118</v>
      </c>
      <c r="AU221" s="176" t="s">
        <v>82</v>
      </c>
      <c r="AY221" s="16" t="s">
        <v>116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6" t="s">
        <v>80</v>
      </c>
      <c r="BK221" s="177">
        <f>ROUND(I221*H221,2)</f>
        <v>0</v>
      </c>
      <c r="BL221" s="16" t="s">
        <v>320</v>
      </c>
      <c r="BM221" s="176" t="s">
        <v>351</v>
      </c>
    </row>
    <row r="222" spans="1:63" s="12" customFormat="1" ht="22.8" customHeight="1">
      <c r="A222" s="12"/>
      <c r="B222" s="150"/>
      <c r="C222" s="12"/>
      <c r="D222" s="151" t="s">
        <v>74</v>
      </c>
      <c r="E222" s="161" t="s">
        <v>352</v>
      </c>
      <c r="F222" s="161" t="s">
        <v>353</v>
      </c>
      <c r="G222" s="12"/>
      <c r="H222" s="12"/>
      <c r="I222" s="153"/>
      <c r="J222" s="162">
        <f>BK222</f>
        <v>0</v>
      </c>
      <c r="K222" s="12"/>
      <c r="L222" s="150"/>
      <c r="M222" s="155"/>
      <c r="N222" s="156"/>
      <c r="O222" s="156"/>
      <c r="P222" s="157">
        <f>P223</f>
        <v>0</v>
      </c>
      <c r="Q222" s="156"/>
      <c r="R222" s="157">
        <f>R223</f>
        <v>0</v>
      </c>
      <c r="S222" s="156"/>
      <c r="T222" s="158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51" t="s">
        <v>138</v>
      </c>
      <c r="AT222" s="159" t="s">
        <v>74</v>
      </c>
      <c r="AU222" s="159" t="s">
        <v>80</v>
      </c>
      <c r="AY222" s="151" t="s">
        <v>116</v>
      </c>
      <c r="BK222" s="160">
        <f>BK223</f>
        <v>0</v>
      </c>
    </row>
    <row r="223" spans="1:65" s="2" customFormat="1" ht="16.5" customHeight="1">
      <c r="A223" s="35"/>
      <c r="B223" s="163"/>
      <c r="C223" s="164" t="s">
        <v>217</v>
      </c>
      <c r="D223" s="164" t="s">
        <v>118</v>
      </c>
      <c r="E223" s="165" t="s">
        <v>354</v>
      </c>
      <c r="F223" s="166" t="s">
        <v>355</v>
      </c>
      <c r="G223" s="167" t="s">
        <v>346</v>
      </c>
      <c r="H223" s="168">
        <v>6</v>
      </c>
      <c r="I223" s="169"/>
      <c r="J223" s="170">
        <f>ROUND(I223*H223,2)</f>
        <v>0</v>
      </c>
      <c r="K223" s="171"/>
      <c r="L223" s="36"/>
      <c r="M223" s="172" t="s">
        <v>1</v>
      </c>
      <c r="N223" s="173" t="s">
        <v>40</v>
      </c>
      <c r="O223" s="74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76" t="s">
        <v>320</v>
      </c>
      <c r="AT223" s="176" t="s">
        <v>118</v>
      </c>
      <c r="AU223" s="176" t="s">
        <v>82</v>
      </c>
      <c r="AY223" s="16" t="s">
        <v>116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6" t="s">
        <v>80</v>
      </c>
      <c r="BK223" s="177">
        <f>ROUND(I223*H223,2)</f>
        <v>0</v>
      </c>
      <c r="BL223" s="16" t="s">
        <v>320</v>
      </c>
      <c r="BM223" s="176" t="s">
        <v>356</v>
      </c>
    </row>
    <row r="224" spans="1:63" s="12" customFormat="1" ht="22.8" customHeight="1">
      <c r="A224" s="12"/>
      <c r="B224" s="150"/>
      <c r="C224" s="12"/>
      <c r="D224" s="151" t="s">
        <v>74</v>
      </c>
      <c r="E224" s="161" t="s">
        <v>357</v>
      </c>
      <c r="F224" s="161" t="s">
        <v>358</v>
      </c>
      <c r="G224" s="12"/>
      <c r="H224" s="12"/>
      <c r="I224" s="153"/>
      <c r="J224" s="162">
        <f>BK224</f>
        <v>0</v>
      </c>
      <c r="K224" s="12"/>
      <c r="L224" s="150"/>
      <c r="M224" s="155"/>
      <c r="N224" s="156"/>
      <c r="O224" s="156"/>
      <c r="P224" s="157">
        <f>SUM(P225:P226)</f>
        <v>0</v>
      </c>
      <c r="Q224" s="156"/>
      <c r="R224" s="157">
        <f>SUM(R225:R226)</f>
        <v>0.1386</v>
      </c>
      <c r="S224" s="156"/>
      <c r="T224" s="158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51" t="s">
        <v>138</v>
      </c>
      <c r="AT224" s="159" t="s">
        <v>74</v>
      </c>
      <c r="AU224" s="159" t="s">
        <v>80</v>
      </c>
      <c r="AY224" s="151" t="s">
        <v>116</v>
      </c>
      <c r="BK224" s="160">
        <f>SUM(BK225:BK226)</f>
        <v>0</v>
      </c>
    </row>
    <row r="225" spans="1:65" s="2" customFormat="1" ht="16.5" customHeight="1">
      <c r="A225" s="35"/>
      <c r="B225" s="163"/>
      <c r="C225" s="164" t="s">
        <v>359</v>
      </c>
      <c r="D225" s="164" t="s">
        <v>118</v>
      </c>
      <c r="E225" s="165" t="s">
        <v>360</v>
      </c>
      <c r="F225" s="166" t="s">
        <v>361</v>
      </c>
      <c r="G225" s="167" t="s">
        <v>121</v>
      </c>
      <c r="H225" s="168">
        <v>10</v>
      </c>
      <c r="I225" s="169"/>
      <c r="J225" s="170">
        <f>ROUND(I225*H225,2)</f>
        <v>0</v>
      </c>
      <c r="K225" s="171"/>
      <c r="L225" s="36"/>
      <c r="M225" s="172" t="s">
        <v>1</v>
      </c>
      <c r="N225" s="173" t="s">
        <v>40</v>
      </c>
      <c r="O225" s="74"/>
      <c r="P225" s="174">
        <f>O225*H225</f>
        <v>0</v>
      </c>
      <c r="Q225" s="174">
        <v>0.01386</v>
      </c>
      <c r="R225" s="174">
        <f>Q225*H225</f>
        <v>0.1386</v>
      </c>
      <c r="S225" s="174">
        <v>0</v>
      </c>
      <c r="T225" s="17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76" t="s">
        <v>122</v>
      </c>
      <c r="AT225" s="176" t="s">
        <v>118</v>
      </c>
      <c r="AU225" s="176" t="s">
        <v>82</v>
      </c>
      <c r="AY225" s="16" t="s">
        <v>116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6" t="s">
        <v>80</v>
      </c>
      <c r="BK225" s="177">
        <f>ROUND(I225*H225,2)</f>
        <v>0</v>
      </c>
      <c r="BL225" s="16" t="s">
        <v>122</v>
      </c>
      <c r="BM225" s="176" t="s">
        <v>362</v>
      </c>
    </row>
    <row r="226" spans="1:65" s="2" customFormat="1" ht="16.5" customHeight="1">
      <c r="A226" s="35"/>
      <c r="B226" s="163"/>
      <c r="C226" s="164" t="s">
        <v>363</v>
      </c>
      <c r="D226" s="164" t="s">
        <v>118</v>
      </c>
      <c r="E226" s="165" t="s">
        <v>364</v>
      </c>
      <c r="F226" s="166" t="s">
        <v>365</v>
      </c>
      <c r="G226" s="167" t="s">
        <v>366</v>
      </c>
      <c r="H226" s="168">
        <v>1</v>
      </c>
      <c r="I226" s="169"/>
      <c r="J226" s="170">
        <f>ROUND(I226*H226,2)</f>
        <v>0</v>
      </c>
      <c r="K226" s="171"/>
      <c r="L226" s="36"/>
      <c r="M226" s="198" t="s">
        <v>1</v>
      </c>
      <c r="N226" s="199" t="s">
        <v>40</v>
      </c>
      <c r="O226" s="200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76" t="s">
        <v>122</v>
      </c>
      <c r="AT226" s="176" t="s">
        <v>118</v>
      </c>
      <c r="AU226" s="176" t="s">
        <v>82</v>
      </c>
      <c r="AY226" s="16" t="s">
        <v>116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6" t="s">
        <v>80</v>
      </c>
      <c r="BK226" s="177">
        <f>ROUND(I226*H226,2)</f>
        <v>0</v>
      </c>
      <c r="BL226" s="16" t="s">
        <v>122</v>
      </c>
      <c r="BM226" s="176" t="s">
        <v>367</v>
      </c>
    </row>
    <row r="227" spans="1:31" s="2" customFormat="1" ht="6.95" customHeight="1">
      <c r="A227" s="35"/>
      <c r="B227" s="57"/>
      <c r="C227" s="58"/>
      <c r="D227" s="58"/>
      <c r="E227" s="58"/>
      <c r="F227" s="58"/>
      <c r="G227" s="58"/>
      <c r="H227" s="58"/>
      <c r="I227" s="58"/>
      <c r="J227" s="58"/>
      <c r="K227" s="58"/>
      <c r="L227" s="36"/>
      <c r="M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</row>
  </sheetData>
  <autoFilter ref="C123:K226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2023-07-09T17:34:00Z</dcterms:created>
  <dcterms:modified xsi:type="dcterms:W3CDTF">2023-07-09T17:34:02Z</dcterms:modified>
  <cp:category/>
  <cp:version/>
  <cp:contentType/>
  <cp:contentStatus/>
</cp:coreProperties>
</file>