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17400" windowHeight="13080" activeTab="1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II.etapa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II.etapa!$1:$7</definedName>
    <definedName name="_xlnm.Print_Titles" localSheetId="3">OVN!$1:$7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II.etapa!$A$1:$Y$454</definedName>
    <definedName name="_xlnm.Print_Area" localSheetId="3">OVN!$A$1:$Y$27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/>
  <c r="G9" i="12"/>
  <c r="G8"/>
  <c r="G12"/>
  <c r="G14"/>
  <c r="G15"/>
  <c r="G11"/>
  <c r="G17"/>
  <c r="G40" i="1"/>
  <c r="H40"/>
  <c r="I40"/>
  <c r="F42"/>
  <c r="G9" i="13"/>
  <c r="G12"/>
  <c r="G15"/>
  <c r="G19"/>
  <c r="G22"/>
  <c r="G25"/>
  <c r="G31"/>
  <c r="G36"/>
  <c r="G38"/>
  <c r="G50"/>
  <c r="G52"/>
  <c r="G54"/>
  <c r="G56"/>
  <c r="G58"/>
  <c r="G62"/>
  <c r="G65"/>
  <c r="G69"/>
  <c r="G73"/>
  <c r="G77"/>
  <c r="G81"/>
  <c r="G85"/>
  <c r="G88"/>
  <c r="G91"/>
  <c r="G95"/>
  <c r="G99"/>
  <c r="G101"/>
  <c r="G103"/>
  <c r="G107"/>
  <c r="G111"/>
  <c r="G115"/>
  <c r="G119"/>
  <c r="G122"/>
  <c r="G125"/>
  <c r="G129"/>
  <c r="G133"/>
  <c r="G135"/>
  <c r="G8"/>
  <c r="G140"/>
  <c r="G143"/>
  <c r="G147"/>
  <c r="G150"/>
  <c r="G154"/>
  <c r="G157"/>
  <c r="G161"/>
  <c r="G163"/>
  <c r="G165"/>
  <c r="G169"/>
  <c r="G139"/>
  <c r="G174"/>
  <c r="G176"/>
  <c r="G189"/>
  <c r="G200"/>
  <c r="G202"/>
  <c r="G173"/>
  <c r="G205"/>
  <c r="G209"/>
  <c r="G212"/>
  <c r="G214"/>
  <c r="G222"/>
  <c r="G230"/>
  <c r="G233"/>
  <c r="G204"/>
  <c r="G237"/>
  <c r="G240"/>
  <c r="G243"/>
  <c r="G246"/>
  <c r="G249"/>
  <c r="G252"/>
  <c r="G255"/>
  <c r="G236"/>
  <c r="G259"/>
  <c r="G262"/>
  <c r="G265"/>
  <c r="G258"/>
  <c r="G270"/>
  <c r="G272"/>
  <c r="G275"/>
  <c r="G277"/>
  <c r="G269"/>
  <c r="G286"/>
  <c r="G285"/>
  <c r="G289"/>
  <c r="G295"/>
  <c r="G301"/>
  <c r="G305"/>
  <c r="G308"/>
  <c r="G316"/>
  <c r="G319"/>
  <c r="G320"/>
  <c r="G321"/>
  <c r="G322"/>
  <c r="G323"/>
  <c r="G324"/>
  <c r="G288"/>
  <c r="G326"/>
  <c r="G325"/>
  <c r="G328"/>
  <c r="G332"/>
  <c r="G336"/>
  <c r="G339"/>
  <c r="G346"/>
  <c r="G354"/>
  <c r="G361"/>
  <c r="G363"/>
  <c r="G365"/>
  <c r="G367"/>
  <c r="G369"/>
  <c r="G371"/>
  <c r="G327"/>
  <c r="G373"/>
  <c r="G376"/>
  <c r="G380"/>
  <c r="G385"/>
  <c r="G389"/>
  <c r="G393"/>
  <c r="G398"/>
  <c r="G401"/>
  <c r="G405"/>
  <c r="G409"/>
  <c r="G413"/>
  <c r="G417"/>
  <c r="G430"/>
  <c r="G427"/>
  <c r="E433"/>
  <c r="G433"/>
  <c r="G372"/>
  <c r="G435"/>
  <c r="G434"/>
  <c r="G444"/>
  <c r="G42" i="1"/>
  <c r="H42"/>
  <c r="I42"/>
  <c r="I44"/>
  <c r="H44"/>
  <c r="G44"/>
  <c r="W444" i="13"/>
  <c r="V444"/>
  <c r="M435"/>
  <c r="M434"/>
  <c r="M433"/>
  <c r="M430"/>
  <c r="M427"/>
  <c r="M417"/>
  <c r="M413"/>
  <c r="M409"/>
  <c r="AR406"/>
  <c r="M405"/>
  <c r="AR402"/>
  <c r="M401"/>
  <c r="M398"/>
  <c r="AR395"/>
  <c r="M393"/>
  <c r="AR390"/>
  <c r="M389"/>
  <c r="AR386"/>
  <c r="M385"/>
  <c r="AR382"/>
  <c r="M380"/>
  <c r="AR377"/>
  <c r="M376"/>
  <c r="M373"/>
  <c r="M372"/>
  <c r="M371"/>
  <c r="M369"/>
  <c r="M367"/>
  <c r="M365"/>
  <c r="M363"/>
  <c r="M361"/>
  <c r="M354"/>
  <c r="AR347"/>
  <c r="M346"/>
  <c r="M339"/>
  <c r="M336"/>
  <c r="M332"/>
  <c r="M328"/>
  <c r="M327"/>
  <c r="M326"/>
  <c r="M325"/>
  <c r="M324"/>
  <c r="M323"/>
  <c r="M322"/>
  <c r="M321"/>
  <c r="M320"/>
  <c r="M319"/>
  <c r="M316"/>
  <c r="M308"/>
  <c r="M305"/>
  <c r="M301"/>
  <c r="M295"/>
  <c r="M289"/>
  <c r="M288"/>
  <c r="M286"/>
  <c r="M285"/>
  <c r="AR282"/>
  <c r="M277"/>
  <c r="M275"/>
  <c r="M272"/>
  <c r="M270"/>
  <c r="M269"/>
  <c r="M265"/>
  <c r="M262"/>
  <c r="M259"/>
  <c r="M258"/>
  <c r="M255"/>
  <c r="M252"/>
  <c r="M249"/>
  <c r="M246"/>
  <c r="M243"/>
  <c r="M240"/>
  <c r="M237"/>
  <c r="M236"/>
  <c r="M233"/>
  <c r="M230"/>
  <c r="M222"/>
  <c r="M214"/>
  <c r="M212"/>
  <c r="AR210"/>
  <c r="M209"/>
  <c r="M205"/>
  <c r="M204"/>
  <c r="M202"/>
  <c r="M200"/>
  <c r="M189"/>
  <c r="M176"/>
  <c r="M174"/>
  <c r="M173"/>
  <c r="M169"/>
  <c r="M165"/>
  <c r="M163"/>
  <c r="M161"/>
  <c r="M157"/>
  <c r="M154"/>
  <c r="M150"/>
  <c r="M147"/>
  <c r="M143"/>
  <c r="M140"/>
  <c r="M139"/>
  <c r="M135"/>
  <c r="M133"/>
  <c r="M129"/>
  <c r="M125"/>
  <c r="M122"/>
  <c r="M119"/>
  <c r="M115"/>
  <c r="M111"/>
  <c r="M107"/>
  <c r="M103"/>
  <c r="M101"/>
  <c r="M99"/>
  <c r="M95"/>
  <c r="M91"/>
  <c r="M88"/>
  <c r="M85"/>
  <c r="M81"/>
  <c r="M77"/>
  <c r="M73"/>
  <c r="M69"/>
  <c r="M65"/>
  <c r="M62"/>
  <c r="M58"/>
  <c r="M56"/>
  <c r="M54"/>
  <c r="M52"/>
  <c r="M50"/>
  <c r="M38"/>
  <c r="M36"/>
  <c r="M31"/>
  <c r="M25"/>
  <c r="M22"/>
  <c r="M19"/>
  <c r="M15"/>
  <c r="M12"/>
  <c r="M9"/>
  <c r="M8"/>
  <c r="W17" i="12"/>
  <c r="V17"/>
  <c r="M15"/>
  <c r="M14"/>
  <c r="M12"/>
  <c r="M11"/>
  <c r="M9"/>
  <c r="M8"/>
  <c r="I65" i="1"/>
  <c r="I64"/>
  <c r="I63"/>
  <c r="I62"/>
  <c r="I61"/>
  <c r="I60"/>
  <c r="I59"/>
  <c r="I58"/>
  <c r="I57"/>
  <c r="I56"/>
  <c r="I55"/>
  <c r="I54"/>
  <c r="I53"/>
  <c r="I51"/>
  <c r="I52"/>
  <c r="I66"/>
  <c r="I16"/>
  <c r="G39"/>
  <c r="F39"/>
  <c r="BA406" i="13"/>
  <c r="BA402"/>
  <c r="BA395"/>
  <c r="BA390"/>
  <c r="BA386"/>
  <c r="BA382"/>
  <c r="BA377"/>
  <c r="BA347"/>
  <c r="BA282"/>
  <c r="BA210"/>
  <c r="BA13" i="12"/>
  <c r="BA10"/>
  <c r="I20" i="1"/>
  <c r="I19"/>
  <c r="I18"/>
  <c r="I17"/>
  <c r="F44"/>
  <c r="G23"/>
  <c r="G25"/>
  <c r="A25"/>
  <c r="H39"/>
  <c r="J28"/>
  <c r="J26"/>
  <c r="G38"/>
  <c r="F38"/>
  <c r="J23"/>
  <c r="J24"/>
  <c r="J25"/>
  <c r="J27"/>
  <c r="E24"/>
  <c r="E26"/>
  <c r="G26"/>
  <c r="A26"/>
  <c r="A23"/>
  <c r="G28"/>
  <c r="I21"/>
  <c r="I39"/>
  <c r="G24"/>
  <c r="A27"/>
  <c r="A24"/>
  <c r="G29"/>
  <c r="G27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XPS</author>
  </authors>
  <commentList>
    <comment ref="H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XPS</author>
  </authors>
  <commentList>
    <comment ref="H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<sst xmlns="http://schemas.openxmlformats.org/spreadsheetml/2006/main" count="1809" uniqueCount="551">
  <si>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</si>
  <si>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</si>
  <si>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</si>
  <si>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</si>
  <si>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</si>
  <si>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</si>
  <si>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</si>
  <si>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</si>
  <si>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</si>
  <si>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</si>
  <si>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</si>
  <si>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</si>
  <si>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</si>
  <si>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</si>
  <si>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</si>
  <si>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</si>
  <si>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</si>
  <si>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</si>
  <si>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</si>
  <si>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</si>
  <si>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</si>
  <si>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</si>
  <si>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</si>
  <si>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</si>
  <si>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</si>
  <si>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</si>
  <si>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</si>
  <si>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</si>
  <si>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</si>
  <si>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</si>
  <si>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</si>
  <si>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</si>
  <si>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</si>
  <si>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</si>
  <si>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</si>
  <si>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</si>
  <si>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</si>
  <si>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</si>
  <si>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</si>
  <si>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</si>
  <si>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2022/047</t>
  </si>
  <si>
    <t>Obnova zahrady MŠ Podsaďáček</t>
  </si>
  <si>
    <t>Stavba</t>
  </si>
  <si>
    <t>03</t>
  </si>
  <si>
    <t>Ostatní a vedlejší náklady</t>
  </si>
  <si>
    <t>04</t>
  </si>
  <si>
    <t>II.etapa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</si>
  <si>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</si>
  <si>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</si>
  <si>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</si>
  <si>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</si>
  <si>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</si>
  <si>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</si>
  <si>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</si>
  <si>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</si>
  <si>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</si>
  <si>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</si>
  <si>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</si>
  <si>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</si>
  <si>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</si>
  <si>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</si>
  <si>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</si>
  <si>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</si>
  <si>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</si>
  <si>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</si>
  <si>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</si>
  <si>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</si>
  <si>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</si>
  <si>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</si>
  <si>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99</t>
  </si>
  <si>
    <t>Staveništní přesun hmot</t>
  </si>
  <si>
    <t>ON</t>
  </si>
  <si>
    <t>VN</t>
  </si>
  <si>
    <t>762</t>
  </si>
  <si>
    <t>Konstrukce tesařské</t>
  </si>
  <si>
    <t>767</t>
  </si>
  <si>
    <t>Konstrukce zámečnické</t>
  </si>
  <si>
    <t>783</t>
  </si>
  <si>
    <t>Nátěry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</si>
  <si>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</si>
  <si>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</si>
  <si>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</si>
  <si>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</si>
  <si>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</si>
  <si>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</si>
  <si>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</si>
  <si>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</si>
  <si>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</si>
  <si>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</si>
  <si>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</si>
  <si>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</si>
  <si>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</si>
  <si>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</si>
  <si>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</si>
  <si>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</si>
  <si>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</si>
  <si>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</si>
  <si>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</si>
  <si>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</si>
  <si>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005211080R</t>
  </si>
  <si>
    <t>Bezpečnostní a hygienická opatření na staveništi</t>
  </si>
  <si>
    <t>Kč</t>
  </si>
  <si>
    <t>Vlastní</t>
  </si>
  <si>
    <t>Indiv</t>
  </si>
  <si>
    <t>Práce</t>
  </si>
  <si>
    <t>Běžná</t>
  </si>
  <si>
    <t>POL1_1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</si>
  <si>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t>
  </si>
  <si>
    <t>POP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</si>
  <si>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</si>
  <si>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</si>
  <si>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</si>
  <si>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005121032R</t>
  </si>
  <si>
    <t>Opatření k zamezení vyvážení nečistot ze stavby</t>
  </si>
  <si>
    <t>005123 R</t>
  </si>
  <si>
    <t>Mimostaveništní doprava materiálu a pracovníků</t>
  </si>
  <si>
    <t>Specifikace</t>
  </si>
  <si>
    <t>POL3_1</t>
  </si>
  <si>
    <t>SUM</t>
  </si>
  <si>
    <t>Poznámky uchazeče k zadání</t>
  </si>
  <si>
    <t>POPUZIV</t>
  </si>
  <si>
    <t>END</t>
  </si>
  <si>
    <t>113106111R00</t>
  </si>
  <si>
    <t>Rozebrání dlažeb z mozaiky</t>
  </si>
  <si>
    <t>m2</t>
  </si>
  <si>
    <t>RTS 23/ II</t>
  </si>
  <si>
    <t xml:space="preserve">viz výkres situace bouracích prací : </t>
  </si>
  <si>
    <t>VV</t>
  </si>
  <si>
    <t>stáv.dopad.plocha : 5,5</t>
  </si>
  <si>
    <t>113106121R00</t>
  </si>
  <si>
    <t>Rozebrání dlažeb z betonových dlaždic na sucho</t>
  </si>
  <si>
    <t>stáv.beton.dlažba : 66,4</t>
  </si>
  <si>
    <t>113107330R00</t>
  </si>
  <si>
    <t>Odstranění podkladu pl. 50 m2,kam.těžené tl.30 cm</t>
  </si>
  <si>
    <t>stáv.plochy z oblázků : 18</t>
  </si>
  <si>
    <t>stáv.pískoviště : 19</t>
  </si>
  <si>
    <t>113107520R00</t>
  </si>
  <si>
    <t>Odstranění podkladu pl. 50 m2,kam.drcené tl.20 cm</t>
  </si>
  <si>
    <t>stáv.dopad.plocha - podklad : 19,5</t>
  </si>
  <si>
    <t>113107620R00</t>
  </si>
  <si>
    <t>Odstranění podkladu nad 50 m2,kam.drcené tl.20 cm</t>
  </si>
  <si>
    <t>stáv.beton.dlažba - podklad : 72,2+3,2+8,5</t>
  </si>
  <si>
    <t>113204111R00</t>
  </si>
  <si>
    <t>Vytrhání obrubníků zahradních</t>
  </si>
  <si>
    <t>m</t>
  </si>
  <si>
    <t>stáv.obruby : 23+0,8+9,2+8,6+24+1+7+6,2+4+3+6*2+3,6*2+6,6+4+2+3,4</t>
  </si>
  <si>
    <t>2,5+5,6+3+5+2+1,6+1,6+3,4+1,1+3,4+5,2+3,2+5</t>
  </si>
  <si>
    <t>odečet 1.etapy : -97</t>
  </si>
  <si>
    <t>již provedeno : -6,2</t>
  </si>
  <si>
    <t>122201101R00</t>
  </si>
  <si>
    <t>Odkopávky nezapažené v hor. 3 do 100 m3</t>
  </si>
  <si>
    <t>m3</t>
  </si>
  <si>
    <t xml:space="preserve">viz výkres situace nového stavu : </t>
  </si>
  <si>
    <t>dopadové plochy : 17,7*0,29</t>
  </si>
  <si>
    <t>trávník : (286,2-61,1)*0,3</t>
  </si>
  <si>
    <t>odečet kubatury bouraných stáv.zpev.ploch : -83,9*0,3-19,5*0,3-37*0,3</t>
  </si>
  <si>
    <t>122201109R00</t>
  </si>
  <si>
    <t>Příplatek za lepivost - odkopávky v hor. 3</t>
  </si>
  <si>
    <t>30,543/2</t>
  </si>
  <si>
    <t>133201101R00</t>
  </si>
  <si>
    <t>Hloubení šachet v hor.3 do 100 m3</t>
  </si>
  <si>
    <t>výkop pro zákl.patky pergoly : 0,5*0,5*1,05*6</t>
  </si>
  <si>
    <t xml:space="preserve">výkop pro zákl.patky herních prvků : </t>
  </si>
  <si>
    <t>H01 : 0,4*0,4*0,8*2</t>
  </si>
  <si>
    <t>H02 : 0,4*0,4*0,8*18</t>
  </si>
  <si>
    <t>H05 : 0,4*0,4*0,8</t>
  </si>
  <si>
    <t>H09 : 0,4*0,4*0,8</t>
  </si>
  <si>
    <t>H10 : 0,4*0,4*0,8*16</t>
  </si>
  <si>
    <t>H11 : 0,4*0,4*0,6*2</t>
  </si>
  <si>
    <t>H12 : 0,4*0,4*0,8*5</t>
  </si>
  <si>
    <t>H14 : 0,3*0,3*0,6*4</t>
  </si>
  <si>
    <t>výkop pro základy sloupků oplocení : 14*0,3*0,3*0,8</t>
  </si>
  <si>
    <t>133201109R00</t>
  </si>
  <si>
    <t>Příplatek za lepivost - hloubení šachet v hor.3</t>
  </si>
  <si>
    <t>8,495/2</t>
  </si>
  <si>
    <t>162701105R00</t>
  </si>
  <si>
    <t>Vodorovné přemístění výkopku z hor.1-4 do 10000 m</t>
  </si>
  <si>
    <t>výkopek na skládku : 30,543+8,495+2</t>
  </si>
  <si>
    <t>162701109R00</t>
  </si>
  <si>
    <t>Příplatek k vod. přemístění hor.1-4 za další 1 km</t>
  </si>
  <si>
    <t>41,038*10</t>
  </si>
  <si>
    <t>171201201R00</t>
  </si>
  <si>
    <t>Uložení sypaniny na skl.-sypanina na výšku přes 2m</t>
  </si>
  <si>
    <t>41,038</t>
  </si>
  <si>
    <t>180402111R00</t>
  </si>
  <si>
    <t>Založení trávníku parkového výsevem v rovině</t>
  </si>
  <si>
    <t>trávník : 212+74,2</t>
  </si>
  <si>
    <t>odečet 1.etapy : -61,1</t>
  </si>
  <si>
    <t>181101102R00</t>
  </si>
  <si>
    <t>Úprava pláně v zářezech v hor. 1-4, se zhutněním</t>
  </si>
  <si>
    <t>dopadové plochy : 17,7</t>
  </si>
  <si>
    <t>181201102R00</t>
  </si>
  <si>
    <t>Úprava pláně v násypech v hor. 1-4, se zhutněním</t>
  </si>
  <si>
    <t>181301105R00</t>
  </si>
  <si>
    <t>Rozprostření ornice, rovina, tl. 25-30 cm,do 500m2</t>
  </si>
  <si>
    <t>182001131R00</t>
  </si>
  <si>
    <t>Plošná úprava terénu, nerovnosti do 20 cm v rovině</t>
  </si>
  <si>
    <t>183101321R00</t>
  </si>
  <si>
    <t>Hloub. jamek s výměnou 100% půdy do 1 m3 sv.1:5</t>
  </si>
  <si>
    <t>kus</t>
  </si>
  <si>
    <t xml:space="preserve">jamky pro zeleň  : </t>
  </si>
  <si>
    <t>okrasná jabloň : 1</t>
  </si>
  <si>
    <t>myrobalán : 1</t>
  </si>
  <si>
    <t>184102117R00</t>
  </si>
  <si>
    <t>Výsadba dřevin s balem D do 1 m, v rovině</t>
  </si>
  <si>
    <t xml:space="preserve">nová zeleň  : </t>
  </si>
  <si>
    <t>184202111R00</t>
  </si>
  <si>
    <t>Ukotvení dřeviny kůly D do 10 cm, dl. do 2 m</t>
  </si>
  <si>
    <t>184202112R00</t>
  </si>
  <si>
    <t>Ukotvení dřeviny kůly D do 10 cm, dl. do 3 m</t>
  </si>
  <si>
    <t>184501111R00</t>
  </si>
  <si>
    <t>Zhotovení obalu kmene z juty, 1vrstva, v rovině</t>
  </si>
  <si>
    <t>okrasná jabloň : 1*2</t>
  </si>
  <si>
    <t>myrobalán : 1*2</t>
  </si>
  <si>
    <t>184802111R00</t>
  </si>
  <si>
    <t>Chem. odplevelení před založ. postřikem, v rovině</t>
  </si>
  <si>
    <t>199000002R00</t>
  </si>
  <si>
    <t>Poplatek za skládku horniny 1- 4</t>
  </si>
  <si>
    <t>19912Rpol</t>
  </si>
  <si>
    <t>Vytýčení stromů před výsadbou</t>
  </si>
  <si>
    <t>nová zeleň  : 2</t>
  </si>
  <si>
    <t>201Rpol</t>
  </si>
  <si>
    <t>Kůl odkorněný frézovaný prům.6cm, dl.2,5m vč.impregnace</t>
  </si>
  <si>
    <t>okrasná jabloň : 1*3</t>
  </si>
  <si>
    <t>myrobalán : 1*3</t>
  </si>
  <si>
    <t>202Rpol</t>
  </si>
  <si>
    <t>Příčka odkorněná frézovaná prům.8cm, dl.0,6m vč.impregnace</t>
  </si>
  <si>
    <t>203Rpol</t>
  </si>
  <si>
    <t>Úvazek ke stromu</t>
  </si>
  <si>
    <t>205Rpol</t>
  </si>
  <si>
    <t>Tabletové hnojivo</t>
  </si>
  <si>
    <t>okrasná jabloň : 1*25</t>
  </si>
  <si>
    <t>myrobalán : 1*25</t>
  </si>
  <si>
    <t>209Rpol</t>
  </si>
  <si>
    <t>Prunus Cerasifera, Slivoň Myrobalán výška 150-175cm, š.40-60cm</t>
  </si>
  <si>
    <t>217Rpol</t>
  </si>
  <si>
    <t>Malus floribunda "Van Houtte", okrasná jabloň vysokokmen, OK 12-14cm</t>
  </si>
  <si>
    <t>00572400</t>
  </si>
  <si>
    <t>Směs travní parková I. běžná zátěž</t>
  </si>
  <si>
    <t>kg</t>
  </si>
  <si>
    <t>trávník : 335,6*0,05</t>
  </si>
  <si>
    <t>dopočet na celé balení : 0,22</t>
  </si>
  <si>
    <t>10364100.A</t>
  </si>
  <si>
    <t>Zemina pro zelené plochy  VL</t>
  </si>
  <si>
    <t>trávník : 225,1*0,3*1,05</t>
  </si>
  <si>
    <t>1-0,9065</t>
  </si>
  <si>
    <t>10371500</t>
  </si>
  <si>
    <t>Substrát zahradnický B  VL</t>
  </si>
  <si>
    <t>pro stromy : 2</t>
  </si>
  <si>
    <t>25234000.A</t>
  </si>
  <si>
    <t>Herbicid totální bal. po 1 litru</t>
  </si>
  <si>
    <t>l</t>
  </si>
  <si>
    <t>trávník : 225,1*0,015</t>
  </si>
  <si>
    <t>dopočet na celé l : 1-0,3765</t>
  </si>
  <si>
    <t>111104211R00</t>
  </si>
  <si>
    <t>Pokosení trávníku parkov. svah do 1:5, odvoz 20 km</t>
  </si>
  <si>
    <t xml:space="preserve">následná péče : </t>
  </si>
  <si>
    <t>trávník : 225,1*5*2</t>
  </si>
  <si>
    <t>184801121R00</t>
  </si>
  <si>
    <t>Ošetřování vysazených dřevin soliterních, v rovině</t>
  </si>
  <si>
    <t>185801111R00</t>
  </si>
  <si>
    <t>Shrabování listí v rovině ve vrstvě do 5 cm</t>
  </si>
  <si>
    <t>trávník : 225,1*2</t>
  </si>
  <si>
    <t>185804213R00</t>
  </si>
  <si>
    <t>Vypletí dřevin solitérních v rovině</t>
  </si>
  <si>
    <t>185804215R00</t>
  </si>
  <si>
    <t>Vypletí trávníku po výsevu v rovině</t>
  </si>
  <si>
    <t>trávník : 225,1</t>
  </si>
  <si>
    <t>185804311R00</t>
  </si>
  <si>
    <t>Zalití rostlin vodou plochy do 20 m2 vč.dodávky vody</t>
  </si>
  <si>
    <t>okrasná jabloň : 1*0,6*2</t>
  </si>
  <si>
    <t>myrobalán : 1*0,6*2</t>
  </si>
  <si>
    <t>185851111R00</t>
  </si>
  <si>
    <t>Dovoz vody pro zálivku rostlin do 6 km</t>
  </si>
  <si>
    <t>2,4</t>
  </si>
  <si>
    <t>185851119R00</t>
  </si>
  <si>
    <t>Příplatek za každý další 1 km dovozu vody</t>
  </si>
  <si>
    <t>2,4*14</t>
  </si>
  <si>
    <t>1801Rpol</t>
  </si>
  <si>
    <t>Hnojení do zálivky dřevin (stromů) - 1.rok (12x opakovat), vč.dod.hnojiva a přesunu hmot</t>
  </si>
  <si>
    <t>1802Rpol</t>
  </si>
  <si>
    <t>Hnojení do zálivky dřevin (stromů) - 2.rok (8x opakovat), vč.dod.hnojiva a přesunu hmot</t>
  </si>
  <si>
    <t>274313621R00</t>
  </si>
  <si>
    <t>Beton základových pasů prostý C 20/25</t>
  </si>
  <si>
    <t>základ oplocení - zídka k sousedovi  : 9*0,35*0,9</t>
  </si>
  <si>
    <t>275313621R00</t>
  </si>
  <si>
    <t>Beton základových patek prostý C 20/25</t>
  </si>
  <si>
    <t>zákl.patky pergoly : 0,5*0,5*1*6</t>
  </si>
  <si>
    <t xml:space="preserve">zákl.patky herních prvků : </t>
  </si>
  <si>
    <t>H01 : 0,4*0,4*0,9*2</t>
  </si>
  <si>
    <t>H02 : 0,4*0,4*0,9*18</t>
  </si>
  <si>
    <t>H05 : 0,4*0,4*0,9</t>
  </si>
  <si>
    <t>H09 : 0,4*0,4*0,9</t>
  </si>
  <si>
    <t>H10 : 0,4*0,4*0,9*16</t>
  </si>
  <si>
    <t>H11 : 0,4*0,4*0,7*2</t>
  </si>
  <si>
    <t>H12 : 0,4*0,4*0,9*5</t>
  </si>
  <si>
    <t>H14 : 0,3*0,3*0,7*4</t>
  </si>
  <si>
    <t>základy sloupků oplocení : 14*0,3*0,3*0,8</t>
  </si>
  <si>
    <t>r : 2</t>
  </si>
  <si>
    <t>275354111R00</t>
  </si>
  <si>
    <t>Bednění stěn základových patek zřízení</t>
  </si>
  <si>
    <t>bednění zákl.patek pergoly : 0,5*0,2*4*6</t>
  </si>
  <si>
    <t>H01 : 0,4*0,2*4*2</t>
  </si>
  <si>
    <t>H02 : 0,4*0,2*4*18</t>
  </si>
  <si>
    <t>H05 : 0,4*0,2*4</t>
  </si>
  <si>
    <t>H09 : 0,4*0,2*4</t>
  </si>
  <si>
    <t>H10 : 0,4*0,2*4*16</t>
  </si>
  <si>
    <t>H11 : 0,4*0,2*4*2</t>
  </si>
  <si>
    <t>H12 : 0,4*0,2*4*5</t>
  </si>
  <si>
    <t>H14 : 0,3*0,2*4*4</t>
  </si>
  <si>
    <t>275354211R00</t>
  </si>
  <si>
    <t>Bednění základových patek odstranění</t>
  </si>
  <si>
    <t>17,76</t>
  </si>
  <si>
    <t>Geodetické vytýčení objektu vč.protokolu o vytýčení stavby</t>
  </si>
  <si>
    <t>R-položka</t>
  </si>
  <si>
    <t>POL12_1</t>
  </si>
  <si>
    <t>338171112R00</t>
  </si>
  <si>
    <t>Osazení sloupků plot.ocelových do 2 m,zabet.C25/30</t>
  </si>
  <si>
    <t xml:space="preserve">oplocení : </t>
  </si>
  <si>
    <t>sloupky : 10</t>
  </si>
  <si>
    <t>vzpěry : 4</t>
  </si>
  <si>
    <t>345231121RT1</t>
  </si>
  <si>
    <t>Zdivo plot,tvárnice oboust.štíp,bet.zálivka,tl.190 tvárnice v barvě přírodní, štípané oboustranně</t>
  </si>
  <si>
    <t>V položce jsou zakalkulovány náklady na dodávku betonových tvárnic štípaných, na výplň betonem C 20/25 a na vložení a dodávku  betonářské oceli.</t>
  </si>
  <si>
    <t>nová část oplocení : 10*2</t>
  </si>
  <si>
    <t>345232121RT1</t>
  </si>
  <si>
    <t>Stříška plotu ze zákrytových desek, šířka 300 mm včetně dodávky desek</t>
  </si>
  <si>
    <t>nová část oplocení : 10</t>
  </si>
  <si>
    <t>553462122</t>
  </si>
  <si>
    <t>Sloupek plotový poplastovaný d 48 mm, h 200 cm</t>
  </si>
  <si>
    <t>pozinkováno poplastováno</t>
  </si>
  <si>
    <t>Průměr/délka sloupku: 48/2000mm</t>
  </si>
  <si>
    <t>Tloušťka stěny 1,5mm.</t>
  </si>
  <si>
    <t>Barva kruhového sloupku: zelená</t>
  </si>
  <si>
    <t>Včetně plastového víčka sloupku.</t>
  </si>
  <si>
    <t>553462186</t>
  </si>
  <si>
    <t>Vzpěra poplastovaná d 48 mm h 200 cm bez hlavy</t>
  </si>
  <si>
    <t>Balení: ks</t>
  </si>
  <si>
    <t>553462194</t>
  </si>
  <si>
    <t>Objímka na sloupek ZN + PVC d 48 mm</t>
  </si>
  <si>
    <t>RTS 22/ II</t>
  </si>
  <si>
    <t>553462199</t>
  </si>
  <si>
    <t>Hlava vzpěry d 48 mm - slitina + PVC</t>
  </si>
  <si>
    <t>564801111R00</t>
  </si>
  <si>
    <t>Podklad ze štěrkodrti po zhutnění tloušťky 3 cm</t>
  </si>
  <si>
    <t>564861111RT2</t>
  </si>
  <si>
    <t>Podklad ze štěrkodrti po zhutnění tloušťky 20 cm štěrkodrť frakce 0-32 mm</t>
  </si>
  <si>
    <t>568111111R00</t>
  </si>
  <si>
    <t>Zřízení vrstvy z geotextilie skl.do 1:5, š.do 3 m</t>
  </si>
  <si>
    <t>568119112R00</t>
  </si>
  <si>
    <t>Příplatek-upevnění geotex.,do 1:5, 8 skob/10 m2</t>
  </si>
  <si>
    <t>58902Rpol</t>
  </si>
  <si>
    <t>Zmonolitněný granulát z umělého kaučuku EPDM smíchaný s PU pojivem tl.10mm, dod.a mont.</t>
  </si>
  <si>
    <t>58903Rpol</t>
  </si>
  <si>
    <t>Tlumící vrstva tl.40mm - granulát z recyklov.gumy dod.a mont.</t>
  </si>
  <si>
    <t>69366198</t>
  </si>
  <si>
    <t>Geotextilie 300 g/m2 š. 200cm 100% PP</t>
  </si>
  <si>
    <t>dopadové plochy : 17,7*1,1+0,53</t>
  </si>
  <si>
    <t>622903111R00</t>
  </si>
  <si>
    <t>Očištění zdí a valů před opravou, ručně</t>
  </si>
  <si>
    <t>stáv.beton.lavice - cca 6m2 : 6</t>
  </si>
  <si>
    <t>622904112R00</t>
  </si>
  <si>
    <t>Očištění fasád tlakovou vodou složitost 1 - 2</t>
  </si>
  <si>
    <t>624472630RT4</t>
  </si>
  <si>
    <t>Oprava vnější beton.konstr.pl.do 1 m2 tl.30 mm vč.dod.sanačního adhéz.můstku a san.opravné malty</t>
  </si>
  <si>
    <t>Vyčištění prohlubně vymetením, nátěr plochy adhezním můstkem, zaplnění prohlubně výplňovou maltou.</t>
  </si>
  <si>
    <t>916561111RT4</t>
  </si>
  <si>
    <t>Osazení záhon.obrubníků do lože z C 12/15 s opěrou včetně obrubníku 50/5/25cm</t>
  </si>
  <si>
    <t>obruba dopad.plochy v horní části : 4,8</t>
  </si>
  <si>
    <t>916581112R00</t>
  </si>
  <si>
    <t>Osazení plast. zahradního obrubníku zapuštěného</t>
  </si>
  <si>
    <t>Položka obsahuje výkop rýhy, osazení obrubníhu, připevnění do podkladu hřeby a přihrnutí zeminy.</t>
  </si>
  <si>
    <t>obruby dopadových ploch : 14</t>
  </si>
  <si>
    <t>918101111R00</t>
  </si>
  <si>
    <t>Lože pod obrubníky nebo obruby dlažeb z C 12/15</t>
  </si>
  <si>
    <t>4,8*0,2*0,15</t>
  </si>
  <si>
    <t>28324423</t>
  </si>
  <si>
    <t>Obrubník zahradní plastový zelený dl. 1 m</t>
  </si>
  <si>
    <t>Zahradní obrubník plastový - zelený</t>
  </si>
  <si>
    <t>Materiál: Polypropylen s UV stabilizátorem.</t>
  </si>
  <si>
    <t>Váha: 0.6 kg</t>
  </si>
  <si>
    <t>Rozměry: délka 1 m</t>
  </si>
  <si>
    <t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t>
  </si>
  <si>
    <t>obruby dopadových ploch : 14*1,05</t>
  </si>
  <si>
    <t>dopočet na celé m : 0,3</t>
  </si>
  <si>
    <t>941955003R00</t>
  </si>
  <si>
    <t>Lešení lehké pomocné, výška podlahy do 2,5 m</t>
  </si>
  <si>
    <t>pro další objekty - pergola : 35</t>
  </si>
  <si>
    <t>961044111R00</t>
  </si>
  <si>
    <t>Bourání základů z betonu prostého</t>
  </si>
  <si>
    <t>stáv.oplocení - základ : 8,4*0,35*0,9+3,5*0,35*0,9</t>
  </si>
  <si>
    <t>stáv.základy herních prvků : 0,5*0,5*0,9*23</t>
  </si>
  <si>
    <t>stáv.základy ocel.pergoly : 0,5*0,5*0,9*4</t>
  </si>
  <si>
    <t>stáv.oplocení - zídka k sousedovi (základ) : 10*0,35*0,9</t>
  </si>
  <si>
    <t>962052211R00</t>
  </si>
  <si>
    <t>Bourání zdiva železobetonového nadzákladového</t>
  </si>
  <si>
    <t>stáv.oplocení - sokl : 8,4*0,2*0,4+3,5*0,2*0,25</t>
  </si>
  <si>
    <t>stáv.lavice : 4,31*0,4*0,4</t>
  </si>
  <si>
    <t>stáv.hlava studny : 2*3,14*0,6*0,5*0,15</t>
  </si>
  <si>
    <t>stáv.oplocení - zídka k sousedovi : 10*1*0,2</t>
  </si>
  <si>
    <t>966067111R00</t>
  </si>
  <si>
    <t>Rozebrání plotu tyč. lať. prken. drátěného, plech.</t>
  </si>
  <si>
    <t>stáv.oplocení : 8,4+20,7+3,5</t>
  </si>
  <si>
    <t>již provedeno : -10,2</t>
  </si>
  <si>
    <t>966077121R00</t>
  </si>
  <si>
    <t>Odstranění doplňkových konstrukcí do 50 kg</t>
  </si>
  <si>
    <t xml:space="preserve">stáv.herní prvky : </t>
  </si>
  <si>
    <t>sprcha : 1</t>
  </si>
  <si>
    <t>966077131R00</t>
  </si>
  <si>
    <t>Odstranění doplňkových konstrukcí do 100 kg</t>
  </si>
  <si>
    <t>pískoviště : 1</t>
  </si>
  <si>
    <t>hrazdy : 3</t>
  </si>
  <si>
    <t>houpačky : 2</t>
  </si>
  <si>
    <t>prolézačka : 1</t>
  </si>
  <si>
    <t>klouzačka : 1</t>
  </si>
  <si>
    <t>již provedeno : -5</t>
  </si>
  <si>
    <t>968072558R00</t>
  </si>
  <si>
    <t>Vybourání kovových vrat plochy do 5 m2</t>
  </si>
  <si>
    <t>stáv.vrata : 3,2*1,5</t>
  </si>
  <si>
    <t>979081111R00</t>
  </si>
  <si>
    <t>Odvoz suti a vybour. hmot na skládku do 1 km</t>
  </si>
  <si>
    <t>t</t>
  </si>
  <si>
    <t>POL1_0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</si>
  <si>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</si>
  <si>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</si>
  <si>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</si>
  <si>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</si>
  <si>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</si>
  <si>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</si>
  <si>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</si>
  <si>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</si>
  <si>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979990101R00</t>
  </si>
  <si>
    <t>Poplatek za uložení směsi betonu a cihel skupina 170101 a 170102</t>
  </si>
  <si>
    <t>998223011R00</t>
  </si>
  <si>
    <t>Přesun hmot, pozemní komunikace, kryt dlážděný</t>
  </si>
  <si>
    <t>762712110R00</t>
  </si>
  <si>
    <t>Montáž vázaných konstrukcí hraněných do 120 cm2</t>
  </si>
  <si>
    <t>POL1_7</t>
  </si>
  <si>
    <t xml:space="preserve">kce pergoly nad pískovištěm - T.01 : </t>
  </si>
  <si>
    <t>profil 40/300 : 7,4*30</t>
  </si>
  <si>
    <t>profil 100/100 : 1,5*12</t>
  </si>
  <si>
    <t>762712130R00</t>
  </si>
  <si>
    <t>Montáž vázaných konstrukcí hraněných do 288 cm2</t>
  </si>
  <si>
    <t>profil 120/200 : 7,85*2</t>
  </si>
  <si>
    <t>profil 120/240 : 6,2*4</t>
  </si>
  <si>
    <t>762731140R00</t>
  </si>
  <si>
    <t>Montáž vázaných konstrukcí z kulatiny do 450 cm2</t>
  </si>
  <si>
    <t>sloupky prům.200mm : 2,8*4</t>
  </si>
  <si>
    <t>762795000R00</t>
  </si>
  <si>
    <t>Spojovací prostředky pro vázané konstrukce</t>
  </si>
  <si>
    <t>profil 40/300 : 222*0,04*0,3</t>
  </si>
  <si>
    <t>profil 100/100 : 18*0,1*0,1</t>
  </si>
  <si>
    <t>profil 120/200 : 15,7*0,12*0,2</t>
  </si>
  <si>
    <t>profil 120/240 : 24,8*0,12*0,24</t>
  </si>
  <si>
    <t>sloupky prům.200mm : 3,14*0,1*0,1*11,2</t>
  </si>
  <si>
    <t>762911121R00</t>
  </si>
  <si>
    <t>Impregnace řeziva tlakovakuová</t>
  </si>
  <si>
    <t>Koncentrovaný vodou ředitelný fungicidní a insekticidní přípravek na dřevo i zdivo. Přípravek poskytuje dlouhodobou ochranu proti dřevokaznému hmyzu, dřevokazným houbám a plísním.</t>
  </si>
  <si>
    <t>60501Rpol</t>
  </si>
  <si>
    <t>Řezivo masivní modřínové, GL24h hoblované</t>
  </si>
  <si>
    <t>profil 40/300 : 222*0,04*0,3*1,15</t>
  </si>
  <si>
    <t>profil 100/100 : 18*0,1*0,1*1,15</t>
  </si>
  <si>
    <t>profil 120/200 : 15,7*0,12*0,2*1,15</t>
  </si>
  <si>
    <t>profil 120/240 : 24,8*0,12*0,24*1,15</t>
  </si>
  <si>
    <t>sloupky prům.200mm : 3,14*0,1*0,1*11,2*1,15</t>
  </si>
  <si>
    <t>76201Rpol</t>
  </si>
  <si>
    <t>Kotevní patka sloupků pergoly, žár.zinkovaná např."BVP 14-07", dod.a mont.</t>
  </si>
  <si>
    <t>kce pergoly nad pískovištěm : 4</t>
  </si>
  <si>
    <t>76202Rpol</t>
  </si>
  <si>
    <t>Spojovací úhelník pergoly, žár.zinkovaný např."BOVA 05-23", dod.a mont.</t>
  </si>
  <si>
    <t>kce pergoly nad pískovištěm : 4+16</t>
  </si>
  <si>
    <t>76203Rpol</t>
  </si>
  <si>
    <t>Ocelový kolík pr.10/160mm pergoly, žár.zinkovaný zalepený do vývrtů, dod.a mont.</t>
  </si>
  <si>
    <t>kce pergoly nad pískovištěm : 30*2*4</t>
  </si>
  <si>
    <t>76204Rpol</t>
  </si>
  <si>
    <t>Ocelový svorník M12/180mm pergoly, žár.zinkovaný vč.2ks matic uzavř.kloboukových, dod.a mont.</t>
  </si>
  <si>
    <t>kce pergoly nad pískovištěm : 2*4</t>
  </si>
  <si>
    <t>76205Rpol</t>
  </si>
  <si>
    <t>Ocelový svorník M16/180mm pergoly, žár.zinkovaný vč.2ks matic uzavř.kloboukových, dod.a mont.</t>
  </si>
  <si>
    <t>kce pergoly nad pískovištěm : 12*4+8</t>
  </si>
  <si>
    <t>998762102R00</t>
  </si>
  <si>
    <t>Přesun hmot pro tesařské konstrukce, výšky do 12 m</t>
  </si>
  <si>
    <t>Přesun hmot</t>
  </si>
  <si>
    <t>POL7_</t>
  </si>
  <si>
    <t>767911120R00</t>
  </si>
  <si>
    <t>Montáž oplocení z pletiva v.do 1,6 m,napínací drát</t>
  </si>
  <si>
    <t>nové pletivo oplocení : 20,7</t>
  </si>
  <si>
    <t>76601Rpol</t>
  </si>
  <si>
    <t>H.01 Pískoviště dřev.420/250cm+her.prvek "Parník" vč.pískové výplně, dod.a mont., vč.kotvení</t>
  </si>
  <si>
    <t>Dřevěné prvky hloubkově impregnované, modřínové  dřevo, barva přírodní. Ocelové prvky žárově zinkovány.</t>
  </si>
  <si>
    <t>Materiálově a designově řešeno jako celek.</t>
  </si>
  <si>
    <t>viz popis v tabulce herních prvků : 1</t>
  </si>
  <si>
    <t>76602Rpol</t>
  </si>
  <si>
    <t>H.02 Herní multifunkční prvek - sestava dod.a mont., vč.kotvení</t>
  </si>
  <si>
    <t>Dřevěný tunel, pohyblivá lávka, šikmá síť, skluzavka, schody.</t>
  </si>
  <si>
    <t>Materiálově a designově řešeno hřiště jako celek.</t>
  </si>
  <si>
    <t>76605Rpol</t>
  </si>
  <si>
    <t>H.05 Pružinová houpačka pro 1 dítě, 85/48cm motiv auta, dod.a mont., vč.kotvení</t>
  </si>
  <si>
    <t>Dřevěné prvky hloubkově impregnované, modřínové popř.akátové dřevo, barva přírodní. Ocelové prvky žárově zinkovány.</t>
  </si>
  <si>
    <t>76609Rpol</t>
  </si>
  <si>
    <t>H.09 Pružinová houpačka pro 2 děti, 125/25cm motiv koníci, dod.a mont., vč.kotvení</t>
  </si>
  <si>
    <t>76610Rpol</t>
  </si>
  <si>
    <t>H.10 Herní multifunkční prvek - sestava dod.a mont., vč.kotvení</t>
  </si>
  <si>
    <t>76611Rpol</t>
  </si>
  <si>
    <t>H.11 Vodní tryska s plastickým tvarem velryby včetně ZTI zapojení, dod.a mont.</t>
  </si>
  <si>
    <t>76614Rpol</t>
  </si>
  <si>
    <t>H.14 Dětský stolek se třemi židličkami horní deska ve tvaru květu, dod.a mont.,vč.kotvení</t>
  </si>
  <si>
    <t>76615Rpol</t>
  </si>
  <si>
    <t>H.15 Mobilní dětská lavička dod.a mont.</t>
  </si>
  <si>
    <t>viz popis v tabulce herních prvků : 3</t>
  </si>
  <si>
    <t>76622Rpol</t>
  </si>
  <si>
    <t>Z.02 D+M Nerezové pítko včetně revizní šachty a přípojky do stáv.objektu</t>
  </si>
  <si>
    <t>Včetně souvisejících zemních prací, odvozu zeminy na skládku a základových konstrukcí.</t>
  </si>
  <si>
    <t>Včetně souvisejících nutných bouracích a začišťovacích prací pro přípojku ve stáv.objektu.</t>
  </si>
  <si>
    <t>viz popis v tabulce zámečnických výrobků + samostatný výkres : 1</t>
  </si>
  <si>
    <t>76623Rpol</t>
  </si>
  <si>
    <t>Z.03 D+M Vrata 305/150cm 2křídl., ve stáv.oplocení vč.sloupků a povrch.úpravy (žár.zinek+prášk.barva)</t>
  </si>
  <si>
    <t>Včetně kování a cylindrického zámku.</t>
  </si>
  <si>
    <t>Včetně úpravy navazujícího stávajícího oplocení !</t>
  </si>
  <si>
    <t>viz popis v tabulce zámečnických výrobků + samostatný výkres vrat : 1</t>
  </si>
  <si>
    <t>31327512</t>
  </si>
  <si>
    <t>Pletivo 4hranné 55/2,5 Zn+PVC, v.1500mm</t>
  </si>
  <si>
    <t>POL3_7</t>
  </si>
  <si>
    <t>Povrchová úprava: pozinkováno poplastováno</t>
  </si>
  <si>
    <t>Balení: bm</t>
  </si>
  <si>
    <t>Výška pletiva: 1500mm</t>
  </si>
  <si>
    <t>Průměr drátu: 2,5 mm včetně plastu</t>
  </si>
  <si>
    <t>Velikost oka: 55x55mm</t>
  </si>
  <si>
    <t>Typ: čtyřhranné pletivo</t>
  </si>
  <si>
    <t>Barva produktu: zelená RAL 6005</t>
  </si>
  <si>
    <t>nové pletivo oplocení : 21</t>
  </si>
  <si>
    <t>31478154</t>
  </si>
  <si>
    <t>Drát napínací PVC pr. drátu 2,9 mm</t>
  </si>
  <si>
    <t>nový napínací drát oplocení : 21*3*1,15+9*0,4*3*1,15+5,13</t>
  </si>
  <si>
    <t>31479012</t>
  </si>
  <si>
    <t>Napínací strojek - PVC</t>
  </si>
  <si>
    <t>nový napínací strojek oplocení : 3*2</t>
  </si>
  <si>
    <t>998767201R00</t>
  </si>
  <si>
    <t>Přesun hmot pro zámečnické konstr., výšky do 6 m</t>
  </si>
  <si>
    <t>783626700R00</t>
  </si>
  <si>
    <t>Nátěr lazurovací truhlář. výrobků, zákl. + 2x lak</t>
  </si>
  <si>
    <t>Napuštění a dvakrát lakování.</t>
  </si>
  <si>
    <t>profil 40/300 : 222*0,68</t>
  </si>
  <si>
    <t>profil 100/100 : 18*0,4</t>
  </si>
  <si>
    <t>profil 120/200 : 15,7*0,64</t>
  </si>
  <si>
    <t>profil 120/240 : 24,8*0,72</t>
  </si>
  <si>
    <t>sloupky prům.200mm : 2*3,14*0,1*11,2</t>
  </si>
  <si>
    <t>Pohyblivá lávka, šikmá síť, skluzavka, schody, nízká houpačka 2x - 1x s opěrkou zad.</t>
  </si>
  <si>
    <t>II. Etapa</t>
  </si>
  <si>
    <t>Položkový soupis prací</t>
  </si>
  <si>
    <t>Položkový soupis prací stavby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</si>
</sst>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0" fillId="0" borderId="0" xfId="0" applyNumberFormat="1"/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5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9" fontId="16" fillId="0" borderId="24" xfId="0" applyNumberFormat="1" applyFont="1" applyBorder="1" applyAlignment="1">
      <alignment vertical="top"/>
    </xf>
    <xf numFmtId="0" fontId="16" fillId="0" borderId="24" xfId="0" applyFont="1" applyBorder="1" applyAlignment="1">
      <alignment horizontal="center" vertical="top" shrinkToFit="1"/>
    </xf>
    <xf numFmtId="165" fontId="16" fillId="0" borderId="24" xfId="0" applyNumberFormat="1" applyFont="1" applyBorder="1" applyAlignment="1">
      <alignment vertical="top" shrinkToFit="1"/>
    </xf>
    <xf numFmtId="4" fontId="16" fillId="3" borderId="24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26" xfId="0" applyFont="1" applyBorder="1" applyAlignment="1">
      <alignment vertical="top"/>
    </xf>
    <xf numFmtId="49" fontId="16" fillId="0" borderId="27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Border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29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0" xfId="0" applyNumberFormat="1" applyFill="1" applyBorder="1" applyAlignment="1">
      <alignment horizontal="left" vertical="center"/>
    </xf>
    <xf numFmtId="3" fontId="8" fillId="2" borderId="30" xfId="0" applyNumberFormat="1" applyFont="1" applyFill="1" applyBorder="1" applyAlignment="1">
      <alignment horizontal="left" vertical="center"/>
    </xf>
    <xf numFmtId="4" fontId="1" fillId="0" borderId="18" xfId="0" applyNumberFormat="1" applyFont="1" applyBorder="1"/>
    <xf numFmtId="4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1" fillId="0" borderId="0" xfId="0" applyFont="1"/>
    <xf numFmtId="4" fontId="1" fillId="0" borderId="16" xfId="0" applyNumberFormat="1" applyFont="1" applyBorder="1" applyAlignment="1">
      <alignment horizontal="left" vertical="center"/>
    </xf>
    <xf numFmtId="3" fontId="1" fillId="0" borderId="15" xfId="0" applyNumberFormat="1" applyFont="1" applyBorder="1" applyAlignment="1">
      <alignment vertical="center" wrapText="1" shrinkToFit="1"/>
    </xf>
    <xf numFmtId="3" fontId="1" fillId="0" borderId="15" xfId="0" applyNumberFormat="1" applyFont="1" applyBorder="1" applyAlignment="1">
      <alignment vertical="center" shrinkToFit="1"/>
    </xf>
    <xf numFmtId="4" fontId="5" fillId="0" borderId="18" xfId="0" applyNumberFormat="1" applyFont="1" applyBorder="1"/>
    <xf numFmtId="3" fontId="5" fillId="2" borderId="15" xfId="0" applyNumberFormat="1" applyFont="1" applyFill="1" applyBorder="1" applyAlignment="1">
      <alignment vertical="center" wrapText="1" shrinkToFit="1"/>
    </xf>
    <xf numFmtId="3" fontId="5" fillId="2" borderId="15" xfId="0" applyNumberFormat="1" applyFont="1" applyFill="1" applyBorder="1" applyAlignment="1">
      <alignment vertical="center" shrinkToFit="1"/>
    </xf>
    <xf numFmtId="3" fontId="5" fillId="2" borderId="15" xfId="0" applyNumberFormat="1" applyFont="1" applyFill="1" applyBorder="1" applyAlignment="1">
      <alignment vertical="center"/>
    </xf>
    <xf numFmtId="0" fontId="5" fillId="0" borderId="0" xfId="0" applyFont="1"/>
    <xf numFmtId="3" fontId="7" fillId="0" borderId="15" xfId="0" applyNumberFormat="1" applyFont="1" applyBorder="1" applyAlignment="1">
      <alignment vertical="center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164" fontId="20" fillId="2" borderId="15" xfId="0" applyNumberFormat="1" applyFont="1" applyFill="1" applyBorder="1" applyAlignment="1">
      <alignment vertical="center"/>
    </xf>
    <xf numFmtId="4" fontId="16" fillId="0" borderId="31" xfId="0" applyNumberFormat="1" applyFont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4" fontId="8" fillId="2" borderId="10" xfId="0" applyNumberFormat="1" applyFont="1" applyFill="1" applyBorder="1" applyAlignment="1">
      <alignment vertical="top" shrinkToFit="1"/>
    </xf>
    <xf numFmtId="0" fontId="0" fillId="4" borderId="33" xfId="0" applyFill="1" applyBorder="1" applyAlignment="1">
      <alignment wrapText="1"/>
    </xf>
    <xf numFmtId="4" fontId="16" fillId="0" borderId="34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5" fillId="3" borderId="0" xfId="0" applyFont="1" applyFill="1" applyAlignment="1">
      <alignment horizontal="left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3" fontId="12" fillId="2" borderId="20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33" xfId="0" applyNumberFormat="1" applyFont="1" applyBorder="1" applyAlignment="1">
      <alignment horizontal="right" vertical="center" indent="1"/>
    </xf>
    <xf numFmtId="4" fontId="1" fillId="0" borderId="10" xfId="0" applyNumberFormat="1" applyFont="1" applyBorder="1" applyAlignment="1">
      <alignment vertical="center" wrapText="1"/>
    </xf>
    <xf numFmtId="4" fontId="5" fillId="2" borderId="16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vertical="center"/>
    </xf>
    <xf numFmtId="4" fontId="5" fillId="2" borderId="33" xfId="0" applyNumberFormat="1" applyFont="1" applyFill="1" applyBorder="1" applyAlignment="1">
      <alignment vertical="center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4" fontId="0" fillId="0" borderId="10" xfId="0" applyNumberForma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33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33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3" fontId="11" fillId="0" borderId="12" xfId="0" applyNumberFormat="1" applyFont="1" applyBorder="1" applyAlignment="1">
      <alignment horizontal="right" vertical="center"/>
    </xf>
    <xf numFmtId="3" fontId="13" fillId="0" borderId="29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33" xfId="0" applyNumberFormat="1" applyFont="1" applyBorder="1" applyAlignment="1">
      <alignment horizontal="right" vertical="center" indent="1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29" xfId="0" applyNumberFormat="1" applyFont="1" applyBorder="1" applyAlignment="1">
      <alignment horizontal="right" vertical="center" inden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3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17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17" fillId="0" borderId="12" xfId="0" applyNumberFormat="1" applyFont="1" applyBorder="1" applyAlignment="1">
      <alignment horizontal="left" vertical="top" wrapText="1"/>
    </xf>
    <xf numFmtId="0" fontId="17" fillId="0" borderId="12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37</v>
      </c>
    </row>
    <row r="2" spans="1:7" ht="69" customHeight="1">
      <c r="A2" s="197" t="s">
        <v>38</v>
      </c>
      <c r="B2" s="197"/>
      <c r="C2" s="197"/>
      <c r="D2" s="197"/>
      <c r="E2" s="197"/>
      <c r="F2" s="197"/>
      <c r="G2" s="197"/>
    </row>
  </sheetData>
  <sheetProtection formatRows="0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3" t="s">
        <v>35</v>
      </c>
      <c r="B1" s="237" t="s">
        <v>550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>
      <c r="A2" s="2"/>
      <c r="B2" s="72" t="s">
        <v>23</v>
      </c>
      <c r="C2" s="73"/>
      <c r="D2" s="74" t="s">
        <v>40</v>
      </c>
      <c r="E2" s="245" t="s">
        <v>41</v>
      </c>
      <c r="F2" s="246"/>
      <c r="G2" s="246"/>
      <c r="H2" s="246"/>
      <c r="I2" s="246"/>
      <c r="J2" s="247"/>
      <c r="O2" s="1"/>
    </row>
    <row r="3" spans="1:15" ht="27" hidden="1" customHeight="1">
      <c r="A3" s="2"/>
      <c r="B3" s="75"/>
      <c r="C3" s="73"/>
      <c r="D3" s="76"/>
      <c r="E3" s="248"/>
      <c r="F3" s="249"/>
      <c r="G3" s="249"/>
      <c r="H3" s="249"/>
      <c r="I3" s="249"/>
      <c r="J3" s="250"/>
    </row>
    <row r="4" spans="1:15" ht="23.25" customHeight="1">
      <c r="A4" s="2"/>
      <c r="B4" s="77"/>
      <c r="C4" s="78"/>
      <c r="D4" s="79"/>
      <c r="E4" s="243" t="s">
        <v>548</v>
      </c>
      <c r="F4" s="243"/>
      <c r="G4" s="243"/>
      <c r="H4" s="243"/>
      <c r="I4" s="243"/>
      <c r="J4" s="244"/>
    </row>
    <row r="5" spans="1:15" ht="24" customHeight="1">
      <c r="A5" s="2"/>
      <c r="B5" s="31" t="s">
        <v>22</v>
      </c>
      <c r="D5" s="215"/>
      <c r="E5" s="216"/>
      <c r="F5" s="216"/>
      <c r="G5" s="216"/>
      <c r="H5" s="18" t="s">
        <v>39</v>
      </c>
      <c r="I5" s="22"/>
      <c r="J5" s="8"/>
    </row>
    <row r="6" spans="1:15" ht="15.75" customHeight="1">
      <c r="A6" s="2"/>
      <c r="B6" s="28"/>
      <c r="C6" s="51"/>
      <c r="D6" s="217"/>
      <c r="E6" s="218"/>
      <c r="F6" s="218"/>
      <c r="G6" s="218"/>
      <c r="H6" s="18" t="s">
        <v>33</v>
      </c>
      <c r="I6" s="22"/>
      <c r="J6" s="8"/>
    </row>
    <row r="7" spans="1:15" ht="11.25" customHeight="1">
      <c r="A7" s="2"/>
      <c r="B7" s="29"/>
      <c r="C7" s="52"/>
      <c r="D7" s="49"/>
      <c r="E7" s="219"/>
      <c r="F7" s="220"/>
      <c r="G7" s="220"/>
      <c r="H7" s="24"/>
      <c r="I7" s="23"/>
      <c r="J7" s="33"/>
    </row>
    <row r="8" spans="1:15" ht="24" hidden="1" customHeight="1">
      <c r="A8" s="2"/>
      <c r="B8" s="31" t="s">
        <v>20</v>
      </c>
      <c r="D8" s="47"/>
      <c r="H8" s="18" t="s">
        <v>39</v>
      </c>
      <c r="I8" s="22"/>
      <c r="J8" s="8"/>
    </row>
    <row r="9" spans="1:15" ht="15.75" hidden="1" customHeight="1">
      <c r="A9" s="2"/>
      <c r="B9" s="2"/>
      <c r="D9" s="47"/>
      <c r="H9" s="18" t="s">
        <v>33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19</v>
      </c>
      <c r="D11" s="234"/>
      <c r="E11" s="234"/>
      <c r="F11" s="234"/>
      <c r="G11" s="234"/>
      <c r="H11" s="18" t="s">
        <v>39</v>
      </c>
      <c r="I11" s="81"/>
      <c r="J11" s="8"/>
    </row>
    <row r="12" spans="1:15" ht="15.75" customHeight="1">
      <c r="A12" s="2"/>
      <c r="B12" s="28"/>
      <c r="C12" s="51"/>
      <c r="D12" s="223"/>
      <c r="E12" s="223"/>
      <c r="F12" s="223"/>
      <c r="G12" s="223"/>
      <c r="H12" s="18" t="s">
        <v>33</v>
      </c>
      <c r="I12" s="81"/>
      <c r="J12" s="8"/>
    </row>
    <row r="13" spans="1:15" ht="15.75" customHeight="1">
      <c r="A13" s="2"/>
      <c r="B13" s="29"/>
      <c r="C13" s="52"/>
      <c r="D13" s="80"/>
      <c r="E13" s="226"/>
      <c r="F13" s="227"/>
      <c r="G13" s="227"/>
      <c r="H13" s="19"/>
      <c r="I13" s="23"/>
      <c r="J13" s="33"/>
    </row>
    <row r="14" spans="1:15" ht="20.25" customHeight="1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>
      <c r="A15" s="2"/>
      <c r="B15" s="34" t="s">
        <v>31</v>
      </c>
      <c r="C15" s="57"/>
      <c r="D15" s="50"/>
      <c r="E15" s="251"/>
      <c r="F15" s="251"/>
      <c r="G15" s="235"/>
      <c r="H15" s="235"/>
      <c r="I15" s="235" t="s">
        <v>30</v>
      </c>
      <c r="J15" s="236"/>
    </row>
    <row r="16" spans="1:15" ht="23.25" customHeight="1">
      <c r="A16" s="116" t="s">
        <v>25</v>
      </c>
      <c r="B16" s="36" t="s">
        <v>25</v>
      </c>
      <c r="C16" s="58"/>
      <c r="D16" s="59"/>
      <c r="E16" s="221"/>
      <c r="F16" s="222"/>
      <c r="G16" s="224"/>
      <c r="H16" s="225"/>
      <c r="I16" s="224">
        <f>SUMIF(F51:F65,A16,I51:I65)+SUMIF(F51:F65,"PSU",I51:I65)</f>
        <v>0</v>
      </c>
      <c r="J16" s="229"/>
    </row>
    <row r="17" spans="1:10" ht="23.25" customHeight="1">
      <c r="A17" s="116" t="s">
        <v>26</v>
      </c>
      <c r="B17" s="36" t="s">
        <v>26</v>
      </c>
      <c r="C17" s="58"/>
      <c r="D17" s="59"/>
      <c r="E17" s="221"/>
      <c r="F17" s="222"/>
      <c r="G17" s="224"/>
      <c r="H17" s="225"/>
      <c r="I17" s="224">
        <f>SUMIF(F51:F65,A17,I51:I65)</f>
        <v>0</v>
      </c>
      <c r="J17" s="229"/>
    </row>
    <row r="18" spans="1:10" ht="23.25" customHeight="1">
      <c r="A18" s="116" t="s">
        <v>27</v>
      </c>
      <c r="B18" s="36" t="s">
        <v>27</v>
      </c>
      <c r="C18" s="58"/>
      <c r="D18" s="59"/>
      <c r="E18" s="221"/>
      <c r="F18" s="222"/>
      <c r="G18" s="224"/>
      <c r="H18" s="225"/>
      <c r="I18" s="224">
        <f>SUMIF(F51:F65,A18,I51:I65)</f>
        <v>0</v>
      </c>
      <c r="J18" s="229"/>
    </row>
    <row r="19" spans="1:10" ht="23.25" customHeight="1">
      <c r="A19" s="116" t="s">
        <v>72</v>
      </c>
      <c r="B19" s="36" t="s">
        <v>28</v>
      </c>
      <c r="C19" s="58"/>
      <c r="D19" s="59"/>
      <c r="E19" s="221"/>
      <c r="F19" s="222"/>
      <c r="G19" s="224"/>
      <c r="H19" s="225"/>
      <c r="I19" s="224">
        <f>SUMIF(F51:F65,A19,I51:I65)</f>
        <v>0</v>
      </c>
      <c r="J19" s="229"/>
    </row>
    <row r="20" spans="1:10" ht="23.25" customHeight="1">
      <c r="A20" s="116" t="s">
        <v>71</v>
      </c>
      <c r="B20" s="36" t="s">
        <v>29</v>
      </c>
      <c r="C20" s="58"/>
      <c r="D20" s="59"/>
      <c r="E20" s="221"/>
      <c r="F20" s="222"/>
      <c r="G20" s="224"/>
      <c r="H20" s="225"/>
      <c r="I20" s="224">
        <f>SUMIF(F51:F65,A20,I51:I65)</f>
        <v>0</v>
      </c>
      <c r="J20" s="229"/>
    </row>
    <row r="21" spans="1:10" ht="23.25" customHeight="1">
      <c r="A21" s="2"/>
      <c r="B21" s="44" t="s">
        <v>30</v>
      </c>
      <c r="C21" s="60"/>
      <c r="D21" s="61"/>
      <c r="E21" s="201"/>
      <c r="F21" s="202"/>
      <c r="G21" s="232"/>
      <c r="H21" s="233"/>
      <c r="I21" s="232">
        <f>SUM(I16:J20)</f>
        <v>0</v>
      </c>
      <c r="J21" s="242"/>
    </row>
    <row r="22" spans="1:10" ht="33" customHeight="1">
      <c r="A22" s="2"/>
      <c r="B22" s="38" t="s">
        <v>32</v>
      </c>
      <c r="C22" s="58"/>
      <c r="D22" s="59"/>
      <c r="E22" s="62"/>
      <c r="F22" s="37"/>
      <c r="G22" s="164"/>
      <c r="H22" s="164"/>
      <c r="I22" s="164"/>
      <c r="J22" s="165"/>
    </row>
    <row r="23" spans="1:10" ht="23.25" customHeight="1">
      <c r="A23" s="2">
        <f ca="1">ZakladDPHSni*SazbaDPH1/100</f>
        <v>0</v>
      </c>
      <c r="B23" s="36" t="s">
        <v>12</v>
      </c>
      <c r="C23" s="58"/>
      <c r="D23" s="59"/>
      <c r="E23" s="63">
        <v>15</v>
      </c>
      <c r="F23" s="37" t="s">
        <v>0</v>
      </c>
      <c r="G23" s="207">
        <f ca="1">ZakladDPHSniVypocet</f>
        <v>0</v>
      </c>
      <c r="H23" s="208"/>
      <c r="I23" s="208"/>
      <c r="J23" s="165" t="str">
        <f t="shared" ref="J23:J28" ca="1" si="0">Mena</f>
        <v>CZK</v>
      </c>
    </row>
    <row r="24" spans="1:10" ht="23.25" customHeight="1">
      <c r="A24" s="2">
        <f>(A23-INT(A23))*100</f>
        <v>0</v>
      </c>
      <c r="B24" s="36" t="s">
        <v>13</v>
      </c>
      <c r="C24" s="58"/>
      <c r="D24" s="59"/>
      <c r="E24" s="63">
        <f ca="1">SazbaDPH1</f>
        <v>15</v>
      </c>
      <c r="F24" s="37" t="s">
        <v>0</v>
      </c>
      <c r="G24" s="230">
        <f>A23</f>
        <v>0</v>
      </c>
      <c r="H24" s="231"/>
      <c r="I24" s="231"/>
      <c r="J24" s="165" t="str">
        <f t="shared" ca="1" si="0"/>
        <v>CZK</v>
      </c>
    </row>
    <row r="25" spans="1:10" ht="23.25" customHeight="1">
      <c r="A25" s="2">
        <f ca="1"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07">
        <f ca="1">ZakladDPHZaklVypocet</f>
        <v>0</v>
      </c>
      <c r="H25" s="208"/>
      <c r="I25" s="208"/>
      <c r="J25" s="165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4"/>
      <c r="D26" s="50"/>
      <c r="E26" s="65">
        <f ca="1">SazbaDPH2</f>
        <v>21</v>
      </c>
      <c r="F26" s="30" t="s">
        <v>0</v>
      </c>
      <c r="G26" s="240">
        <f ca="1">A25</f>
        <v>0</v>
      </c>
      <c r="H26" s="241"/>
      <c r="I26" s="241"/>
      <c r="J26" s="166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66"/>
      <c r="D27" s="67"/>
      <c r="E27" s="66"/>
      <c r="F27" s="16"/>
      <c r="G27" s="228">
        <f ca="1">CenaCelkem-(ZakladDPHSni+DPHSni+ZakladDPHZakl+DPHZakl)</f>
        <v>0</v>
      </c>
      <c r="H27" s="228"/>
      <c r="I27" s="228"/>
      <c r="J27" s="167" t="str">
        <f t="shared" ca="1" si="0"/>
        <v>CZK</v>
      </c>
    </row>
    <row r="28" spans="1:10" ht="27.75" hidden="1" customHeight="1" thickBot="1">
      <c r="A28" s="2"/>
      <c r="B28" s="98" t="s">
        <v>24</v>
      </c>
      <c r="C28" s="99"/>
      <c r="D28" s="99"/>
      <c r="E28" s="100"/>
      <c r="F28" s="101"/>
      <c r="G28" s="200">
        <f ca="1">ZakladDPHSniVypocet+ZakladDPHZaklVypocet</f>
        <v>0</v>
      </c>
      <c r="H28" s="200"/>
      <c r="I28" s="200"/>
      <c r="J28" s="168" t="str">
        <f t="shared" ca="1" si="0"/>
        <v>CZK</v>
      </c>
    </row>
    <row r="29" spans="1:10" ht="27.75" customHeight="1" thickBot="1">
      <c r="A29" s="2">
        <f>(A27-INT(A27))*100</f>
        <v>0</v>
      </c>
      <c r="B29" s="98" t="s">
        <v>34</v>
      </c>
      <c r="C29" s="102"/>
      <c r="D29" s="102"/>
      <c r="E29" s="102"/>
      <c r="F29" s="103"/>
      <c r="G29" s="200">
        <f>A27</f>
        <v>0</v>
      </c>
      <c r="H29" s="200"/>
      <c r="I29" s="200"/>
      <c r="J29" s="169" t="s">
        <v>48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09"/>
      <c r="E34" s="210"/>
      <c r="G34" s="211"/>
      <c r="H34" s="212"/>
      <c r="I34" s="212"/>
      <c r="J34" s="25"/>
    </row>
    <row r="35" spans="1:10" ht="12.75" customHeight="1">
      <c r="A35" s="2"/>
      <c r="B35" s="2"/>
      <c r="D35" s="213" t="s">
        <v>2</v>
      </c>
      <c r="E35" s="213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>
      <c r="A38" s="83" t="s">
        <v>36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1" t="s">
        <v>1</v>
      </c>
      <c r="J38" s="92"/>
    </row>
    <row r="39" spans="1:10" ht="25.5" hidden="1" customHeight="1">
      <c r="A39" s="83">
        <v>1</v>
      </c>
      <c r="B39" s="93" t="s">
        <v>42</v>
      </c>
      <c r="C39" s="214"/>
      <c r="D39" s="214"/>
      <c r="E39" s="214"/>
      <c r="F39" s="94">
        <f ca="1">OVN!AE17+II.etapa!AE444</f>
        <v>0</v>
      </c>
      <c r="G39" s="95">
        <f ca="1">OVN!AF17+II.etapa!AF444</f>
        <v>0</v>
      </c>
      <c r="H39" s="96">
        <f ca="1">(F39*SazbaDPH1/100)+(G39*SazbaDPH2/100)</f>
        <v>0</v>
      </c>
      <c r="I39" s="96">
        <f>F39+G39+H39</f>
        <v>0</v>
      </c>
      <c r="J39" s="97"/>
    </row>
    <row r="40" spans="1:10" s="173" customFormat="1" ht="25.5" customHeight="1">
      <c r="A40" s="170">
        <v>2</v>
      </c>
      <c r="B40" s="171" t="s">
        <v>43</v>
      </c>
      <c r="C40" s="203" t="s">
        <v>44</v>
      </c>
      <c r="D40" s="203"/>
      <c r="E40" s="203"/>
      <c r="F40" s="175">
        <f ca="1">OVN!AE17</f>
        <v>0</v>
      </c>
      <c r="G40" s="176">
        <f ca="1">OVN!G17</f>
        <v>0</v>
      </c>
      <c r="H40" s="176">
        <f ca="1">(F40*SazbaDPH1/100)+(G40*SazbaDPH2/100)</f>
        <v>0</v>
      </c>
      <c r="I40" s="176">
        <f>F40+G40+H40</f>
        <v>0</v>
      </c>
      <c r="J40" s="172"/>
    </row>
    <row r="41" spans="1:10" s="173" customFormat="1" ht="25.5" hidden="1" customHeight="1">
      <c r="A41" s="170"/>
      <c r="B41" s="174"/>
      <c r="C41" s="203"/>
      <c r="D41" s="203"/>
      <c r="E41" s="203"/>
      <c r="F41" s="175"/>
      <c r="G41" s="176"/>
      <c r="H41" s="176"/>
      <c r="I41" s="176"/>
      <c r="J41" s="172"/>
    </row>
    <row r="42" spans="1:10" s="173" customFormat="1" ht="25.5" customHeight="1">
      <c r="A42" s="170">
        <v>2</v>
      </c>
      <c r="B42" s="171" t="s">
        <v>45</v>
      </c>
      <c r="C42" s="203" t="s">
        <v>46</v>
      </c>
      <c r="D42" s="203"/>
      <c r="E42" s="203"/>
      <c r="F42" s="175">
        <f ca="1">II.etapa!AE444</f>
        <v>0</v>
      </c>
      <c r="G42" s="176">
        <f ca="1">II.etapa!G444</f>
        <v>0</v>
      </c>
      <c r="H42" s="176">
        <f ca="1">(F42*SazbaDPH1/100)+(G42*SazbaDPH2/100)</f>
        <v>0</v>
      </c>
      <c r="I42" s="176">
        <f>F42+G42+H42</f>
        <v>0</v>
      </c>
      <c r="J42" s="172"/>
    </row>
    <row r="43" spans="1:10" s="173" customFormat="1" ht="0.75" customHeight="1">
      <c r="A43" s="170"/>
      <c r="B43" s="174"/>
      <c r="C43" s="203"/>
      <c r="D43" s="203"/>
      <c r="E43" s="203"/>
      <c r="F43" s="175"/>
      <c r="G43" s="176"/>
      <c r="H43" s="176"/>
      <c r="I43" s="176"/>
      <c r="J43" s="172"/>
    </row>
    <row r="44" spans="1:10" s="181" customFormat="1" ht="25.5" customHeight="1">
      <c r="A44" s="177"/>
      <c r="B44" s="204" t="s">
        <v>47</v>
      </c>
      <c r="C44" s="205"/>
      <c r="D44" s="205"/>
      <c r="E44" s="206"/>
      <c r="F44" s="178">
        <f>SUMIF(A39:A43,"=1",F39:F43)</f>
        <v>0</v>
      </c>
      <c r="G44" s="179">
        <f>SUM(G40:G43)</f>
        <v>0</v>
      </c>
      <c r="H44" s="179">
        <f>SUM(H40:H43)</f>
        <v>0</v>
      </c>
      <c r="I44" s="179">
        <f>SUM(I40:I43)</f>
        <v>0</v>
      </c>
      <c r="J44" s="180"/>
    </row>
    <row r="48" spans="1:10" ht="15.75">
      <c r="B48" s="104" t="s">
        <v>49</v>
      </c>
    </row>
    <row r="50" spans="1:10" ht="25.5" customHeight="1">
      <c r="A50" s="106"/>
      <c r="B50" s="108" t="s">
        <v>17</v>
      </c>
      <c r="C50" s="108" t="s">
        <v>5</v>
      </c>
      <c r="D50" s="109"/>
      <c r="E50" s="109"/>
      <c r="F50" s="110" t="s">
        <v>50</v>
      </c>
      <c r="G50" s="110"/>
      <c r="H50" s="110"/>
      <c r="I50" s="110" t="s">
        <v>30</v>
      </c>
      <c r="J50" s="110"/>
    </row>
    <row r="51" spans="1:10" ht="36.75" customHeight="1">
      <c r="A51" s="107"/>
      <c r="B51" s="111" t="s">
        <v>51</v>
      </c>
      <c r="C51" s="198" t="s">
        <v>52</v>
      </c>
      <c r="D51" s="199"/>
      <c r="E51" s="199"/>
      <c r="F51" s="115" t="s">
        <v>25</v>
      </c>
      <c r="G51" s="112"/>
      <c r="H51" s="112"/>
      <c r="I51" s="182">
        <f ca="1">II.etapa!G8</f>
        <v>0</v>
      </c>
      <c r="J51" s="113"/>
    </row>
    <row r="52" spans="1:10" ht="36.75" customHeight="1">
      <c r="A52" s="107"/>
      <c r="B52" s="111" t="s">
        <v>53</v>
      </c>
      <c r="C52" s="198" t="s">
        <v>54</v>
      </c>
      <c r="D52" s="199"/>
      <c r="E52" s="199"/>
      <c r="F52" s="115" t="s">
        <v>25</v>
      </c>
      <c r="G52" s="112"/>
      <c r="H52" s="112"/>
      <c r="I52" s="182">
        <f ca="1">II.etapa!G139</f>
        <v>0</v>
      </c>
      <c r="J52" s="113"/>
    </row>
    <row r="53" spans="1:10" ht="36.75" customHeight="1">
      <c r="A53" s="107"/>
      <c r="B53" s="111" t="s">
        <v>55</v>
      </c>
      <c r="C53" s="198" t="s">
        <v>56</v>
      </c>
      <c r="D53" s="199"/>
      <c r="E53" s="199"/>
      <c r="F53" s="115" t="s">
        <v>25</v>
      </c>
      <c r="G53" s="112"/>
      <c r="H53" s="112"/>
      <c r="I53" s="182">
        <f ca="1">II.etapa!G173</f>
        <v>0</v>
      </c>
      <c r="J53" s="113"/>
    </row>
    <row r="54" spans="1:10" ht="36.75" customHeight="1">
      <c r="A54" s="107"/>
      <c r="B54" s="111" t="s">
        <v>57</v>
      </c>
      <c r="C54" s="198" t="s">
        <v>58</v>
      </c>
      <c r="D54" s="199"/>
      <c r="E54" s="199"/>
      <c r="F54" s="115" t="s">
        <v>25</v>
      </c>
      <c r="G54" s="112"/>
      <c r="H54" s="112"/>
      <c r="I54" s="182">
        <f ca="1">II.etapa!G204</f>
        <v>0</v>
      </c>
      <c r="J54" s="113"/>
    </row>
    <row r="55" spans="1:10" ht="36.75" customHeight="1">
      <c r="A55" s="107"/>
      <c r="B55" s="111" t="s">
        <v>59</v>
      </c>
      <c r="C55" s="198" t="s">
        <v>60</v>
      </c>
      <c r="D55" s="199"/>
      <c r="E55" s="199"/>
      <c r="F55" s="115" t="s">
        <v>25</v>
      </c>
      <c r="G55" s="112"/>
      <c r="H55" s="112"/>
      <c r="I55" s="182">
        <f ca="1">II.etapa!G236</f>
        <v>0</v>
      </c>
      <c r="J55" s="113"/>
    </row>
    <row r="56" spans="1:10" ht="36.75" customHeight="1">
      <c r="A56" s="107"/>
      <c r="B56" s="111" t="s">
        <v>61</v>
      </c>
      <c r="C56" s="198" t="s">
        <v>62</v>
      </c>
      <c r="D56" s="199"/>
      <c r="E56" s="199"/>
      <c r="F56" s="115" t="s">
        <v>25</v>
      </c>
      <c r="G56" s="112"/>
      <c r="H56" s="112"/>
      <c r="I56" s="182">
        <f ca="1">II.etapa!G258</f>
        <v>0</v>
      </c>
      <c r="J56" s="113"/>
    </row>
    <row r="57" spans="1:10" ht="36.75" customHeight="1">
      <c r="A57" s="107"/>
      <c r="B57" s="111" t="s">
        <v>63</v>
      </c>
      <c r="C57" s="198" t="s">
        <v>64</v>
      </c>
      <c r="D57" s="199"/>
      <c r="E57" s="199"/>
      <c r="F57" s="115" t="s">
        <v>25</v>
      </c>
      <c r="G57" s="112"/>
      <c r="H57" s="112"/>
      <c r="I57" s="182">
        <f ca="1">II.etapa!G269</f>
        <v>0</v>
      </c>
      <c r="J57" s="113"/>
    </row>
    <row r="58" spans="1:10" ht="36.75" customHeight="1">
      <c r="A58" s="107"/>
      <c r="B58" s="111" t="s">
        <v>65</v>
      </c>
      <c r="C58" s="198" t="s">
        <v>66</v>
      </c>
      <c r="D58" s="199"/>
      <c r="E58" s="199"/>
      <c r="F58" s="115" t="s">
        <v>25</v>
      </c>
      <c r="G58" s="112"/>
      <c r="H58" s="112"/>
      <c r="I58" s="182">
        <f ca="1">II.etapa!G285</f>
        <v>0</v>
      </c>
      <c r="J58" s="113"/>
    </row>
    <row r="59" spans="1:10" ht="36.75" customHeight="1">
      <c r="A59" s="107"/>
      <c r="B59" s="111" t="s">
        <v>67</v>
      </c>
      <c r="C59" s="198" t="s">
        <v>68</v>
      </c>
      <c r="D59" s="199"/>
      <c r="E59" s="199"/>
      <c r="F59" s="115" t="s">
        <v>25</v>
      </c>
      <c r="G59" s="112"/>
      <c r="H59" s="112"/>
      <c r="I59" s="182">
        <f ca="1">II.etapa!G288</f>
        <v>0</v>
      </c>
      <c r="J59" s="113"/>
    </row>
    <row r="60" spans="1:10" ht="36.75" customHeight="1">
      <c r="A60" s="107"/>
      <c r="B60" s="111" t="s">
        <v>69</v>
      </c>
      <c r="C60" s="198" t="s">
        <v>70</v>
      </c>
      <c r="D60" s="199"/>
      <c r="E60" s="199"/>
      <c r="F60" s="115" t="s">
        <v>25</v>
      </c>
      <c r="G60" s="112"/>
      <c r="H60" s="112"/>
      <c r="I60" s="182">
        <f ca="1">II.etapa!G325</f>
        <v>0</v>
      </c>
      <c r="J60" s="113"/>
    </row>
    <row r="61" spans="1:10" ht="36.75" customHeight="1">
      <c r="A61" s="107"/>
      <c r="B61" s="111" t="s">
        <v>71</v>
      </c>
      <c r="C61" s="198" t="s">
        <v>29</v>
      </c>
      <c r="D61" s="199"/>
      <c r="E61" s="199"/>
      <c r="F61" s="115" t="s">
        <v>25</v>
      </c>
      <c r="G61" s="112"/>
      <c r="H61" s="112"/>
      <c r="I61" s="182">
        <f ca="1">OVN!G8</f>
        <v>0</v>
      </c>
      <c r="J61" s="113"/>
    </row>
    <row r="62" spans="1:10" ht="36.75" customHeight="1">
      <c r="A62" s="107"/>
      <c r="B62" s="111" t="s">
        <v>72</v>
      </c>
      <c r="C62" s="198" t="s">
        <v>28</v>
      </c>
      <c r="D62" s="199"/>
      <c r="E62" s="199"/>
      <c r="F62" s="115" t="s">
        <v>25</v>
      </c>
      <c r="G62" s="112"/>
      <c r="H62" s="112"/>
      <c r="I62" s="182">
        <f ca="1">OVN!G11</f>
        <v>0</v>
      </c>
      <c r="J62" s="113"/>
    </row>
    <row r="63" spans="1:10" ht="36.75" customHeight="1">
      <c r="A63" s="107"/>
      <c r="B63" s="111" t="s">
        <v>73</v>
      </c>
      <c r="C63" s="198" t="s">
        <v>74</v>
      </c>
      <c r="D63" s="199"/>
      <c r="E63" s="199"/>
      <c r="F63" s="115" t="s">
        <v>26</v>
      </c>
      <c r="G63" s="112"/>
      <c r="H63" s="112"/>
      <c r="I63" s="182">
        <f ca="1">II.etapa!G327</f>
        <v>0</v>
      </c>
      <c r="J63" s="113"/>
    </row>
    <row r="64" spans="1:10" ht="36.75" customHeight="1">
      <c r="A64" s="107"/>
      <c r="B64" s="111" t="s">
        <v>75</v>
      </c>
      <c r="C64" s="198" t="s">
        <v>76</v>
      </c>
      <c r="D64" s="199"/>
      <c r="E64" s="199"/>
      <c r="F64" s="115" t="s">
        <v>26</v>
      </c>
      <c r="G64" s="112"/>
      <c r="H64" s="112"/>
      <c r="I64" s="182">
        <f ca="1">II.etapa!G372</f>
        <v>0</v>
      </c>
      <c r="J64" s="113"/>
    </row>
    <row r="65" spans="1:10" ht="36.75" customHeight="1">
      <c r="A65" s="107"/>
      <c r="B65" s="111" t="s">
        <v>77</v>
      </c>
      <c r="C65" s="198" t="s">
        <v>78</v>
      </c>
      <c r="D65" s="199"/>
      <c r="E65" s="199"/>
      <c r="F65" s="115" t="s">
        <v>26</v>
      </c>
      <c r="G65" s="112"/>
      <c r="H65" s="112"/>
      <c r="I65" s="182">
        <f ca="1">II.etapa!G434</f>
        <v>0</v>
      </c>
      <c r="J65" s="113"/>
    </row>
    <row r="66" spans="1:10" s="181" customFormat="1" ht="25.5" customHeight="1">
      <c r="A66" s="183"/>
      <c r="B66" s="184" t="s">
        <v>1</v>
      </c>
      <c r="C66" s="185"/>
      <c r="D66" s="186"/>
      <c r="E66" s="186"/>
      <c r="F66" s="187"/>
      <c r="G66" s="188"/>
      <c r="H66" s="188"/>
      <c r="I66" s="189">
        <f>SUM(I51:I65)</f>
        <v>0</v>
      </c>
      <c r="J66" s="190"/>
    </row>
    <row r="67" spans="1:10">
      <c r="F67" s="82"/>
      <c r="G67" s="82"/>
      <c r="H67" s="82"/>
      <c r="I67" s="82"/>
      <c r="J67" s="114"/>
    </row>
    <row r="68" spans="1:10">
      <c r="F68" s="82"/>
      <c r="G68" s="82"/>
      <c r="H68" s="82"/>
      <c r="I68" s="82"/>
      <c r="J68" s="114"/>
    </row>
    <row r="69" spans="1:10">
      <c r="F69" s="82"/>
      <c r="G69" s="82"/>
      <c r="H69" s="82"/>
      <c r="I69" s="82"/>
      <c r="J69" s="11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I20:J20"/>
    <mergeCell ref="I21:J21"/>
    <mergeCell ref="E4:J4"/>
    <mergeCell ref="G16:H16"/>
    <mergeCell ref="E2:J2"/>
    <mergeCell ref="E3:J3"/>
    <mergeCell ref="E15:F15"/>
    <mergeCell ref="E19:F19"/>
    <mergeCell ref="G20:H20"/>
    <mergeCell ref="G21:H21"/>
    <mergeCell ref="E20:F20"/>
    <mergeCell ref="D11:G11"/>
    <mergeCell ref="G15:H15"/>
    <mergeCell ref="I15:J15"/>
    <mergeCell ref="I16:J16"/>
    <mergeCell ref="E18:F18"/>
    <mergeCell ref="E16:F16"/>
    <mergeCell ref="E13:G13"/>
    <mergeCell ref="G27:I27"/>
    <mergeCell ref="G18:H18"/>
    <mergeCell ref="I17:J17"/>
    <mergeCell ref="I18:J18"/>
    <mergeCell ref="G24:I24"/>
    <mergeCell ref="G23:I23"/>
    <mergeCell ref="I19:J19"/>
    <mergeCell ref="G19:H19"/>
    <mergeCell ref="G34:I34"/>
    <mergeCell ref="D35:E35"/>
    <mergeCell ref="C39:E39"/>
    <mergeCell ref="C40:E40"/>
    <mergeCell ref="D5:G5"/>
    <mergeCell ref="D6:G6"/>
    <mergeCell ref="E7:G7"/>
    <mergeCell ref="E17:F17"/>
    <mergeCell ref="D12:G12"/>
    <mergeCell ref="G17:H17"/>
    <mergeCell ref="G29:I29"/>
    <mergeCell ref="E21:F21"/>
    <mergeCell ref="C43:E43"/>
    <mergeCell ref="B44:E44"/>
    <mergeCell ref="C54:E54"/>
    <mergeCell ref="C41:E41"/>
    <mergeCell ref="C42:E42"/>
    <mergeCell ref="G25:I25"/>
    <mergeCell ref="G28:I28"/>
    <mergeCell ref="D34:E34"/>
    <mergeCell ref="C65:E65"/>
    <mergeCell ref="C60:E60"/>
    <mergeCell ref="C61:E61"/>
    <mergeCell ref="C62:E62"/>
    <mergeCell ref="C63:E63"/>
    <mergeCell ref="C64:E64"/>
    <mergeCell ref="C56:E56"/>
    <mergeCell ref="C57:E57"/>
    <mergeCell ref="C58:E58"/>
    <mergeCell ref="C59:E59"/>
    <mergeCell ref="C51:E51"/>
    <mergeCell ref="C52:E52"/>
    <mergeCell ref="C53:E53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46" t="s">
        <v>7</v>
      </c>
      <c r="B2" s="45"/>
      <c r="C2" s="254"/>
      <c r="D2" s="254"/>
      <c r="E2" s="254"/>
      <c r="F2" s="254"/>
      <c r="G2" s="255"/>
    </row>
    <row r="3" spans="1:7" ht="24.95" customHeight="1">
      <c r="A3" s="46" t="s">
        <v>8</v>
      </c>
      <c r="B3" s="45"/>
      <c r="C3" s="254"/>
      <c r="D3" s="254"/>
      <c r="E3" s="254"/>
      <c r="F3" s="254"/>
      <c r="G3" s="255"/>
    </row>
    <row r="4" spans="1:7" ht="24.95" customHeight="1">
      <c r="A4" s="46" t="s">
        <v>9</v>
      </c>
      <c r="B4" s="45"/>
      <c r="C4" s="254"/>
      <c r="D4" s="254"/>
      <c r="E4" s="254"/>
      <c r="F4" s="254"/>
      <c r="G4" s="255"/>
    </row>
    <row r="5" spans="1:7">
      <c r="B5" s="4"/>
      <c r="C5" s="5"/>
      <c r="D5" s="6"/>
    </row>
  </sheetData>
  <sheetProtection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C6" sqref="C6"/>
    </sheetView>
  </sheetViews>
  <sheetFormatPr defaultRowHeight="12.75" outlineLevelRow="2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6" width="0" hidden="1" customWidth="1"/>
    <col min="20" max="20" width="0" hidden="1" customWidth="1"/>
    <col min="22" max="32" width="0" hidden="1" customWidth="1"/>
    <col min="53" max="53" width="73.7109375" customWidth="1"/>
  </cols>
  <sheetData>
    <row r="1" spans="1:60" ht="15.75" customHeight="1">
      <c r="A1" s="270" t="s">
        <v>549</v>
      </c>
      <c r="B1" s="270"/>
      <c r="C1" s="270"/>
      <c r="D1" s="270"/>
      <c r="E1" s="270"/>
      <c r="F1" s="270"/>
      <c r="G1" s="270"/>
      <c r="X1" t="s">
        <v>79</v>
      </c>
    </row>
    <row r="2" spans="1:60" ht="24.95" customHeight="1">
      <c r="A2" s="117" t="s">
        <v>7</v>
      </c>
      <c r="B2" s="45" t="s">
        <v>40</v>
      </c>
      <c r="C2" s="271" t="s">
        <v>41</v>
      </c>
      <c r="D2" s="272"/>
      <c r="E2" s="272"/>
      <c r="F2" s="272"/>
      <c r="G2" s="273"/>
      <c r="X2" t="s">
        <v>80</v>
      </c>
    </row>
    <row r="3" spans="1:60" ht="24.95" customHeight="1">
      <c r="A3" s="117" t="s">
        <v>8</v>
      </c>
      <c r="B3" s="45" t="s">
        <v>43</v>
      </c>
      <c r="C3" s="271" t="s">
        <v>44</v>
      </c>
      <c r="D3" s="272"/>
      <c r="E3" s="272"/>
      <c r="F3" s="272"/>
      <c r="G3" s="273"/>
      <c r="T3" s="105" t="s">
        <v>80</v>
      </c>
      <c r="X3" t="s">
        <v>81</v>
      </c>
    </row>
    <row r="4" spans="1:60" ht="24.95" customHeight="1">
      <c r="A4" s="118" t="s">
        <v>9</v>
      </c>
      <c r="B4" s="119" t="s">
        <v>43</v>
      </c>
      <c r="C4" s="274" t="s">
        <v>44</v>
      </c>
      <c r="D4" s="275"/>
      <c r="E4" s="275"/>
      <c r="F4" s="275"/>
      <c r="G4" s="276"/>
      <c r="X4" t="s">
        <v>82</v>
      </c>
    </row>
    <row r="5" spans="1:60">
      <c r="D5" s="10"/>
    </row>
    <row r="6" spans="1:60" ht="38.25">
      <c r="A6" s="121" t="s">
        <v>83</v>
      </c>
      <c r="B6" s="123" t="s">
        <v>84</v>
      </c>
      <c r="C6" s="123" t="s">
        <v>85</v>
      </c>
      <c r="D6" s="122" t="s">
        <v>86</v>
      </c>
      <c r="E6" s="121" t="s">
        <v>87</v>
      </c>
      <c r="F6" s="120" t="s">
        <v>88</v>
      </c>
      <c r="G6" s="120" t="s">
        <v>30</v>
      </c>
      <c r="H6" s="194" t="s">
        <v>90</v>
      </c>
      <c r="I6" s="124" t="s">
        <v>91</v>
      </c>
      <c r="L6" s="124" t="s">
        <v>92</v>
      </c>
      <c r="M6" s="124" t="s">
        <v>93</v>
      </c>
      <c r="N6" s="124" t="s">
        <v>94</v>
      </c>
      <c r="O6" s="124" t="s">
        <v>95</v>
      </c>
      <c r="P6" s="124" t="s">
        <v>96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L7" s="127"/>
      <c r="M7" s="127"/>
      <c r="N7" s="127"/>
      <c r="O7" s="127"/>
      <c r="P7" s="127"/>
    </row>
    <row r="8" spans="1:60">
      <c r="A8" s="136" t="s">
        <v>97</v>
      </c>
      <c r="B8" s="137" t="s">
        <v>71</v>
      </c>
      <c r="C8" s="155" t="s">
        <v>29</v>
      </c>
      <c r="D8" s="138"/>
      <c r="E8" s="139"/>
      <c r="F8" s="140"/>
      <c r="G8" s="140">
        <f>SUMIF(AG9:AG10,"&lt;&gt;NOR",G9:G10)</f>
        <v>0</v>
      </c>
      <c r="H8" s="140"/>
      <c r="I8" s="141"/>
      <c r="L8" s="135"/>
      <c r="M8" s="135" t="e">
        <f>SUM(M9:M10)</f>
        <v>#REF!</v>
      </c>
      <c r="N8" s="135"/>
      <c r="O8" s="135"/>
      <c r="P8" s="135"/>
      <c r="X8" t="s">
        <v>98</v>
      </c>
    </row>
    <row r="9" spans="1:60" outlineLevel="1">
      <c r="A9" s="142">
        <v>1</v>
      </c>
      <c r="B9" s="143" t="s">
        <v>99</v>
      </c>
      <c r="C9" s="156" t="s">
        <v>100</v>
      </c>
      <c r="D9" s="144" t="s">
        <v>101</v>
      </c>
      <c r="E9" s="145">
        <v>1</v>
      </c>
      <c r="F9" s="146"/>
      <c r="G9" s="191">
        <f>ROUND(E9*F9,2)</f>
        <v>0</v>
      </c>
      <c r="H9" s="195" t="s">
        <v>102</v>
      </c>
      <c r="I9" s="147" t="s">
        <v>103</v>
      </c>
      <c r="L9" s="134">
        <v>0</v>
      </c>
      <c r="M9" s="134" t="e">
        <f>ROUND(#REF!*L9,2)</f>
        <v>#REF!</v>
      </c>
      <c r="N9" s="134"/>
      <c r="O9" s="134" t="s">
        <v>104</v>
      </c>
      <c r="P9" s="134" t="s">
        <v>105</v>
      </c>
      <c r="Q9" s="125"/>
      <c r="R9" s="125"/>
      <c r="S9" s="125"/>
      <c r="T9" s="125"/>
      <c r="U9" s="125"/>
      <c r="V9" s="125"/>
      <c r="W9" s="125"/>
      <c r="X9" s="125" t="s">
        <v>106</v>
      </c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ht="45" outlineLevel="2">
      <c r="A10" s="132"/>
      <c r="B10" s="133"/>
      <c r="C10" s="268" t="s">
        <v>107</v>
      </c>
      <c r="D10" s="269"/>
      <c r="E10" s="269"/>
      <c r="F10" s="269"/>
      <c r="G10" s="269"/>
      <c r="H10" s="134"/>
      <c r="I10" s="134"/>
      <c r="L10" s="134"/>
      <c r="M10" s="134"/>
      <c r="N10" s="134"/>
      <c r="O10" s="134"/>
      <c r="P10" s="134"/>
      <c r="Q10" s="125"/>
      <c r="R10" s="125"/>
      <c r="S10" s="125"/>
      <c r="T10" s="125"/>
      <c r="U10" s="125"/>
      <c r="V10" s="125"/>
      <c r="W10" s="125"/>
      <c r="X10" s="125" t="s">
        <v>108</v>
      </c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48" t="str">
        <f>C10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v>
      </c>
      <c r="BB10" s="125"/>
      <c r="BC10" s="125"/>
      <c r="BD10" s="125"/>
      <c r="BE10" s="125"/>
      <c r="BF10" s="125"/>
      <c r="BG10" s="125"/>
      <c r="BH10" s="125"/>
    </row>
    <row r="11" spans="1:60">
      <c r="A11" s="136" t="s">
        <v>97</v>
      </c>
      <c r="B11" s="137" t="s">
        <v>72</v>
      </c>
      <c r="C11" s="155" t="s">
        <v>28</v>
      </c>
      <c r="D11" s="138"/>
      <c r="E11" s="139"/>
      <c r="F11" s="140"/>
      <c r="G11" s="140">
        <f>SUMIF(AG12:AG15,"&lt;&gt;NOR",G12:G15)</f>
        <v>0</v>
      </c>
      <c r="H11" s="140"/>
      <c r="I11" s="141"/>
      <c r="L11" s="135"/>
      <c r="M11" s="135" t="e">
        <f>SUM(M12:M15)</f>
        <v>#REF!</v>
      </c>
      <c r="N11" s="135"/>
      <c r="O11" s="135"/>
      <c r="P11" s="135"/>
      <c r="X11" t="s">
        <v>98</v>
      </c>
    </row>
    <row r="12" spans="1:60" outlineLevel="1">
      <c r="A12" s="142">
        <v>2</v>
      </c>
      <c r="B12" s="143" t="s">
        <v>109</v>
      </c>
      <c r="C12" s="156" t="s">
        <v>110</v>
      </c>
      <c r="D12" s="144" t="s">
        <v>101</v>
      </c>
      <c r="E12" s="145">
        <v>1</v>
      </c>
      <c r="F12" s="146"/>
      <c r="G12" s="191">
        <f>ROUND(E12*F12,2)</f>
        <v>0</v>
      </c>
      <c r="H12" s="195" t="s">
        <v>102</v>
      </c>
      <c r="I12" s="147" t="s">
        <v>103</v>
      </c>
      <c r="L12" s="134">
        <v>0</v>
      </c>
      <c r="M12" s="134" t="e">
        <f>ROUND(#REF!*L12,2)</f>
        <v>#REF!</v>
      </c>
      <c r="N12" s="134"/>
      <c r="O12" s="134" t="s">
        <v>104</v>
      </c>
      <c r="P12" s="134" t="s">
        <v>105</v>
      </c>
      <c r="Q12" s="125"/>
      <c r="R12" s="125"/>
      <c r="S12" s="125"/>
      <c r="T12" s="125"/>
      <c r="U12" s="125"/>
      <c r="V12" s="125"/>
      <c r="W12" s="125"/>
      <c r="X12" s="125" t="s">
        <v>106</v>
      </c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ht="33.75" outlineLevel="2">
      <c r="A13" s="132"/>
      <c r="B13" s="133"/>
      <c r="C13" s="268" t="s">
        <v>111</v>
      </c>
      <c r="D13" s="269"/>
      <c r="E13" s="269"/>
      <c r="F13" s="269"/>
      <c r="G13" s="269"/>
      <c r="H13" s="134"/>
      <c r="I13" s="134"/>
      <c r="L13" s="134"/>
      <c r="M13" s="134"/>
      <c r="N13" s="134"/>
      <c r="O13" s="134"/>
      <c r="P13" s="134"/>
      <c r="Q13" s="125"/>
      <c r="R13" s="125"/>
      <c r="S13" s="125"/>
      <c r="T13" s="125"/>
      <c r="U13" s="125"/>
      <c r="V13" s="125"/>
      <c r="W13" s="125"/>
      <c r="X13" s="125" t="s">
        <v>108</v>
      </c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48" t="str">
        <f>C13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25"/>
      <c r="BC13" s="125"/>
      <c r="BD13" s="125"/>
      <c r="BE13" s="125"/>
      <c r="BF13" s="125"/>
      <c r="BG13" s="125"/>
      <c r="BH13" s="125"/>
    </row>
    <row r="14" spans="1:60" outlineLevel="1">
      <c r="A14" s="149">
        <v>3</v>
      </c>
      <c r="B14" s="150" t="s">
        <v>112</v>
      </c>
      <c r="C14" s="157" t="s">
        <v>113</v>
      </c>
      <c r="D14" s="151" t="s">
        <v>101</v>
      </c>
      <c r="E14" s="152">
        <v>1</v>
      </c>
      <c r="F14" s="153"/>
      <c r="G14" s="192">
        <f>ROUND(E14*F14,2)</f>
        <v>0</v>
      </c>
      <c r="H14" s="196" t="s">
        <v>102</v>
      </c>
      <c r="I14" s="154" t="s">
        <v>103</v>
      </c>
      <c r="L14" s="134">
        <v>0</v>
      </c>
      <c r="M14" s="134" t="e">
        <f>ROUND(#REF!*L14,2)</f>
        <v>#REF!</v>
      </c>
      <c r="N14" s="134"/>
      <c r="O14" s="134" t="s">
        <v>104</v>
      </c>
      <c r="P14" s="134" t="s">
        <v>105</v>
      </c>
      <c r="Q14" s="125"/>
      <c r="R14" s="125"/>
      <c r="S14" s="125"/>
      <c r="T14" s="125"/>
      <c r="U14" s="125"/>
      <c r="V14" s="125"/>
      <c r="W14" s="125"/>
      <c r="X14" s="125" t="s">
        <v>106</v>
      </c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1">
      <c r="A15" s="142">
        <v>4</v>
      </c>
      <c r="B15" s="143" t="s">
        <v>114</v>
      </c>
      <c r="C15" s="156" t="s">
        <v>115</v>
      </c>
      <c r="D15" s="144" t="s">
        <v>101</v>
      </c>
      <c r="E15" s="145">
        <v>1</v>
      </c>
      <c r="F15" s="146"/>
      <c r="G15" s="191">
        <f>ROUND(E15*F15,2)</f>
        <v>0</v>
      </c>
      <c r="H15" s="195" t="s">
        <v>102</v>
      </c>
      <c r="I15" s="147" t="s">
        <v>103</v>
      </c>
      <c r="L15" s="134">
        <v>0</v>
      </c>
      <c r="M15" s="134" t="e">
        <f>ROUND(#REF!*L15,2)</f>
        <v>#REF!</v>
      </c>
      <c r="N15" s="134"/>
      <c r="O15" s="134" t="s">
        <v>116</v>
      </c>
      <c r="P15" s="134" t="s">
        <v>105</v>
      </c>
      <c r="Q15" s="125"/>
      <c r="R15" s="125"/>
      <c r="S15" s="125"/>
      <c r="T15" s="125"/>
      <c r="U15" s="125"/>
      <c r="V15" s="125"/>
      <c r="W15" s="125"/>
      <c r="X15" s="125" t="s">
        <v>117</v>
      </c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>
      <c r="A16" s="3"/>
      <c r="B16" s="4"/>
      <c r="C16" s="158"/>
      <c r="D16" s="6"/>
      <c r="E16" s="3"/>
      <c r="F16" s="3"/>
      <c r="G16" s="3"/>
      <c r="H16" s="3"/>
      <c r="I16" s="3"/>
      <c r="L16" s="3"/>
      <c r="M16" s="3"/>
      <c r="N16" s="3"/>
      <c r="O16" s="3"/>
      <c r="P16" s="3"/>
      <c r="V16">
        <v>15</v>
      </c>
      <c r="W16">
        <v>21</v>
      </c>
      <c r="X16" t="s">
        <v>89</v>
      </c>
    </row>
    <row r="17" spans="1:24">
      <c r="A17" s="128"/>
      <c r="B17" s="129" t="s">
        <v>30</v>
      </c>
      <c r="C17" s="159"/>
      <c r="D17" s="130"/>
      <c r="E17" s="131"/>
      <c r="F17" s="131"/>
      <c r="G17" s="193">
        <f>G8+G11</f>
        <v>0</v>
      </c>
      <c r="H17" s="3"/>
      <c r="I17" s="3"/>
      <c r="L17" s="3"/>
      <c r="M17" s="3"/>
      <c r="N17" s="3"/>
      <c r="O17" s="3"/>
      <c r="P17" s="3"/>
      <c r="V17" t="e">
        <f>SUMIF(C7:C15,V16,#REF!)</f>
        <v>#REF!</v>
      </c>
      <c r="W17" t="e">
        <f>SUMIF(C7:C15,W16,#REF!)</f>
        <v>#REF!</v>
      </c>
      <c r="X17" t="s">
        <v>118</v>
      </c>
    </row>
    <row r="18" spans="1:24">
      <c r="A18" s="3"/>
      <c r="B18" s="4"/>
      <c r="C18" s="158"/>
      <c r="D18" s="6"/>
      <c r="E18" s="3"/>
      <c r="F18" s="3"/>
      <c r="G18" s="3"/>
      <c r="H18" s="3"/>
      <c r="I18" s="3"/>
      <c r="L18" s="3"/>
      <c r="M18" s="3"/>
      <c r="N18" s="3"/>
      <c r="O18" s="3"/>
      <c r="P18" s="3"/>
    </row>
    <row r="19" spans="1:24">
      <c r="A19" s="3"/>
      <c r="B19" s="4"/>
      <c r="C19" s="158"/>
      <c r="D19" s="6"/>
      <c r="E19" s="3"/>
      <c r="F19" s="3"/>
      <c r="G19" s="3"/>
      <c r="H19" s="3"/>
      <c r="I19" s="3"/>
      <c r="L19" s="3"/>
      <c r="M19" s="3"/>
      <c r="N19" s="3"/>
      <c r="O19" s="3"/>
      <c r="P19" s="3"/>
    </row>
    <row r="20" spans="1:24">
      <c r="A20" s="277" t="s">
        <v>119</v>
      </c>
      <c r="B20" s="277"/>
      <c r="C20" s="278"/>
      <c r="D20" s="6"/>
      <c r="E20" s="3"/>
      <c r="F20" s="3"/>
      <c r="G20" s="3"/>
      <c r="H20" s="3"/>
      <c r="I20" s="3"/>
      <c r="L20" s="3"/>
      <c r="M20" s="3"/>
      <c r="N20" s="3"/>
      <c r="O20" s="3"/>
      <c r="P20" s="3"/>
    </row>
    <row r="21" spans="1:24">
      <c r="A21" s="256"/>
      <c r="B21" s="257"/>
      <c r="C21" s="258"/>
      <c r="D21" s="257"/>
      <c r="E21" s="257"/>
      <c r="F21" s="257"/>
      <c r="G21" s="259"/>
      <c r="H21" s="3"/>
      <c r="I21" s="3"/>
      <c r="L21" s="3"/>
      <c r="M21" s="3"/>
      <c r="N21" s="3"/>
      <c r="O21" s="3"/>
      <c r="P21" s="3"/>
      <c r="X21" t="s">
        <v>120</v>
      </c>
    </row>
    <row r="22" spans="1:24">
      <c r="A22" s="260"/>
      <c r="B22" s="261"/>
      <c r="C22" s="262"/>
      <c r="D22" s="261"/>
      <c r="E22" s="261"/>
      <c r="F22" s="261"/>
      <c r="G22" s="263"/>
      <c r="H22" s="3"/>
      <c r="I22" s="3"/>
      <c r="L22" s="3"/>
      <c r="M22" s="3"/>
      <c r="N22" s="3"/>
      <c r="O22" s="3"/>
      <c r="P22" s="3"/>
    </row>
    <row r="23" spans="1:24">
      <c r="A23" s="260"/>
      <c r="B23" s="261"/>
      <c r="C23" s="262"/>
      <c r="D23" s="261"/>
      <c r="E23" s="261"/>
      <c r="F23" s="261"/>
      <c r="G23" s="263"/>
      <c r="H23" s="3"/>
      <c r="I23" s="3"/>
      <c r="L23" s="3"/>
      <c r="M23" s="3"/>
      <c r="N23" s="3"/>
      <c r="O23" s="3"/>
      <c r="P23" s="3"/>
    </row>
    <row r="24" spans="1:24">
      <c r="A24" s="260"/>
      <c r="B24" s="261"/>
      <c r="C24" s="262"/>
      <c r="D24" s="261"/>
      <c r="E24" s="261"/>
      <c r="F24" s="261"/>
      <c r="G24" s="263"/>
      <c r="H24" s="3"/>
      <c r="I24" s="3"/>
      <c r="L24" s="3"/>
      <c r="M24" s="3"/>
      <c r="N24" s="3"/>
      <c r="O24" s="3"/>
      <c r="P24" s="3"/>
    </row>
    <row r="25" spans="1:24">
      <c r="A25" s="264"/>
      <c r="B25" s="265"/>
      <c r="C25" s="266"/>
      <c r="D25" s="265"/>
      <c r="E25" s="265"/>
      <c r="F25" s="265"/>
      <c r="G25" s="267"/>
      <c r="H25" s="3"/>
      <c r="I25" s="3"/>
      <c r="L25" s="3"/>
      <c r="M25" s="3"/>
      <c r="N25" s="3"/>
      <c r="O25" s="3"/>
      <c r="P25" s="3"/>
    </row>
    <row r="26" spans="1:24">
      <c r="A26" s="3"/>
      <c r="B26" s="4"/>
      <c r="C26" s="158"/>
      <c r="D26" s="6"/>
      <c r="E26" s="3"/>
      <c r="F26" s="3"/>
      <c r="G26" s="3"/>
      <c r="H26" s="3"/>
      <c r="I26" s="3"/>
      <c r="L26" s="3"/>
      <c r="M26" s="3"/>
      <c r="N26" s="3"/>
      <c r="O26" s="3"/>
      <c r="P26" s="3"/>
    </row>
    <row r="27" spans="1:24">
      <c r="C27" s="160"/>
      <c r="D27" s="10"/>
      <c r="X27" t="s">
        <v>121</v>
      </c>
    </row>
    <row r="28" spans="1:24">
      <c r="D28" s="10"/>
    </row>
    <row r="29" spans="1:24">
      <c r="D29" s="10"/>
    </row>
    <row r="30" spans="1:24">
      <c r="D30" s="10"/>
    </row>
    <row r="31" spans="1:24">
      <c r="D31" s="10"/>
    </row>
    <row r="32" spans="1:24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8">
    <mergeCell ref="A21:G25"/>
    <mergeCell ref="C10:G10"/>
    <mergeCell ref="C13:G13"/>
    <mergeCell ref="A1:G1"/>
    <mergeCell ref="C2:G2"/>
    <mergeCell ref="C3:G3"/>
    <mergeCell ref="C4:G4"/>
    <mergeCell ref="A20:C20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3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6" width="0" hidden="1" customWidth="1"/>
    <col min="20" max="20" width="0" hidden="1" customWidth="1"/>
    <col min="22" max="32" width="0" hidden="1" customWidth="1"/>
    <col min="44" max="44" width="73.7109375" customWidth="1"/>
    <col min="53" max="53" width="73.7109375" customWidth="1"/>
  </cols>
  <sheetData>
    <row r="1" spans="1:60" ht="15.75" customHeight="1">
      <c r="A1" s="270" t="s">
        <v>549</v>
      </c>
      <c r="B1" s="270"/>
      <c r="C1" s="270"/>
      <c r="D1" s="270"/>
      <c r="E1" s="270"/>
      <c r="F1" s="270"/>
      <c r="G1" s="270"/>
      <c r="X1" t="s">
        <v>79</v>
      </c>
    </row>
    <row r="2" spans="1:60" ht="24.95" customHeight="1">
      <c r="A2" s="117" t="s">
        <v>7</v>
      </c>
      <c r="B2" s="45" t="s">
        <v>40</v>
      </c>
      <c r="C2" s="271" t="s">
        <v>41</v>
      </c>
      <c r="D2" s="272"/>
      <c r="E2" s="272"/>
      <c r="F2" s="272"/>
      <c r="G2" s="273"/>
      <c r="X2" t="s">
        <v>80</v>
      </c>
    </row>
    <row r="3" spans="1:60" ht="24.95" customHeight="1">
      <c r="A3" s="117" t="s">
        <v>8</v>
      </c>
      <c r="B3" s="45" t="s">
        <v>45</v>
      </c>
      <c r="C3" s="271" t="s">
        <v>46</v>
      </c>
      <c r="D3" s="272"/>
      <c r="E3" s="272"/>
      <c r="F3" s="272"/>
      <c r="G3" s="273"/>
      <c r="T3" s="105" t="s">
        <v>80</v>
      </c>
      <c r="X3" t="s">
        <v>81</v>
      </c>
    </row>
    <row r="4" spans="1:60" ht="24.95" customHeight="1">
      <c r="A4" s="118" t="s">
        <v>9</v>
      </c>
      <c r="B4" s="119" t="s">
        <v>45</v>
      </c>
      <c r="C4" s="274" t="s">
        <v>46</v>
      </c>
      <c r="D4" s="275"/>
      <c r="E4" s="275"/>
      <c r="F4" s="275"/>
      <c r="G4" s="276"/>
      <c r="X4" t="s">
        <v>82</v>
      </c>
    </row>
    <row r="5" spans="1:60">
      <c r="D5" s="10"/>
    </row>
    <row r="6" spans="1:60" ht="38.25">
      <c r="A6" s="121" t="s">
        <v>83</v>
      </c>
      <c r="B6" s="123" t="s">
        <v>84</v>
      </c>
      <c r="C6" s="123" t="s">
        <v>85</v>
      </c>
      <c r="D6" s="122" t="s">
        <v>86</v>
      </c>
      <c r="E6" s="121" t="s">
        <v>87</v>
      </c>
      <c r="F6" s="120" t="s">
        <v>88</v>
      </c>
      <c r="G6" s="120" t="s">
        <v>30</v>
      </c>
      <c r="H6" s="194" t="s">
        <v>90</v>
      </c>
      <c r="I6" s="124" t="s">
        <v>91</v>
      </c>
      <c r="L6" s="124" t="s">
        <v>92</v>
      </c>
      <c r="M6" s="124" t="s">
        <v>93</v>
      </c>
      <c r="N6" s="124" t="s">
        <v>94</v>
      </c>
      <c r="O6" s="124" t="s">
        <v>95</v>
      </c>
      <c r="P6" s="124" t="s">
        <v>96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L7" s="127"/>
      <c r="M7" s="127"/>
      <c r="N7" s="127"/>
      <c r="O7" s="127"/>
      <c r="P7" s="127"/>
    </row>
    <row r="8" spans="1:60">
      <c r="A8" s="136" t="s">
        <v>97</v>
      </c>
      <c r="B8" s="137" t="s">
        <v>51</v>
      </c>
      <c r="C8" s="155" t="s">
        <v>52</v>
      </c>
      <c r="D8" s="138"/>
      <c r="E8" s="139"/>
      <c r="F8" s="140"/>
      <c r="G8" s="140">
        <f>SUMIF(AG9:AG138,"&lt;&gt;NOR",G9:G138)</f>
        <v>0</v>
      </c>
      <c r="H8" s="140"/>
      <c r="I8" s="141"/>
      <c r="L8" s="135"/>
      <c r="M8" s="135" t="e">
        <f>SUM(M9:M138)</f>
        <v>#REF!</v>
      </c>
      <c r="N8" s="135"/>
      <c r="O8" s="135"/>
      <c r="P8" s="135"/>
      <c r="X8" t="s">
        <v>98</v>
      </c>
    </row>
    <row r="9" spans="1:60" outlineLevel="1">
      <c r="A9" s="142">
        <v>1</v>
      </c>
      <c r="B9" s="143" t="s">
        <v>122</v>
      </c>
      <c r="C9" s="156" t="s">
        <v>123</v>
      </c>
      <c r="D9" s="144" t="s">
        <v>124</v>
      </c>
      <c r="E9" s="145">
        <v>5.5</v>
      </c>
      <c r="F9" s="146"/>
      <c r="G9" s="191">
        <f>ROUND(E9*F9,2)</f>
        <v>0</v>
      </c>
      <c r="H9" s="195" t="s">
        <v>125</v>
      </c>
      <c r="I9" s="147" t="s">
        <v>125</v>
      </c>
      <c r="L9" s="134">
        <v>0.16</v>
      </c>
      <c r="M9" s="134" t="e">
        <f>ROUND(#REF!*L9,2)</f>
        <v>#REF!</v>
      </c>
      <c r="N9" s="134"/>
      <c r="O9" s="134" t="s">
        <v>104</v>
      </c>
      <c r="P9" s="134" t="s">
        <v>105</v>
      </c>
      <c r="Q9" s="125"/>
      <c r="R9" s="125"/>
      <c r="S9" s="125"/>
      <c r="T9" s="125"/>
      <c r="U9" s="125"/>
      <c r="V9" s="125"/>
      <c r="W9" s="125"/>
      <c r="X9" s="125" t="s">
        <v>106</v>
      </c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outlineLevel="2">
      <c r="A10" s="132"/>
      <c r="B10" s="133"/>
      <c r="C10" s="163" t="s">
        <v>126</v>
      </c>
      <c r="D10" s="161"/>
      <c r="E10" s="162"/>
      <c r="F10" s="134"/>
      <c r="G10" s="134"/>
      <c r="H10" s="134"/>
      <c r="I10" s="134"/>
      <c r="L10" s="134"/>
      <c r="M10" s="134"/>
      <c r="N10" s="134"/>
      <c r="O10" s="134"/>
      <c r="P10" s="134"/>
      <c r="Q10" s="125"/>
      <c r="R10" s="125"/>
      <c r="S10" s="125"/>
      <c r="T10" s="125"/>
      <c r="U10" s="125"/>
      <c r="V10" s="125"/>
      <c r="W10" s="125"/>
      <c r="X10" s="125" t="s">
        <v>127</v>
      </c>
      <c r="Y10" s="125">
        <v>0</v>
      </c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</row>
    <row r="11" spans="1:60" outlineLevel="3">
      <c r="A11" s="132"/>
      <c r="B11" s="133"/>
      <c r="C11" s="163" t="s">
        <v>128</v>
      </c>
      <c r="D11" s="161"/>
      <c r="E11" s="162">
        <v>5.5</v>
      </c>
      <c r="F11" s="134"/>
      <c r="G11" s="134"/>
      <c r="H11" s="134"/>
      <c r="I11" s="134"/>
      <c r="L11" s="134"/>
      <c r="M11" s="134"/>
      <c r="N11" s="134"/>
      <c r="O11" s="134"/>
      <c r="P11" s="134"/>
      <c r="Q11" s="125"/>
      <c r="R11" s="125"/>
      <c r="S11" s="125"/>
      <c r="T11" s="125"/>
      <c r="U11" s="125"/>
      <c r="V11" s="125"/>
      <c r="W11" s="125"/>
      <c r="X11" s="125" t="s">
        <v>127</v>
      </c>
      <c r="Y11" s="125">
        <v>0</v>
      </c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</row>
    <row r="12" spans="1:60" outlineLevel="1">
      <c r="A12" s="142">
        <v>2</v>
      </c>
      <c r="B12" s="143" t="s">
        <v>129</v>
      </c>
      <c r="C12" s="156" t="s">
        <v>130</v>
      </c>
      <c r="D12" s="144" t="s">
        <v>124</v>
      </c>
      <c r="E12" s="145">
        <v>66.400000000000006</v>
      </c>
      <c r="F12" s="146"/>
      <c r="G12" s="191">
        <f>ROUND(E12*F12,2)</f>
        <v>0</v>
      </c>
      <c r="H12" s="195" t="s">
        <v>125</v>
      </c>
      <c r="I12" s="147" t="s">
        <v>125</v>
      </c>
      <c r="L12" s="134">
        <v>0.16</v>
      </c>
      <c r="M12" s="134" t="e">
        <f>ROUND(#REF!*L12,2)</f>
        <v>#REF!</v>
      </c>
      <c r="N12" s="134"/>
      <c r="O12" s="134" t="s">
        <v>104</v>
      </c>
      <c r="P12" s="134" t="s">
        <v>105</v>
      </c>
      <c r="Q12" s="125"/>
      <c r="R12" s="125"/>
      <c r="S12" s="125"/>
      <c r="T12" s="125"/>
      <c r="U12" s="125"/>
      <c r="V12" s="125"/>
      <c r="W12" s="125"/>
      <c r="X12" s="125" t="s">
        <v>106</v>
      </c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outlineLevel="2">
      <c r="A13" s="132"/>
      <c r="B13" s="133"/>
      <c r="C13" s="163" t="s">
        <v>126</v>
      </c>
      <c r="D13" s="161"/>
      <c r="E13" s="162"/>
      <c r="F13" s="134"/>
      <c r="G13" s="134"/>
      <c r="H13" s="134"/>
      <c r="I13" s="134"/>
      <c r="L13" s="134"/>
      <c r="M13" s="134"/>
      <c r="N13" s="134"/>
      <c r="O13" s="134"/>
      <c r="P13" s="134"/>
      <c r="Q13" s="125"/>
      <c r="R13" s="125"/>
      <c r="S13" s="125"/>
      <c r="T13" s="125"/>
      <c r="U13" s="125"/>
      <c r="V13" s="125"/>
      <c r="W13" s="125"/>
      <c r="X13" s="125" t="s">
        <v>127</v>
      </c>
      <c r="Y13" s="125">
        <v>0</v>
      </c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</row>
    <row r="14" spans="1:60" outlineLevel="3">
      <c r="A14" s="132"/>
      <c r="B14" s="133"/>
      <c r="C14" s="163" t="s">
        <v>131</v>
      </c>
      <c r="D14" s="161"/>
      <c r="E14" s="162">
        <v>66.400000000000006</v>
      </c>
      <c r="F14" s="134"/>
      <c r="G14" s="134"/>
      <c r="H14" s="134"/>
      <c r="I14" s="134"/>
      <c r="L14" s="134"/>
      <c r="M14" s="134"/>
      <c r="N14" s="134"/>
      <c r="O14" s="134"/>
      <c r="P14" s="134"/>
      <c r="Q14" s="125"/>
      <c r="R14" s="125"/>
      <c r="S14" s="125"/>
      <c r="T14" s="125"/>
      <c r="U14" s="125"/>
      <c r="V14" s="125"/>
      <c r="W14" s="125"/>
      <c r="X14" s="125" t="s">
        <v>127</v>
      </c>
      <c r="Y14" s="125">
        <v>0</v>
      </c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1">
      <c r="A15" s="142">
        <v>3</v>
      </c>
      <c r="B15" s="143" t="s">
        <v>132</v>
      </c>
      <c r="C15" s="156" t="s">
        <v>133</v>
      </c>
      <c r="D15" s="144" t="s">
        <v>124</v>
      </c>
      <c r="E15" s="145">
        <v>37</v>
      </c>
      <c r="F15" s="146"/>
      <c r="G15" s="191">
        <f>ROUND(E15*F15,2)</f>
        <v>0</v>
      </c>
      <c r="H15" s="195" t="s">
        <v>125</v>
      </c>
      <c r="I15" s="147" t="s">
        <v>125</v>
      </c>
      <c r="L15" s="134">
        <v>0.627</v>
      </c>
      <c r="M15" s="134" t="e">
        <f>ROUND(#REF!*L15,2)</f>
        <v>#REF!</v>
      </c>
      <c r="N15" s="134"/>
      <c r="O15" s="134" t="s">
        <v>104</v>
      </c>
      <c r="P15" s="134" t="s">
        <v>105</v>
      </c>
      <c r="Q15" s="125"/>
      <c r="R15" s="125"/>
      <c r="S15" s="125"/>
      <c r="T15" s="125"/>
      <c r="U15" s="125"/>
      <c r="V15" s="125"/>
      <c r="W15" s="125"/>
      <c r="X15" s="125" t="s">
        <v>106</v>
      </c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 outlineLevel="2">
      <c r="A16" s="132"/>
      <c r="B16" s="133"/>
      <c r="C16" s="163" t="s">
        <v>126</v>
      </c>
      <c r="D16" s="161"/>
      <c r="E16" s="162"/>
      <c r="F16" s="134"/>
      <c r="G16" s="134"/>
      <c r="H16" s="134"/>
      <c r="I16" s="134"/>
      <c r="L16" s="134"/>
      <c r="M16" s="134"/>
      <c r="N16" s="134"/>
      <c r="O16" s="134"/>
      <c r="P16" s="134"/>
      <c r="Q16" s="125"/>
      <c r="R16" s="125"/>
      <c r="S16" s="125"/>
      <c r="T16" s="125"/>
      <c r="U16" s="125"/>
      <c r="V16" s="125"/>
      <c r="W16" s="125"/>
      <c r="X16" s="125" t="s">
        <v>127</v>
      </c>
      <c r="Y16" s="125">
        <v>0</v>
      </c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 outlineLevel="3">
      <c r="A17" s="132"/>
      <c r="B17" s="133"/>
      <c r="C17" s="163" t="s">
        <v>134</v>
      </c>
      <c r="D17" s="161"/>
      <c r="E17" s="162">
        <v>18</v>
      </c>
      <c r="F17" s="134"/>
      <c r="G17" s="134"/>
      <c r="H17" s="134"/>
      <c r="I17" s="134"/>
      <c r="L17" s="134"/>
      <c r="M17" s="134"/>
      <c r="N17" s="134"/>
      <c r="O17" s="134"/>
      <c r="P17" s="134"/>
      <c r="Q17" s="125"/>
      <c r="R17" s="125"/>
      <c r="S17" s="125"/>
      <c r="T17" s="125"/>
      <c r="U17" s="125"/>
      <c r="V17" s="125"/>
      <c r="W17" s="125"/>
      <c r="X17" s="125" t="s">
        <v>127</v>
      </c>
      <c r="Y17" s="125">
        <v>0</v>
      </c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</row>
    <row r="18" spans="1:60" outlineLevel="3">
      <c r="A18" s="132"/>
      <c r="B18" s="133"/>
      <c r="C18" s="163" t="s">
        <v>135</v>
      </c>
      <c r="D18" s="161"/>
      <c r="E18" s="162">
        <v>19</v>
      </c>
      <c r="F18" s="134"/>
      <c r="G18" s="134"/>
      <c r="H18" s="134"/>
      <c r="I18" s="134"/>
      <c r="L18" s="134"/>
      <c r="M18" s="134"/>
      <c r="N18" s="134"/>
      <c r="O18" s="134"/>
      <c r="P18" s="134"/>
      <c r="Q18" s="125"/>
      <c r="R18" s="125"/>
      <c r="S18" s="125"/>
      <c r="T18" s="125"/>
      <c r="U18" s="125"/>
      <c r="V18" s="125"/>
      <c r="W18" s="125"/>
      <c r="X18" s="125" t="s">
        <v>127</v>
      </c>
      <c r="Y18" s="125">
        <v>0</v>
      </c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</row>
    <row r="19" spans="1:60" outlineLevel="1">
      <c r="A19" s="142">
        <v>4</v>
      </c>
      <c r="B19" s="143" t="s">
        <v>136</v>
      </c>
      <c r="C19" s="156" t="s">
        <v>137</v>
      </c>
      <c r="D19" s="144" t="s">
        <v>124</v>
      </c>
      <c r="E19" s="145">
        <v>19.5</v>
      </c>
      <c r="F19" s="146"/>
      <c r="G19" s="191">
        <f>ROUND(E19*F19,2)</f>
        <v>0</v>
      </c>
      <c r="H19" s="195" t="s">
        <v>125</v>
      </c>
      <c r="I19" s="147" t="s">
        <v>125</v>
      </c>
      <c r="L19" s="134">
        <v>0.63200000000000001</v>
      </c>
      <c r="M19" s="134" t="e">
        <f>ROUND(#REF!*L19,2)</f>
        <v>#REF!</v>
      </c>
      <c r="N19" s="134"/>
      <c r="O19" s="134" t="s">
        <v>104</v>
      </c>
      <c r="P19" s="134" t="s">
        <v>105</v>
      </c>
      <c r="Q19" s="125"/>
      <c r="R19" s="125"/>
      <c r="S19" s="125"/>
      <c r="T19" s="125"/>
      <c r="U19" s="125"/>
      <c r="V19" s="125"/>
      <c r="W19" s="125"/>
      <c r="X19" s="125" t="s">
        <v>106</v>
      </c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</row>
    <row r="20" spans="1:60" outlineLevel="2">
      <c r="A20" s="132"/>
      <c r="B20" s="133"/>
      <c r="C20" s="163" t="s">
        <v>126</v>
      </c>
      <c r="D20" s="161"/>
      <c r="E20" s="162"/>
      <c r="F20" s="134"/>
      <c r="G20" s="134"/>
      <c r="H20" s="134"/>
      <c r="I20" s="134"/>
      <c r="L20" s="134"/>
      <c r="M20" s="134"/>
      <c r="N20" s="134"/>
      <c r="O20" s="134"/>
      <c r="P20" s="134"/>
      <c r="Q20" s="125"/>
      <c r="R20" s="125"/>
      <c r="S20" s="125"/>
      <c r="T20" s="125"/>
      <c r="U20" s="125"/>
      <c r="V20" s="125"/>
      <c r="W20" s="125"/>
      <c r="X20" s="125" t="s">
        <v>127</v>
      </c>
      <c r="Y20" s="125">
        <v>0</v>
      </c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</row>
    <row r="21" spans="1:60" outlineLevel="3">
      <c r="A21" s="132"/>
      <c r="B21" s="133"/>
      <c r="C21" s="163" t="s">
        <v>138</v>
      </c>
      <c r="D21" s="161"/>
      <c r="E21" s="162">
        <v>19.5</v>
      </c>
      <c r="F21" s="134"/>
      <c r="G21" s="134"/>
      <c r="H21" s="134"/>
      <c r="I21" s="134"/>
      <c r="L21" s="134"/>
      <c r="M21" s="134"/>
      <c r="N21" s="134"/>
      <c r="O21" s="134"/>
      <c r="P21" s="134"/>
      <c r="Q21" s="125"/>
      <c r="R21" s="125"/>
      <c r="S21" s="125"/>
      <c r="T21" s="125"/>
      <c r="U21" s="125"/>
      <c r="V21" s="125"/>
      <c r="W21" s="125"/>
      <c r="X21" s="125" t="s">
        <v>127</v>
      </c>
      <c r="Y21" s="125">
        <v>0</v>
      </c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</row>
    <row r="22" spans="1:60" outlineLevel="1">
      <c r="A22" s="142">
        <v>5</v>
      </c>
      <c r="B22" s="143" t="s">
        <v>139</v>
      </c>
      <c r="C22" s="156" t="s">
        <v>140</v>
      </c>
      <c r="D22" s="144" t="s">
        <v>124</v>
      </c>
      <c r="E22" s="145">
        <v>83.9</v>
      </c>
      <c r="F22" s="146"/>
      <c r="G22" s="191">
        <f>ROUND(E22*F22,2)</f>
        <v>0</v>
      </c>
      <c r="H22" s="195" t="s">
        <v>125</v>
      </c>
      <c r="I22" s="147" t="s">
        <v>125</v>
      </c>
      <c r="L22" s="134">
        <v>7.2999999999999995E-2</v>
      </c>
      <c r="M22" s="134" t="e">
        <f>ROUND(#REF!*L22,2)</f>
        <v>#REF!</v>
      </c>
      <c r="N22" s="134"/>
      <c r="O22" s="134" t="s">
        <v>104</v>
      </c>
      <c r="P22" s="134" t="s">
        <v>105</v>
      </c>
      <c r="Q22" s="125"/>
      <c r="R22" s="125"/>
      <c r="S22" s="125"/>
      <c r="T22" s="125"/>
      <c r="U22" s="125"/>
      <c r="V22" s="125"/>
      <c r="W22" s="125"/>
      <c r="X22" s="125" t="s">
        <v>106</v>
      </c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</row>
    <row r="23" spans="1:60" outlineLevel="2">
      <c r="A23" s="132"/>
      <c r="B23" s="133"/>
      <c r="C23" s="163" t="s">
        <v>126</v>
      </c>
      <c r="D23" s="161"/>
      <c r="E23" s="162"/>
      <c r="F23" s="134"/>
      <c r="G23" s="134"/>
      <c r="H23" s="134"/>
      <c r="I23" s="134"/>
      <c r="L23" s="134"/>
      <c r="M23" s="134"/>
      <c r="N23" s="134"/>
      <c r="O23" s="134"/>
      <c r="P23" s="134"/>
      <c r="Q23" s="125"/>
      <c r="R23" s="125"/>
      <c r="S23" s="125"/>
      <c r="T23" s="125"/>
      <c r="U23" s="125"/>
      <c r="V23" s="125"/>
      <c r="W23" s="125"/>
      <c r="X23" s="125" t="s">
        <v>127</v>
      </c>
      <c r="Y23" s="125">
        <v>0</v>
      </c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</row>
    <row r="24" spans="1:60" outlineLevel="3">
      <c r="A24" s="132"/>
      <c r="B24" s="133"/>
      <c r="C24" s="163" t="s">
        <v>141</v>
      </c>
      <c r="D24" s="161"/>
      <c r="E24" s="162">
        <v>83.9</v>
      </c>
      <c r="F24" s="134"/>
      <c r="G24" s="134"/>
      <c r="H24" s="134"/>
      <c r="I24" s="134"/>
      <c r="L24" s="134"/>
      <c r="M24" s="134"/>
      <c r="N24" s="134"/>
      <c r="O24" s="134"/>
      <c r="P24" s="134"/>
      <c r="Q24" s="125"/>
      <c r="R24" s="125"/>
      <c r="S24" s="125"/>
      <c r="T24" s="125"/>
      <c r="U24" s="125"/>
      <c r="V24" s="125"/>
      <c r="W24" s="125"/>
      <c r="X24" s="125" t="s">
        <v>127</v>
      </c>
      <c r="Y24" s="125">
        <v>0</v>
      </c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</row>
    <row r="25" spans="1:60" outlineLevel="1">
      <c r="A25" s="142">
        <v>6</v>
      </c>
      <c r="B25" s="143" t="s">
        <v>142</v>
      </c>
      <c r="C25" s="156" t="s">
        <v>143</v>
      </c>
      <c r="D25" s="144" t="s">
        <v>144</v>
      </c>
      <c r="E25" s="145">
        <v>61.4</v>
      </c>
      <c r="F25" s="146"/>
      <c r="G25" s="191">
        <f>ROUND(E25*F25,2)</f>
        <v>0</v>
      </c>
      <c r="H25" s="195" t="s">
        <v>125</v>
      </c>
      <c r="I25" s="147" t="s">
        <v>125</v>
      </c>
      <c r="L25" s="134">
        <v>0.08</v>
      </c>
      <c r="M25" s="134" t="e">
        <f>ROUND(#REF!*L25,2)</f>
        <v>#REF!</v>
      </c>
      <c r="N25" s="134"/>
      <c r="O25" s="134" t="s">
        <v>104</v>
      </c>
      <c r="P25" s="134" t="s">
        <v>105</v>
      </c>
      <c r="Q25" s="125"/>
      <c r="R25" s="125"/>
      <c r="S25" s="125"/>
      <c r="T25" s="125"/>
      <c r="U25" s="125"/>
      <c r="V25" s="125"/>
      <c r="W25" s="125"/>
      <c r="X25" s="125" t="s">
        <v>106</v>
      </c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  <row r="26" spans="1:60" outlineLevel="2">
      <c r="A26" s="132"/>
      <c r="B26" s="133"/>
      <c r="C26" s="163" t="s">
        <v>126</v>
      </c>
      <c r="D26" s="161"/>
      <c r="E26" s="162"/>
      <c r="F26" s="134"/>
      <c r="G26" s="134"/>
      <c r="H26" s="134"/>
      <c r="I26" s="134"/>
      <c r="L26" s="134"/>
      <c r="M26" s="134"/>
      <c r="N26" s="134"/>
      <c r="O26" s="134"/>
      <c r="P26" s="134"/>
      <c r="Q26" s="125"/>
      <c r="R26" s="125"/>
      <c r="S26" s="125"/>
      <c r="T26" s="125"/>
      <c r="U26" s="125"/>
      <c r="V26" s="125"/>
      <c r="W26" s="125"/>
      <c r="X26" s="125" t="s">
        <v>127</v>
      </c>
      <c r="Y26" s="125">
        <v>0</v>
      </c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ht="33.75" outlineLevel="3">
      <c r="A27" s="132"/>
      <c r="B27" s="133"/>
      <c r="C27" s="163" t="s">
        <v>145</v>
      </c>
      <c r="D27" s="161"/>
      <c r="E27" s="162">
        <v>122</v>
      </c>
      <c r="F27" s="134"/>
      <c r="G27" s="134"/>
      <c r="H27" s="134"/>
      <c r="I27" s="134"/>
      <c r="L27" s="134"/>
      <c r="M27" s="134"/>
      <c r="N27" s="134"/>
      <c r="O27" s="134"/>
      <c r="P27" s="134"/>
      <c r="Q27" s="125"/>
      <c r="R27" s="125"/>
      <c r="S27" s="125"/>
      <c r="T27" s="125"/>
      <c r="U27" s="125"/>
      <c r="V27" s="125"/>
      <c r="W27" s="125"/>
      <c r="X27" s="125" t="s">
        <v>127</v>
      </c>
      <c r="Y27" s="125">
        <v>0</v>
      </c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</row>
    <row r="28" spans="1:60" outlineLevel="3">
      <c r="A28" s="132"/>
      <c r="B28" s="133"/>
      <c r="C28" s="163" t="s">
        <v>146</v>
      </c>
      <c r="D28" s="161"/>
      <c r="E28" s="162">
        <v>42.6</v>
      </c>
      <c r="F28" s="134"/>
      <c r="G28" s="134"/>
      <c r="H28" s="134"/>
      <c r="I28" s="134"/>
      <c r="L28" s="134"/>
      <c r="M28" s="134"/>
      <c r="N28" s="134"/>
      <c r="O28" s="134"/>
      <c r="P28" s="134"/>
      <c r="Q28" s="125"/>
      <c r="R28" s="125"/>
      <c r="S28" s="125"/>
      <c r="T28" s="125"/>
      <c r="U28" s="125"/>
      <c r="V28" s="125"/>
      <c r="W28" s="125"/>
      <c r="X28" s="125" t="s">
        <v>127</v>
      </c>
      <c r="Y28" s="125">
        <v>0</v>
      </c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</row>
    <row r="29" spans="1:60" outlineLevel="3">
      <c r="A29" s="132"/>
      <c r="B29" s="133"/>
      <c r="C29" s="163" t="s">
        <v>147</v>
      </c>
      <c r="D29" s="161"/>
      <c r="E29" s="162">
        <v>-97</v>
      </c>
      <c r="F29" s="134"/>
      <c r="G29" s="134"/>
      <c r="H29" s="134"/>
      <c r="I29" s="134"/>
      <c r="L29" s="134"/>
      <c r="M29" s="134"/>
      <c r="N29" s="134"/>
      <c r="O29" s="134"/>
      <c r="P29" s="134"/>
      <c r="Q29" s="125"/>
      <c r="R29" s="125"/>
      <c r="S29" s="125"/>
      <c r="T29" s="125"/>
      <c r="U29" s="125"/>
      <c r="V29" s="125"/>
      <c r="W29" s="125"/>
      <c r="X29" s="125" t="s">
        <v>127</v>
      </c>
      <c r="Y29" s="125">
        <v>0</v>
      </c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</row>
    <row r="30" spans="1:60" outlineLevel="3">
      <c r="A30" s="132"/>
      <c r="B30" s="133"/>
      <c r="C30" s="163" t="s">
        <v>148</v>
      </c>
      <c r="D30" s="161"/>
      <c r="E30" s="162">
        <v>-6.2</v>
      </c>
      <c r="F30" s="134"/>
      <c r="G30" s="134"/>
      <c r="H30" s="134"/>
      <c r="I30" s="134"/>
      <c r="L30" s="134"/>
      <c r="M30" s="134"/>
      <c r="N30" s="134"/>
      <c r="O30" s="134"/>
      <c r="P30" s="134"/>
      <c r="Q30" s="125"/>
      <c r="R30" s="125"/>
      <c r="S30" s="125"/>
      <c r="T30" s="125"/>
      <c r="U30" s="125"/>
      <c r="V30" s="125"/>
      <c r="W30" s="125"/>
      <c r="X30" s="125" t="s">
        <v>127</v>
      </c>
      <c r="Y30" s="125">
        <v>0</v>
      </c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</row>
    <row r="31" spans="1:60" outlineLevel="1">
      <c r="A31" s="142">
        <v>7</v>
      </c>
      <c r="B31" s="143" t="s">
        <v>149</v>
      </c>
      <c r="C31" s="156" t="s">
        <v>150</v>
      </c>
      <c r="D31" s="144" t="s">
        <v>151</v>
      </c>
      <c r="E31" s="145">
        <v>30.542999999999999</v>
      </c>
      <c r="F31" s="146"/>
      <c r="G31" s="191">
        <f>ROUND(E31*F31,2)</f>
        <v>0</v>
      </c>
      <c r="H31" s="195" t="s">
        <v>125</v>
      </c>
      <c r="I31" s="147" t="s">
        <v>125</v>
      </c>
      <c r="L31" s="134">
        <v>0.36799999999999999</v>
      </c>
      <c r="M31" s="134" t="e">
        <f>ROUND(#REF!*L31,2)</f>
        <v>#REF!</v>
      </c>
      <c r="N31" s="134"/>
      <c r="O31" s="134" t="s">
        <v>104</v>
      </c>
      <c r="P31" s="134" t="s">
        <v>105</v>
      </c>
      <c r="Q31" s="125"/>
      <c r="R31" s="125"/>
      <c r="S31" s="125"/>
      <c r="T31" s="125"/>
      <c r="U31" s="125"/>
      <c r="V31" s="125"/>
      <c r="W31" s="125"/>
      <c r="X31" s="125" t="s">
        <v>106</v>
      </c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</row>
    <row r="32" spans="1:60" outlineLevel="2">
      <c r="A32" s="132"/>
      <c r="B32" s="133"/>
      <c r="C32" s="163" t="s">
        <v>152</v>
      </c>
      <c r="D32" s="161"/>
      <c r="E32" s="162"/>
      <c r="F32" s="134"/>
      <c r="G32" s="134"/>
      <c r="H32" s="134"/>
      <c r="I32" s="134"/>
      <c r="L32" s="134"/>
      <c r="M32" s="134"/>
      <c r="N32" s="134"/>
      <c r="O32" s="134"/>
      <c r="P32" s="134"/>
      <c r="Q32" s="125"/>
      <c r="R32" s="125"/>
      <c r="S32" s="125"/>
      <c r="T32" s="125"/>
      <c r="U32" s="125"/>
      <c r="V32" s="125"/>
      <c r="W32" s="125"/>
      <c r="X32" s="125" t="s">
        <v>127</v>
      </c>
      <c r="Y32" s="125">
        <v>0</v>
      </c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</row>
    <row r="33" spans="1:60" outlineLevel="3">
      <c r="A33" s="132"/>
      <c r="B33" s="133"/>
      <c r="C33" s="163" t="s">
        <v>153</v>
      </c>
      <c r="D33" s="161"/>
      <c r="E33" s="162">
        <v>5.13</v>
      </c>
      <c r="F33" s="134"/>
      <c r="G33" s="134"/>
      <c r="H33" s="134"/>
      <c r="I33" s="134"/>
      <c r="L33" s="134"/>
      <c r="M33" s="134"/>
      <c r="N33" s="134"/>
      <c r="O33" s="134"/>
      <c r="P33" s="134"/>
      <c r="Q33" s="125"/>
      <c r="R33" s="125"/>
      <c r="S33" s="125"/>
      <c r="T33" s="125"/>
      <c r="U33" s="125"/>
      <c r="V33" s="125"/>
      <c r="W33" s="125"/>
      <c r="X33" s="125" t="s">
        <v>127</v>
      </c>
      <c r="Y33" s="125">
        <v>0</v>
      </c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</row>
    <row r="34" spans="1:60" outlineLevel="3">
      <c r="A34" s="132"/>
      <c r="B34" s="133"/>
      <c r="C34" s="163" t="s">
        <v>154</v>
      </c>
      <c r="D34" s="161"/>
      <c r="E34" s="162">
        <v>67.53</v>
      </c>
      <c r="F34" s="134"/>
      <c r="G34" s="134"/>
      <c r="H34" s="134"/>
      <c r="I34" s="134"/>
      <c r="L34" s="134"/>
      <c r="M34" s="134"/>
      <c r="N34" s="134"/>
      <c r="O34" s="134"/>
      <c r="P34" s="134"/>
      <c r="Q34" s="125"/>
      <c r="R34" s="125"/>
      <c r="S34" s="125"/>
      <c r="T34" s="125"/>
      <c r="U34" s="125"/>
      <c r="V34" s="125"/>
      <c r="W34" s="125"/>
      <c r="X34" s="125" t="s">
        <v>127</v>
      </c>
      <c r="Y34" s="125">
        <v>0</v>
      </c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</row>
    <row r="35" spans="1:60" ht="22.5" outlineLevel="3">
      <c r="A35" s="132"/>
      <c r="B35" s="133"/>
      <c r="C35" s="163" t="s">
        <v>155</v>
      </c>
      <c r="D35" s="161"/>
      <c r="E35" s="162">
        <v>-42.12</v>
      </c>
      <c r="F35" s="134"/>
      <c r="G35" s="134"/>
      <c r="H35" s="134"/>
      <c r="I35" s="134"/>
      <c r="L35" s="134"/>
      <c r="M35" s="134"/>
      <c r="N35" s="134"/>
      <c r="O35" s="134"/>
      <c r="P35" s="134"/>
      <c r="Q35" s="125"/>
      <c r="R35" s="125"/>
      <c r="S35" s="125"/>
      <c r="T35" s="125"/>
      <c r="U35" s="125"/>
      <c r="V35" s="125"/>
      <c r="W35" s="125"/>
      <c r="X35" s="125" t="s">
        <v>127</v>
      </c>
      <c r="Y35" s="125">
        <v>0</v>
      </c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</row>
    <row r="36" spans="1:60" outlineLevel="1">
      <c r="A36" s="142">
        <v>8</v>
      </c>
      <c r="B36" s="143" t="s">
        <v>156</v>
      </c>
      <c r="C36" s="156" t="s">
        <v>157</v>
      </c>
      <c r="D36" s="144" t="s">
        <v>151</v>
      </c>
      <c r="E36" s="145">
        <v>15.2715</v>
      </c>
      <c r="F36" s="146"/>
      <c r="G36" s="191">
        <f>ROUND(E36*F36,2)</f>
        <v>0</v>
      </c>
      <c r="H36" s="195" t="s">
        <v>125</v>
      </c>
      <c r="I36" s="147" t="s">
        <v>125</v>
      </c>
      <c r="L36" s="134">
        <v>5.8000000000000003E-2</v>
      </c>
      <c r="M36" s="134" t="e">
        <f>ROUND(#REF!*L36,2)</f>
        <v>#REF!</v>
      </c>
      <c r="N36" s="134"/>
      <c r="O36" s="134" t="s">
        <v>104</v>
      </c>
      <c r="P36" s="134" t="s">
        <v>105</v>
      </c>
      <c r="Q36" s="125"/>
      <c r="R36" s="125"/>
      <c r="S36" s="125"/>
      <c r="T36" s="125"/>
      <c r="U36" s="125"/>
      <c r="V36" s="125"/>
      <c r="W36" s="125"/>
      <c r="X36" s="125" t="s">
        <v>106</v>
      </c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</row>
    <row r="37" spans="1:60" outlineLevel="2">
      <c r="A37" s="132"/>
      <c r="B37" s="133"/>
      <c r="C37" s="163" t="s">
        <v>158</v>
      </c>
      <c r="D37" s="161"/>
      <c r="E37" s="162">
        <v>15.27</v>
      </c>
      <c r="F37" s="134"/>
      <c r="G37" s="134"/>
      <c r="H37" s="134"/>
      <c r="I37" s="134"/>
      <c r="L37" s="134"/>
      <c r="M37" s="134"/>
      <c r="N37" s="134"/>
      <c r="O37" s="134"/>
      <c r="P37" s="134"/>
      <c r="Q37" s="125"/>
      <c r="R37" s="125"/>
      <c r="S37" s="125"/>
      <c r="T37" s="125"/>
      <c r="U37" s="125"/>
      <c r="V37" s="125"/>
      <c r="W37" s="125"/>
      <c r="X37" s="125" t="s">
        <v>127</v>
      </c>
      <c r="Y37" s="125">
        <v>0</v>
      </c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</row>
    <row r="38" spans="1:60" outlineLevel="1">
      <c r="A38" s="142">
        <v>9</v>
      </c>
      <c r="B38" s="143" t="s">
        <v>159</v>
      </c>
      <c r="C38" s="156" t="s">
        <v>160</v>
      </c>
      <c r="D38" s="144" t="s">
        <v>151</v>
      </c>
      <c r="E38" s="145">
        <v>8.4949999999999992</v>
      </c>
      <c r="F38" s="146"/>
      <c r="G38" s="191">
        <f>ROUND(E38*F38,2)</f>
        <v>0</v>
      </c>
      <c r="H38" s="195" t="s">
        <v>125</v>
      </c>
      <c r="I38" s="147" t="s">
        <v>125</v>
      </c>
      <c r="L38" s="134">
        <v>3.1309999999999998</v>
      </c>
      <c r="M38" s="134" t="e">
        <f>ROUND(#REF!*L38,2)</f>
        <v>#REF!</v>
      </c>
      <c r="N38" s="134"/>
      <c r="O38" s="134" t="s">
        <v>104</v>
      </c>
      <c r="P38" s="134" t="s">
        <v>105</v>
      </c>
      <c r="Q38" s="125"/>
      <c r="R38" s="125"/>
      <c r="S38" s="125"/>
      <c r="T38" s="125"/>
      <c r="U38" s="125"/>
      <c r="V38" s="125"/>
      <c r="W38" s="125"/>
      <c r="X38" s="125" t="s">
        <v>106</v>
      </c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</row>
    <row r="39" spans="1:60" outlineLevel="2">
      <c r="A39" s="132"/>
      <c r="B39" s="133"/>
      <c r="C39" s="163" t="s">
        <v>161</v>
      </c>
      <c r="D39" s="161"/>
      <c r="E39" s="162">
        <v>1.57</v>
      </c>
      <c r="F39" s="134"/>
      <c r="G39" s="134"/>
      <c r="H39" s="134"/>
      <c r="I39" s="134"/>
      <c r="L39" s="134"/>
      <c r="M39" s="134"/>
      <c r="N39" s="134"/>
      <c r="O39" s="134"/>
      <c r="P39" s="134"/>
      <c r="Q39" s="125"/>
      <c r="R39" s="125"/>
      <c r="S39" s="125"/>
      <c r="T39" s="125"/>
      <c r="U39" s="125"/>
      <c r="V39" s="125"/>
      <c r="W39" s="125"/>
      <c r="X39" s="125" t="s">
        <v>127</v>
      </c>
      <c r="Y39" s="125">
        <v>0</v>
      </c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</row>
    <row r="40" spans="1:60" outlineLevel="3">
      <c r="A40" s="132"/>
      <c r="B40" s="133"/>
      <c r="C40" s="163" t="s">
        <v>162</v>
      </c>
      <c r="D40" s="161"/>
      <c r="E40" s="162"/>
      <c r="F40" s="134"/>
      <c r="G40" s="134"/>
      <c r="H40" s="134"/>
      <c r="I40" s="134"/>
      <c r="L40" s="134"/>
      <c r="M40" s="134"/>
      <c r="N40" s="134"/>
      <c r="O40" s="134"/>
      <c r="P40" s="134"/>
      <c r="Q40" s="125"/>
      <c r="R40" s="125"/>
      <c r="S40" s="125"/>
      <c r="T40" s="125"/>
      <c r="U40" s="125"/>
      <c r="V40" s="125"/>
      <c r="W40" s="125"/>
      <c r="X40" s="125" t="s">
        <v>127</v>
      </c>
      <c r="Y40" s="125">
        <v>0</v>
      </c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</row>
    <row r="41" spans="1:60" outlineLevel="3">
      <c r="A41" s="132"/>
      <c r="B41" s="133"/>
      <c r="C41" s="163" t="s">
        <v>163</v>
      </c>
      <c r="D41" s="161"/>
      <c r="E41" s="162">
        <v>0.26</v>
      </c>
      <c r="F41" s="134"/>
      <c r="G41" s="134"/>
      <c r="H41" s="134"/>
      <c r="I41" s="134"/>
      <c r="L41" s="134"/>
      <c r="M41" s="134"/>
      <c r="N41" s="134"/>
      <c r="O41" s="134"/>
      <c r="P41" s="134"/>
      <c r="Q41" s="125"/>
      <c r="R41" s="125"/>
      <c r="S41" s="125"/>
      <c r="T41" s="125"/>
      <c r="U41" s="125"/>
      <c r="V41" s="125"/>
      <c r="W41" s="125"/>
      <c r="X41" s="125" t="s">
        <v>127</v>
      </c>
      <c r="Y41" s="125">
        <v>0</v>
      </c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</row>
    <row r="42" spans="1:60" outlineLevel="3">
      <c r="A42" s="132"/>
      <c r="B42" s="133"/>
      <c r="C42" s="163" t="s">
        <v>164</v>
      </c>
      <c r="D42" s="161"/>
      <c r="E42" s="162">
        <v>2.2999999999999998</v>
      </c>
      <c r="F42" s="134"/>
      <c r="G42" s="134"/>
      <c r="H42" s="134"/>
      <c r="I42" s="134"/>
      <c r="L42" s="134"/>
      <c r="M42" s="134"/>
      <c r="N42" s="134"/>
      <c r="O42" s="134"/>
      <c r="P42" s="134"/>
      <c r="Q42" s="125"/>
      <c r="R42" s="125"/>
      <c r="S42" s="125"/>
      <c r="T42" s="125"/>
      <c r="U42" s="125"/>
      <c r="V42" s="125"/>
      <c r="W42" s="125"/>
      <c r="X42" s="125" t="s">
        <v>127</v>
      </c>
      <c r="Y42" s="125">
        <v>0</v>
      </c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</row>
    <row r="43" spans="1:60" outlineLevel="3">
      <c r="A43" s="132"/>
      <c r="B43" s="133"/>
      <c r="C43" s="163" t="s">
        <v>165</v>
      </c>
      <c r="D43" s="161"/>
      <c r="E43" s="162">
        <v>0.13</v>
      </c>
      <c r="F43" s="134"/>
      <c r="G43" s="134"/>
      <c r="H43" s="134"/>
      <c r="I43" s="134"/>
      <c r="L43" s="134"/>
      <c r="M43" s="134"/>
      <c r="N43" s="134"/>
      <c r="O43" s="134"/>
      <c r="P43" s="134"/>
      <c r="Q43" s="125"/>
      <c r="R43" s="125"/>
      <c r="S43" s="125"/>
      <c r="T43" s="125"/>
      <c r="U43" s="125"/>
      <c r="V43" s="125"/>
      <c r="W43" s="125"/>
      <c r="X43" s="125" t="s">
        <v>127</v>
      </c>
      <c r="Y43" s="125">
        <v>0</v>
      </c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</row>
    <row r="44" spans="1:60" outlineLevel="3">
      <c r="A44" s="132"/>
      <c r="B44" s="133"/>
      <c r="C44" s="163" t="s">
        <v>166</v>
      </c>
      <c r="D44" s="161"/>
      <c r="E44" s="162">
        <v>0.13</v>
      </c>
      <c r="F44" s="134"/>
      <c r="G44" s="134"/>
      <c r="H44" s="134"/>
      <c r="I44" s="134"/>
      <c r="L44" s="134"/>
      <c r="M44" s="134"/>
      <c r="N44" s="134"/>
      <c r="O44" s="134"/>
      <c r="P44" s="134"/>
      <c r="Q44" s="125"/>
      <c r="R44" s="125"/>
      <c r="S44" s="125"/>
      <c r="T44" s="125"/>
      <c r="U44" s="125"/>
      <c r="V44" s="125"/>
      <c r="W44" s="125"/>
      <c r="X44" s="125" t="s">
        <v>127</v>
      </c>
      <c r="Y44" s="125">
        <v>0</v>
      </c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</row>
    <row r="45" spans="1:60" outlineLevel="3">
      <c r="A45" s="132"/>
      <c r="B45" s="133"/>
      <c r="C45" s="163" t="s">
        <v>167</v>
      </c>
      <c r="D45" s="161"/>
      <c r="E45" s="162">
        <v>2.0499999999999998</v>
      </c>
      <c r="F45" s="134"/>
      <c r="G45" s="134"/>
      <c r="H45" s="134"/>
      <c r="I45" s="134"/>
      <c r="L45" s="134"/>
      <c r="M45" s="134"/>
      <c r="N45" s="134"/>
      <c r="O45" s="134"/>
      <c r="P45" s="134"/>
      <c r="Q45" s="125"/>
      <c r="R45" s="125"/>
      <c r="S45" s="125"/>
      <c r="T45" s="125"/>
      <c r="U45" s="125"/>
      <c r="V45" s="125"/>
      <c r="W45" s="125"/>
      <c r="X45" s="125" t="s">
        <v>127</v>
      </c>
      <c r="Y45" s="125">
        <v>0</v>
      </c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</row>
    <row r="46" spans="1:60" outlineLevel="3">
      <c r="A46" s="132"/>
      <c r="B46" s="133"/>
      <c r="C46" s="163" t="s">
        <v>168</v>
      </c>
      <c r="D46" s="161"/>
      <c r="E46" s="162">
        <v>0.19</v>
      </c>
      <c r="F46" s="134"/>
      <c r="G46" s="134"/>
      <c r="H46" s="134"/>
      <c r="I46" s="134"/>
      <c r="L46" s="134"/>
      <c r="M46" s="134"/>
      <c r="N46" s="134"/>
      <c r="O46" s="134"/>
      <c r="P46" s="134"/>
      <c r="Q46" s="125"/>
      <c r="R46" s="125"/>
      <c r="S46" s="125"/>
      <c r="T46" s="125"/>
      <c r="U46" s="125"/>
      <c r="V46" s="125"/>
      <c r="W46" s="125"/>
      <c r="X46" s="125" t="s">
        <v>127</v>
      </c>
      <c r="Y46" s="125">
        <v>0</v>
      </c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</row>
    <row r="47" spans="1:60" outlineLevel="3">
      <c r="A47" s="132"/>
      <c r="B47" s="133"/>
      <c r="C47" s="163" t="s">
        <v>169</v>
      </c>
      <c r="D47" s="161"/>
      <c r="E47" s="162">
        <v>0.64</v>
      </c>
      <c r="F47" s="134"/>
      <c r="G47" s="134"/>
      <c r="H47" s="134"/>
      <c r="I47" s="134"/>
      <c r="L47" s="134"/>
      <c r="M47" s="134"/>
      <c r="N47" s="134"/>
      <c r="O47" s="134"/>
      <c r="P47" s="134"/>
      <c r="Q47" s="125"/>
      <c r="R47" s="125"/>
      <c r="S47" s="125"/>
      <c r="T47" s="125"/>
      <c r="U47" s="125"/>
      <c r="V47" s="125"/>
      <c r="W47" s="125"/>
      <c r="X47" s="125" t="s">
        <v>127</v>
      </c>
      <c r="Y47" s="125">
        <v>0</v>
      </c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</row>
    <row r="48" spans="1:60" outlineLevel="3">
      <c r="A48" s="132"/>
      <c r="B48" s="133"/>
      <c r="C48" s="163" t="s">
        <v>170</v>
      </c>
      <c r="D48" s="161"/>
      <c r="E48" s="162">
        <v>0.22</v>
      </c>
      <c r="F48" s="134"/>
      <c r="G48" s="134"/>
      <c r="H48" s="134"/>
      <c r="I48" s="134"/>
      <c r="L48" s="134"/>
      <c r="M48" s="134"/>
      <c r="N48" s="134"/>
      <c r="O48" s="134"/>
      <c r="P48" s="134"/>
      <c r="Q48" s="125"/>
      <c r="R48" s="125"/>
      <c r="S48" s="125"/>
      <c r="T48" s="125"/>
      <c r="U48" s="125"/>
      <c r="V48" s="125"/>
      <c r="W48" s="125"/>
      <c r="X48" s="125" t="s">
        <v>127</v>
      </c>
      <c r="Y48" s="125">
        <v>0</v>
      </c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</row>
    <row r="49" spans="1:60" outlineLevel="3">
      <c r="A49" s="132"/>
      <c r="B49" s="133"/>
      <c r="C49" s="163" t="s">
        <v>171</v>
      </c>
      <c r="D49" s="161"/>
      <c r="E49" s="162">
        <v>1.01</v>
      </c>
      <c r="F49" s="134"/>
      <c r="G49" s="134"/>
      <c r="H49" s="134"/>
      <c r="I49" s="134"/>
      <c r="L49" s="134"/>
      <c r="M49" s="134"/>
      <c r="N49" s="134"/>
      <c r="O49" s="134"/>
      <c r="P49" s="134"/>
      <c r="Q49" s="125"/>
      <c r="R49" s="125"/>
      <c r="S49" s="125"/>
      <c r="T49" s="125"/>
      <c r="U49" s="125"/>
      <c r="V49" s="125"/>
      <c r="W49" s="125"/>
      <c r="X49" s="125" t="s">
        <v>127</v>
      </c>
      <c r="Y49" s="125">
        <v>0</v>
      </c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</row>
    <row r="50" spans="1:60" outlineLevel="1">
      <c r="A50" s="142">
        <v>10</v>
      </c>
      <c r="B50" s="143" t="s">
        <v>172</v>
      </c>
      <c r="C50" s="156" t="s">
        <v>173</v>
      </c>
      <c r="D50" s="144" t="s">
        <v>151</v>
      </c>
      <c r="E50" s="145">
        <v>4.2474999999999996</v>
      </c>
      <c r="F50" s="146"/>
      <c r="G50" s="191">
        <f>ROUND(E50*F50,2)</f>
        <v>0</v>
      </c>
      <c r="H50" s="195" t="s">
        <v>125</v>
      </c>
      <c r="I50" s="147" t="s">
        <v>125</v>
      </c>
      <c r="L50" s="134">
        <v>0.47399999999999998</v>
      </c>
      <c r="M50" s="134" t="e">
        <f>ROUND(#REF!*L50,2)</f>
        <v>#REF!</v>
      </c>
      <c r="N50" s="134"/>
      <c r="O50" s="134" t="s">
        <v>104</v>
      </c>
      <c r="P50" s="134" t="s">
        <v>105</v>
      </c>
      <c r="Q50" s="125"/>
      <c r="R50" s="125"/>
      <c r="S50" s="125"/>
      <c r="T50" s="125"/>
      <c r="U50" s="125"/>
      <c r="V50" s="125"/>
      <c r="W50" s="125"/>
      <c r="X50" s="125" t="s">
        <v>106</v>
      </c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</row>
    <row r="51" spans="1:60" outlineLevel="2">
      <c r="A51" s="132"/>
      <c r="B51" s="133"/>
      <c r="C51" s="163" t="s">
        <v>174</v>
      </c>
      <c r="D51" s="161"/>
      <c r="E51" s="162">
        <v>4.25</v>
      </c>
      <c r="F51" s="134"/>
      <c r="G51" s="134"/>
      <c r="H51" s="134"/>
      <c r="I51" s="134"/>
      <c r="L51" s="134"/>
      <c r="M51" s="134"/>
      <c r="N51" s="134"/>
      <c r="O51" s="134"/>
      <c r="P51" s="134"/>
      <c r="Q51" s="125"/>
      <c r="R51" s="125"/>
      <c r="S51" s="125"/>
      <c r="T51" s="125"/>
      <c r="U51" s="125"/>
      <c r="V51" s="125"/>
      <c r="W51" s="125"/>
      <c r="X51" s="125" t="s">
        <v>127</v>
      </c>
      <c r="Y51" s="125">
        <v>0</v>
      </c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</row>
    <row r="52" spans="1:60" ht="22.5" outlineLevel="1">
      <c r="A52" s="142">
        <v>11</v>
      </c>
      <c r="B52" s="143" t="s">
        <v>175</v>
      </c>
      <c r="C52" s="156" t="s">
        <v>176</v>
      </c>
      <c r="D52" s="144" t="s">
        <v>151</v>
      </c>
      <c r="E52" s="145">
        <v>41.037999999999997</v>
      </c>
      <c r="F52" s="146"/>
      <c r="G52" s="191">
        <f>ROUND(E52*F52,2)</f>
        <v>0</v>
      </c>
      <c r="H52" s="195" t="s">
        <v>125</v>
      </c>
      <c r="I52" s="147" t="s">
        <v>125</v>
      </c>
      <c r="L52" s="134">
        <v>1.0999999999999999E-2</v>
      </c>
      <c r="M52" s="134" t="e">
        <f>ROUND(#REF!*L52,2)</f>
        <v>#REF!</v>
      </c>
      <c r="N52" s="134"/>
      <c r="O52" s="134" t="s">
        <v>104</v>
      </c>
      <c r="P52" s="134" t="s">
        <v>105</v>
      </c>
      <c r="Q52" s="125"/>
      <c r="R52" s="125"/>
      <c r="S52" s="125"/>
      <c r="T52" s="125"/>
      <c r="U52" s="125"/>
      <c r="V52" s="125"/>
      <c r="W52" s="125"/>
      <c r="X52" s="125" t="s">
        <v>106</v>
      </c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</row>
    <row r="53" spans="1:60" outlineLevel="2">
      <c r="A53" s="132"/>
      <c r="B53" s="133"/>
      <c r="C53" s="163" t="s">
        <v>177</v>
      </c>
      <c r="D53" s="161"/>
      <c r="E53" s="162">
        <v>41.04</v>
      </c>
      <c r="F53" s="134"/>
      <c r="G53" s="134"/>
      <c r="H53" s="134"/>
      <c r="I53" s="134"/>
      <c r="L53" s="134"/>
      <c r="M53" s="134"/>
      <c r="N53" s="134"/>
      <c r="O53" s="134"/>
      <c r="P53" s="134"/>
      <c r="Q53" s="125"/>
      <c r="R53" s="125"/>
      <c r="S53" s="125"/>
      <c r="T53" s="125"/>
      <c r="U53" s="125"/>
      <c r="V53" s="125"/>
      <c r="W53" s="125"/>
      <c r="X53" s="125" t="s">
        <v>127</v>
      </c>
      <c r="Y53" s="125">
        <v>0</v>
      </c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</row>
    <row r="54" spans="1:60" outlineLevel="1">
      <c r="A54" s="142">
        <v>12</v>
      </c>
      <c r="B54" s="143" t="s">
        <v>178</v>
      </c>
      <c r="C54" s="156" t="s">
        <v>179</v>
      </c>
      <c r="D54" s="144" t="s">
        <v>151</v>
      </c>
      <c r="E54" s="145">
        <v>410.38</v>
      </c>
      <c r="F54" s="146"/>
      <c r="G54" s="191">
        <f>ROUND(E54*F54,2)</f>
        <v>0</v>
      </c>
      <c r="H54" s="195" t="s">
        <v>125</v>
      </c>
      <c r="I54" s="147" t="s">
        <v>125</v>
      </c>
      <c r="L54" s="134">
        <v>0</v>
      </c>
      <c r="M54" s="134" t="e">
        <f>ROUND(#REF!*L54,2)</f>
        <v>#REF!</v>
      </c>
      <c r="N54" s="134"/>
      <c r="O54" s="134" t="s">
        <v>104</v>
      </c>
      <c r="P54" s="134" t="s">
        <v>105</v>
      </c>
      <c r="Q54" s="125"/>
      <c r="R54" s="125"/>
      <c r="S54" s="125"/>
      <c r="T54" s="125"/>
      <c r="U54" s="125"/>
      <c r="V54" s="125"/>
      <c r="W54" s="125"/>
      <c r="X54" s="125" t="s">
        <v>106</v>
      </c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</row>
    <row r="55" spans="1:60" outlineLevel="2">
      <c r="A55" s="132"/>
      <c r="B55" s="133"/>
      <c r="C55" s="163" t="s">
        <v>180</v>
      </c>
      <c r="D55" s="161"/>
      <c r="E55" s="162">
        <v>410.38</v>
      </c>
      <c r="F55" s="134"/>
      <c r="G55" s="134"/>
      <c r="H55" s="134"/>
      <c r="I55" s="134"/>
      <c r="L55" s="134"/>
      <c r="M55" s="134"/>
      <c r="N55" s="134"/>
      <c r="O55" s="134"/>
      <c r="P55" s="134"/>
      <c r="Q55" s="125"/>
      <c r="R55" s="125"/>
      <c r="S55" s="125"/>
      <c r="T55" s="125"/>
      <c r="U55" s="125"/>
      <c r="V55" s="125"/>
      <c r="W55" s="125"/>
      <c r="X55" s="125" t="s">
        <v>127</v>
      </c>
      <c r="Y55" s="125">
        <v>0</v>
      </c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</row>
    <row r="56" spans="1:60" outlineLevel="1">
      <c r="A56" s="142">
        <v>13</v>
      </c>
      <c r="B56" s="143" t="s">
        <v>181</v>
      </c>
      <c r="C56" s="156" t="s">
        <v>182</v>
      </c>
      <c r="D56" s="144" t="s">
        <v>151</v>
      </c>
      <c r="E56" s="145">
        <v>41.037999999999997</v>
      </c>
      <c r="F56" s="146"/>
      <c r="G56" s="191">
        <f>ROUND(E56*F56,2)</f>
        <v>0</v>
      </c>
      <c r="H56" s="195" t="s">
        <v>125</v>
      </c>
      <c r="I56" s="147" t="s">
        <v>125</v>
      </c>
      <c r="L56" s="134">
        <v>8.9999999999999993E-3</v>
      </c>
      <c r="M56" s="134" t="e">
        <f>ROUND(#REF!*L56,2)</f>
        <v>#REF!</v>
      </c>
      <c r="N56" s="134"/>
      <c r="O56" s="134" t="s">
        <v>104</v>
      </c>
      <c r="P56" s="134" t="s">
        <v>105</v>
      </c>
      <c r="Q56" s="125"/>
      <c r="R56" s="125"/>
      <c r="S56" s="125"/>
      <c r="T56" s="125"/>
      <c r="U56" s="125"/>
      <c r="V56" s="125"/>
      <c r="W56" s="125"/>
      <c r="X56" s="125" t="s">
        <v>106</v>
      </c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</row>
    <row r="57" spans="1:60" outlineLevel="2">
      <c r="A57" s="132"/>
      <c r="B57" s="133"/>
      <c r="C57" s="163" t="s">
        <v>183</v>
      </c>
      <c r="D57" s="161"/>
      <c r="E57" s="162">
        <v>41.04</v>
      </c>
      <c r="F57" s="134"/>
      <c r="G57" s="134"/>
      <c r="H57" s="134"/>
      <c r="I57" s="134"/>
      <c r="L57" s="134"/>
      <c r="M57" s="134"/>
      <c r="N57" s="134"/>
      <c r="O57" s="134"/>
      <c r="P57" s="134"/>
      <c r="Q57" s="125"/>
      <c r="R57" s="125"/>
      <c r="S57" s="125"/>
      <c r="T57" s="125"/>
      <c r="U57" s="125"/>
      <c r="V57" s="125"/>
      <c r="W57" s="125"/>
      <c r="X57" s="125" t="s">
        <v>127</v>
      </c>
      <c r="Y57" s="125">
        <v>0</v>
      </c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</row>
    <row r="58" spans="1:60" outlineLevel="1">
      <c r="A58" s="142">
        <v>14</v>
      </c>
      <c r="B58" s="143" t="s">
        <v>184</v>
      </c>
      <c r="C58" s="156" t="s">
        <v>185</v>
      </c>
      <c r="D58" s="144" t="s">
        <v>124</v>
      </c>
      <c r="E58" s="145">
        <v>225.1</v>
      </c>
      <c r="F58" s="146"/>
      <c r="G58" s="191">
        <f>ROUND(E58*F58,2)</f>
        <v>0</v>
      </c>
      <c r="H58" s="195" t="s">
        <v>125</v>
      </c>
      <c r="I58" s="147" t="s">
        <v>125</v>
      </c>
      <c r="L58" s="134">
        <v>0.06</v>
      </c>
      <c r="M58" s="134" t="e">
        <f>ROUND(#REF!*L58,2)</f>
        <v>#REF!</v>
      </c>
      <c r="N58" s="134"/>
      <c r="O58" s="134" t="s">
        <v>104</v>
      </c>
      <c r="P58" s="134" t="s">
        <v>105</v>
      </c>
      <c r="Q58" s="125"/>
      <c r="R58" s="125"/>
      <c r="S58" s="125"/>
      <c r="T58" s="125"/>
      <c r="U58" s="125"/>
      <c r="V58" s="125"/>
      <c r="W58" s="125"/>
      <c r="X58" s="125" t="s">
        <v>106</v>
      </c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</row>
    <row r="59" spans="1:60" outlineLevel="2">
      <c r="A59" s="132"/>
      <c r="B59" s="133"/>
      <c r="C59" s="163" t="s">
        <v>152</v>
      </c>
      <c r="D59" s="161"/>
      <c r="E59" s="162"/>
      <c r="F59" s="134"/>
      <c r="G59" s="134"/>
      <c r="H59" s="134"/>
      <c r="I59" s="134"/>
      <c r="L59" s="134"/>
      <c r="M59" s="134"/>
      <c r="N59" s="134"/>
      <c r="O59" s="134"/>
      <c r="P59" s="134"/>
      <c r="Q59" s="125"/>
      <c r="R59" s="125"/>
      <c r="S59" s="125"/>
      <c r="T59" s="125"/>
      <c r="U59" s="125"/>
      <c r="V59" s="125"/>
      <c r="W59" s="125"/>
      <c r="X59" s="125" t="s">
        <v>127</v>
      </c>
      <c r="Y59" s="125">
        <v>0</v>
      </c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</row>
    <row r="60" spans="1:60" outlineLevel="3">
      <c r="A60" s="132"/>
      <c r="B60" s="133"/>
      <c r="C60" s="163" t="s">
        <v>186</v>
      </c>
      <c r="D60" s="161"/>
      <c r="E60" s="162">
        <v>286.2</v>
      </c>
      <c r="F60" s="134"/>
      <c r="G60" s="134"/>
      <c r="H60" s="134"/>
      <c r="I60" s="134"/>
      <c r="L60" s="134"/>
      <c r="M60" s="134"/>
      <c r="N60" s="134"/>
      <c r="O60" s="134"/>
      <c r="P60" s="134"/>
      <c r="Q60" s="125"/>
      <c r="R60" s="125"/>
      <c r="S60" s="125"/>
      <c r="T60" s="125"/>
      <c r="U60" s="125"/>
      <c r="V60" s="125"/>
      <c r="W60" s="125"/>
      <c r="X60" s="125" t="s">
        <v>127</v>
      </c>
      <c r="Y60" s="125">
        <v>0</v>
      </c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</row>
    <row r="61" spans="1:60" outlineLevel="3">
      <c r="A61" s="132"/>
      <c r="B61" s="133"/>
      <c r="C61" s="163" t="s">
        <v>187</v>
      </c>
      <c r="D61" s="161"/>
      <c r="E61" s="162">
        <v>-61.1</v>
      </c>
      <c r="F61" s="134"/>
      <c r="G61" s="134"/>
      <c r="H61" s="134"/>
      <c r="I61" s="134"/>
      <c r="L61" s="134"/>
      <c r="M61" s="134"/>
      <c r="N61" s="134"/>
      <c r="O61" s="134"/>
      <c r="P61" s="134"/>
      <c r="Q61" s="125"/>
      <c r="R61" s="125"/>
      <c r="S61" s="125"/>
      <c r="T61" s="125"/>
      <c r="U61" s="125"/>
      <c r="V61" s="125"/>
      <c r="W61" s="125"/>
      <c r="X61" s="125" t="s">
        <v>127</v>
      </c>
      <c r="Y61" s="125">
        <v>0</v>
      </c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</row>
    <row r="62" spans="1:60" outlineLevel="1">
      <c r="A62" s="142">
        <v>15</v>
      </c>
      <c r="B62" s="143" t="s">
        <v>188</v>
      </c>
      <c r="C62" s="156" t="s">
        <v>189</v>
      </c>
      <c r="D62" s="144" t="s">
        <v>124</v>
      </c>
      <c r="E62" s="145">
        <v>17.7</v>
      </c>
      <c r="F62" s="146"/>
      <c r="G62" s="191">
        <f>ROUND(E62*F62,2)</f>
        <v>0</v>
      </c>
      <c r="H62" s="195" t="s">
        <v>125</v>
      </c>
      <c r="I62" s="147" t="s">
        <v>125</v>
      </c>
      <c r="L62" s="134">
        <v>1.7999999999999999E-2</v>
      </c>
      <c r="M62" s="134" t="e">
        <f>ROUND(#REF!*L62,2)</f>
        <v>#REF!</v>
      </c>
      <c r="N62" s="134"/>
      <c r="O62" s="134" t="s">
        <v>104</v>
      </c>
      <c r="P62" s="134" t="s">
        <v>105</v>
      </c>
      <c r="Q62" s="125"/>
      <c r="R62" s="125"/>
      <c r="S62" s="125"/>
      <c r="T62" s="125"/>
      <c r="U62" s="125"/>
      <c r="V62" s="125"/>
      <c r="W62" s="125"/>
      <c r="X62" s="125" t="s">
        <v>106</v>
      </c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</row>
    <row r="63" spans="1:60" outlineLevel="2">
      <c r="A63" s="132"/>
      <c r="B63" s="133"/>
      <c r="C63" s="163" t="s">
        <v>152</v>
      </c>
      <c r="D63" s="161"/>
      <c r="E63" s="162"/>
      <c r="F63" s="134"/>
      <c r="G63" s="134"/>
      <c r="H63" s="134"/>
      <c r="I63" s="134"/>
      <c r="L63" s="134"/>
      <c r="M63" s="134"/>
      <c r="N63" s="134"/>
      <c r="O63" s="134"/>
      <c r="P63" s="134"/>
      <c r="Q63" s="125"/>
      <c r="R63" s="125"/>
      <c r="S63" s="125"/>
      <c r="T63" s="125"/>
      <c r="U63" s="125"/>
      <c r="V63" s="125"/>
      <c r="W63" s="125"/>
      <c r="X63" s="125" t="s">
        <v>127</v>
      </c>
      <c r="Y63" s="125">
        <v>0</v>
      </c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</row>
    <row r="64" spans="1:60" outlineLevel="3">
      <c r="A64" s="132"/>
      <c r="B64" s="133"/>
      <c r="C64" s="163" t="s">
        <v>190</v>
      </c>
      <c r="D64" s="161"/>
      <c r="E64" s="162">
        <v>17.7</v>
      </c>
      <c r="F64" s="134"/>
      <c r="G64" s="134"/>
      <c r="H64" s="134"/>
      <c r="I64" s="134"/>
      <c r="L64" s="134"/>
      <c r="M64" s="134"/>
      <c r="N64" s="134"/>
      <c r="O64" s="134"/>
      <c r="P64" s="134"/>
      <c r="Q64" s="125"/>
      <c r="R64" s="125"/>
      <c r="S64" s="125"/>
      <c r="T64" s="125"/>
      <c r="U64" s="125"/>
      <c r="V64" s="125"/>
      <c r="W64" s="125"/>
      <c r="X64" s="125" t="s">
        <v>127</v>
      </c>
      <c r="Y64" s="125">
        <v>0</v>
      </c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</row>
    <row r="65" spans="1:60" outlineLevel="1">
      <c r="A65" s="142">
        <v>16</v>
      </c>
      <c r="B65" s="143" t="s">
        <v>191</v>
      </c>
      <c r="C65" s="156" t="s">
        <v>192</v>
      </c>
      <c r="D65" s="144" t="s">
        <v>124</v>
      </c>
      <c r="E65" s="145">
        <v>225.1</v>
      </c>
      <c r="F65" s="146"/>
      <c r="G65" s="191">
        <f>ROUND(E65*F65,2)</f>
        <v>0</v>
      </c>
      <c r="H65" s="195" t="s">
        <v>125</v>
      </c>
      <c r="I65" s="147" t="s">
        <v>125</v>
      </c>
      <c r="L65" s="134">
        <v>1.7999999999999999E-2</v>
      </c>
      <c r="M65" s="134" t="e">
        <f>ROUND(#REF!*L65,2)</f>
        <v>#REF!</v>
      </c>
      <c r="N65" s="134"/>
      <c r="O65" s="134" t="s">
        <v>104</v>
      </c>
      <c r="P65" s="134" t="s">
        <v>105</v>
      </c>
      <c r="Q65" s="125"/>
      <c r="R65" s="125"/>
      <c r="S65" s="125"/>
      <c r="T65" s="125"/>
      <c r="U65" s="125"/>
      <c r="V65" s="125"/>
      <c r="W65" s="125"/>
      <c r="X65" s="125" t="s">
        <v>106</v>
      </c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</row>
    <row r="66" spans="1:60" outlineLevel="2">
      <c r="A66" s="132"/>
      <c r="B66" s="133"/>
      <c r="C66" s="163" t="s">
        <v>152</v>
      </c>
      <c r="D66" s="161"/>
      <c r="E66" s="162"/>
      <c r="F66" s="134"/>
      <c r="G66" s="134"/>
      <c r="H66" s="134"/>
      <c r="I66" s="134"/>
      <c r="L66" s="134"/>
      <c r="M66" s="134"/>
      <c r="N66" s="134"/>
      <c r="O66" s="134"/>
      <c r="P66" s="134"/>
      <c r="Q66" s="125"/>
      <c r="R66" s="125"/>
      <c r="S66" s="125"/>
      <c r="T66" s="125"/>
      <c r="U66" s="125"/>
      <c r="V66" s="125"/>
      <c r="W66" s="125"/>
      <c r="X66" s="125" t="s">
        <v>127</v>
      </c>
      <c r="Y66" s="125">
        <v>0</v>
      </c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</row>
    <row r="67" spans="1:60" outlineLevel="3">
      <c r="A67" s="132"/>
      <c r="B67" s="133"/>
      <c r="C67" s="163" t="s">
        <v>186</v>
      </c>
      <c r="D67" s="161"/>
      <c r="E67" s="162">
        <v>286.2</v>
      </c>
      <c r="F67" s="134"/>
      <c r="G67" s="134"/>
      <c r="H67" s="134"/>
      <c r="I67" s="134"/>
      <c r="L67" s="134"/>
      <c r="M67" s="134"/>
      <c r="N67" s="134"/>
      <c r="O67" s="134"/>
      <c r="P67" s="134"/>
      <c r="Q67" s="125"/>
      <c r="R67" s="125"/>
      <c r="S67" s="125"/>
      <c r="T67" s="125"/>
      <c r="U67" s="125"/>
      <c r="V67" s="125"/>
      <c r="W67" s="125"/>
      <c r="X67" s="125" t="s">
        <v>127</v>
      </c>
      <c r="Y67" s="125">
        <v>0</v>
      </c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</row>
    <row r="68" spans="1:60" outlineLevel="3">
      <c r="A68" s="132"/>
      <c r="B68" s="133"/>
      <c r="C68" s="163" t="s">
        <v>187</v>
      </c>
      <c r="D68" s="161"/>
      <c r="E68" s="162">
        <v>-61.1</v>
      </c>
      <c r="F68" s="134"/>
      <c r="G68" s="134"/>
      <c r="H68" s="134"/>
      <c r="I68" s="134"/>
      <c r="L68" s="134"/>
      <c r="M68" s="134"/>
      <c r="N68" s="134"/>
      <c r="O68" s="134"/>
      <c r="P68" s="134"/>
      <c r="Q68" s="125"/>
      <c r="R68" s="125"/>
      <c r="S68" s="125"/>
      <c r="T68" s="125"/>
      <c r="U68" s="125"/>
      <c r="V68" s="125"/>
      <c r="W68" s="125"/>
      <c r="X68" s="125" t="s">
        <v>127</v>
      </c>
      <c r="Y68" s="125">
        <v>0</v>
      </c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</row>
    <row r="69" spans="1:60" outlineLevel="1">
      <c r="A69" s="142">
        <v>17</v>
      </c>
      <c r="B69" s="143" t="s">
        <v>193</v>
      </c>
      <c r="C69" s="156" t="s">
        <v>194</v>
      </c>
      <c r="D69" s="144" t="s">
        <v>124</v>
      </c>
      <c r="E69" s="145">
        <v>225.1</v>
      </c>
      <c r="F69" s="146"/>
      <c r="G69" s="191">
        <f>ROUND(E69*F69,2)</f>
        <v>0</v>
      </c>
      <c r="H69" s="195" t="s">
        <v>125</v>
      </c>
      <c r="I69" s="147" t="s">
        <v>125</v>
      </c>
      <c r="L69" s="134">
        <v>0.41599999999999998</v>
      </c>
      <c r="M69" s="134" t="e">
        <f>ROUND(#REF!*L69,2)</f>
        <v>#REF!</v>
      </c>
      <c r="N69" s="134"/>
      <c r="O69" s="134" t="s">
        <v>104</v>
      </c>
      <c r="P69" s="134" t="s">
        <v>105</v>
      </c>
      <c r="Q69" s="125"/>
      <c r="R69" s="125"/>
      <c r="S69" s="125"/>
      <c r="T69" s="125"/>
      <c r="U69" s="125"/>
      <c r="V69" s="125"/>
      <c r="W69" s="125"/>
      <c r="X69" s="125" t="s">
        <v>106</v>
      </c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</row>
    <row r="70" spans="1:60" outlineLevel="2">
      <c r="A70" s="132"/>
      <c r="B70" s="133"/>
      <c r="C70" s="163" t="s">
        <v>152</v>
      </c>
      <c r="D70" s="161"/>
      <c r="E70" s="162"/>
      <c r="F70" s="134"/>
      <c r="G70" s="134"/>
      <c r="H70" s="134"/>
      <c r="I70" s="134"/>
      <c r="L70" s="134"/>
      <c r="M70" s="134"/>
      <c r="N70" s="134"/>
      <c r="O70" s="134"/>
      <c r="P70" s="134"/>
      <c r="Q70" s="125"/>
      <c r="R70" s="125"/>
      <c r="S70" s="125"/>
      <c r="T70" s="125"/>
      <c r="U70" s="125"/>
      <c r="V70" s="125"/>
      <c r="W70" s="125"/>
      <c r="X70" s="125" t="s">
        <v>127</v>
      </c>
      <c r="Y70" s="125">
        <v>0</v>
      </c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</row>
    <row r="71" spans="1:60" outlineLevel="3">
      <c r="A71" s="132"/>
      <c r="B71" s="133"/>
      <c r="C71" s="163" t="s">
        <v>186</v>
      </c>
      <c r="D71" s="161"/>
      <c r="E71" s="162">
        <v>286.2</v>
      </c>
      <c r="F71" s="134"/>
      <c r="G71" s="134"/>
      <c r="H71" s="134"/>
      <c r="I71" s="134"/>
      <c r="L71" s="134"/>
      <c r="M71" s="134"/>
      <c r="N71" s="134"/>
      <c r="O71" s="134"/>
      <c r="P71" s="134"/>
      <c r="Q71" s="125"/>
      <c r="R71" s="125"/>
      <c r="S71" s="125"/>
      <c r="T71" s="125"/>
      <c r="U71" s="125"/>
      <c r="V71" s="125"/>
      <c r="W71" s="125"/>
      <c r="X71" s="125" t="s">
        <v>127</v>
      </c>
      <c r="Y71" s="125">
        <v>0</v>
      </c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</row>
    <row r="72" spans="1:60" outlineLevel="3">
      <c r="A72" s="132"/>
      <c r="B72" s="133"/>
      <c r="C72" s="163" t="s">
        <v>187</v>
      </c>
      <c r="D72" s="161"/>
      <c r="E72" s="162">
        <v>-61.1</v>
      </c>
      <c r="F72" s="134"/>
      <c r="G72" s="134"/>
      <c r="H72" s="134"/>
      <c r="I72" s="134"/>
      <c r="L72" s="134"/>
      <c r="M72" s="134"/>
      <c r="N72" s="134"/>
      <c r="O72" s="134"/>
      <c r="P72" s="134"/>
      <c r="Q72" s="125"/>
      <c r="R72" s="125"/>
      <c r="S72" s="125"/>
      <c r="T72" s="125"/>
      <c r="U72" s="125"/>
      <c r="V72" s="125"/>
      <c r="W72" s="125"/>
      <c r="X72" s="125" t="s">
        <v>127</v>
      </c>
      <c r="Y72" s="125">
        <v>0</v>
      </c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</row>
    <row r="73" spans="1:60" outlineLevel="1">
      <c r="A73" s="142">
        <v>18</v>
      </c>
      <c r="B73" s="143" t="s">
        <v>195</v>
      </c>
      <c r="C73" s="156" t="s">
        <v>196</v>
      </c>
      <c r="D73" s="144" t="s">
        <v>124</v>
      </c>
      <c r="E73" s="145">
        <v>225.1</v>
      </c>
      <c r="F73" s="146"/>
      <c r="G73" s="191">
        <f>ROUND(E73*F73,2)</f>
        <v>0</v>
      </c>
      <c r="H73" s="195" t="s">
        <v>125</v>
      </c>
      <c r="I73" s="147" t="s">
        <v>125</v>
      </c>
      <c r="L73" s="134">
        <v>0.153</v>
      </c>
      <c r="M73" s="134" t="e">
        <f>ROUND(#REF!*L73,2)</f>
        <v>#REF!</v>
      </c>
      <c r="N73" s="134"/>
      <c r="O73" s="134" t="s">
        <v>104</v>
      </c>
      <c r="P73" s="134" t="s">
        <v>105</v>
      </c>
      <c r="Q73" s="125"/>
      <c r="R73" s="125"/>
      <c r="S73" s="125"/>
      <c r="T73" s="125"/>
      <c r="U73" s="125"/>
      <c r="V73" s="125"/>
      <c r="W73" s="125"/>
      <c r="X73" s="125" t="s">
        <v>106</v>
      </c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</row>
    <row r="74" spans="1:60" outlineLevel="2">
      <c r="A74" s="132"/>
      <c r="B74" s="133"/>
      <c r="C74" s="163" t="s">
        <v>152</v>
      </c>
      <c r="D74" s="161"/>
      <c r="E74" s="162"/>
      <c r="F74" s="134"/>
      <c r="G74" s="134"/>
      <c r="H74" s="134"/>
      <c r="I74" s="134"/>
      <c r="L74" s="134"/>
      <c r="M74" s="134"/>
      <c r="N74" s="134"/>
      <c r="O74" s="134"/>
      <c r="P74" s="134"/>
      <c r="Q74" s="125"/>
      <c r="R74" s="125"/>
      <c r="S74" s="125"/>
      <c r="T74" s="125"/>
      <c r="U74" s="125"/>
      <c r="V74" s="125"/>
      <c r="W74" s="125"/>
      <c r="X74" s="125" t="s">
        <v>127</v>
      </c>
      <c r="Y74" s="125">
        <v>0</v>
      </c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</row>
    <row r="75" spans="1:60" outlineLevel="3">
      <c r="A75" s="132"/>
      <c r="B75" s="133"/>
      <c r="C75" s="163" t="s">
        <v>186</v>
      </c>
      <c r="D75" s="161"/>
      <c r="E75" s="162">
        <v>286.2</v>
      </c>
      <c r="F75" s="134"/>
      <c r="G75" s="134"/>
      <c r="H75" s="134"/>
      <c r="I75" s="134"/>
      <c r="L75" s="134"/>
      <c r="M75" s="134"/>
      <c r="N75" s="134"/>
      <c r="O75" s="134"/>
      <c r="P75" s="134"/>
      <c r="Q75" s="125"/>
      <c r="R75" s="125"/>
      <c r="S75" s="125"/>
      <c r="T75" s="125"/>
      <c r="U75" s="125"/>
      <c r="V75" s="125"/>
      <c r="W75" s="125"/>
      <c r="X75" s="125" t="s">
        <v>127</v>
      </c>
      <c r="Y75" s="125">
        <v>0</v>
      </c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</row>
    <row r="76" spans="1:60" outlineLevel="3">
      <c r="A76" s="132"/>
      <c r="B76" s="133"/>
      <c r="C76" s="163" t="s">
        <v>187</v>
      </c>
      <c r="D76" s="161"/>
      <c r="E76" s="162">
        <v>-61.1</v>
      </c>
      <c r="F76" s="134"/>
      <c r="G76" s="134"/>
      <c r="H76" s="134"/>
      <c r="I76" s="134"/>
      <c r="L76" s="134"/>
      <c r="M76" s="134"/>
      <c r="N76" s="134"/>
      <c r="O76" s="134"/>
      <c r="P76" s="134"/>
      <c r="Q76" s="125"/>
      <c r="R76" s="125"/>
      <c r="S76" s="125"/>
      <c r="T76" s="125"/>
      <c r="U76" s="125"/>
      <c r="V76" s="125"/>
      <c r="W76" s="125"/>
      <c r="X76" s="125" t="s">
        <v>127</v>
      </c>
      <c r="Y76" s="125">
        <v>0</v>
      </c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</row>
    <row r="77" spans="1:60" outlineLevel="1">
      <c r="A77" s="142">
        <v>19</v>
      </c>
      <c r="B77" s="143" t="s">
        <v>197</v>
      </c>
      <c r="C77" s="156" t="s">
        <v>198</v>
      </c>
      <c r="D77" s="144" t="s">
        <v>199</v>
      </c>
      <c r="E77" s="145">
        <v>2</v>
      </c>
      <c r="F77" s="146"/>
      <c r="G77" s="191">
        <f>ROUND(E77*F77,2)</f>
        <v>0</v>
      </c>
      <c r="H77" s="195" t="s">
        <v>125</v>
      </c>
      <c r="I77" s="147" t="s">
        <v>125</v>
      </c>
      <c r="L77" s="134">
        <v>4.548</v>
      </c>
      <c r="M77" s="134" t="e">
        <f>ROUND(#REF!*L77,2)</f>
        <v>#REF!</v>
      </c>
      <c r="N77" s="134"/>
      <c r="O77" s="134" t="s">
        <v>104</v>
      </c>
      <c r="P77" s="134" t="s">
        <v>105</v>
      </c>
      <c r="Q77" s="125"/>
      <c r="R77" s="125"/>
      <c r="S77" s="125"/>
      <c r="T77" s="125"/>
      <c r="U77" s="125"/>
      <c r="V77" s="125"/>
      <c r="W77" s="125"/>
      <c r="X77" s="125" t="s">
        <v>106</v>
      </c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</row>
    <row r="78" spans="1:60" outlineLevel="2">
      <c r="A78" s="132"/>
      <c r="B78" s="133"/>
      <c r="C78" s="163" t="s">
        <v>200</v>
      </c>
      <c r="D78" s="161"/>
      <c r="E78" s="162"/>
      <c r="F78" s="134"/>
      <c r="G78" s="134"/>
      <c r="H78" s="134"/>
      <c r="I78" s="134"/>
      <c r="L78" s="134"/>
      <c r="M78" s="134"/>
      <c r="N78" s="134"/>
      <c r="O78" s="134"/>
      <c r="P78" s="134"/>
      <c r="Q78" s="125"/>
      <c r="R78" s="125"/>
      <c r="S78" s="125"/>
      <c r="T78" s="125"/>
      <c r="U78" s="125"/>
      <c r="V78" s="125"/>
      <c r="W78" s="125"/>
      <c r="X78" s="125" t="s">
        <v>127</v>
      </c>
      <c r="Y78" s="125">
        <v>0</v>
      </c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</row>
    <row r="79" spans="1:60" outlineLevel="3">
      <c r="A79" s="132"/>
      <c r="B79" s="133"/>
      <c r="C79" s="163" t="s">
        <v>201</v>
      </c>
      <c r="D79" s="161"/>
      <c r="E79" s="162">
        <v>1</v>
      </c>
      <c r="F79" s="134"/>
      <c r="G79" s="134"/>
      <c r="H79" s="134"/>
      <c r="I79" s="134"/>
      <c r="L79" s="134"/>
      <c r="M79" s="134"/>
      <c r="N79" s="134"/>
      <c r="O79" s="134"/>
      <c r="P79" s="134"/>
      <c r="Q79" s="125"/>
      <c r="R79" s="125"/>
      <c r="S79" s="125"/>
      <c r="T79" s="125"/>
      <c r="U79" s="125"/>
      <c r="V79" s="125"/>
      <c r="W79" s="125"/>
      <c r="X79" s="125" t="s">
        <v>127</v>
      </c>
      <c r="Y79" s="125">
        <v>0</v>
      </c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</row>
    <row r="80" spans="1:60" outlineLevel="3">
      <c r="A80" s="132"/>
      <c r="B80" s="133"/>
      <c r="C80" s="163" t="s">
        <v>202</v>
      </c>
      <c r="D80" s="161"/>
      <c r="E80" s="162">
        <v>1</v>
      </c>
      <c r="F80" s="134"/>
      <c r="G80" s="134"/>
      <c r="H80" s="134"/>
      <c r="I80" s="134"/>
      <c r="L80" s="134"/>
      <c r="M80" s="134"/>
      <c r="N80" s="134"/>
      <c r="O80" s="134"/>
      <c r="P80" s="134"/>
      <c r="Q80" s="125"/>
      <c r="R80" s="125"/>
      <c r="S80" s="125"/>
      <c r="T80" s="125"/>
      <c r="U80" s="125"/>
      <c r="V80" s="125"/>
      <c r="W80" s="125"/>
      <c r="X80" s="125" t="s">
        <v>127</v>
      </c>
      <c r="Y80" s="125">
        <v>0</v>
      </c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</row>
    <row r="81" spans="1:60" outlineLevel="1">
      <c r="A81" s="142">
        <v>20</v>
      </c>
      <c r="B81" s="143" t="s">
        <v>203</v>
      </c>
      <c r="C81" s="156" t="s">
        <v>204</v>
      </c>
      <c r="D81" s="144" t="s">
        <v>199</v>
      </c>
      <c r="E81" s="145">
        <v>2</v>
      </c>
      <c r="F81" s="146"/>
      <c r="G81" s="191">
        <f>ROUND(E81*F81,2)</f>
        <v>0</v>
      </c>
      <c r="H81" s="195" t="s">
        <v>125</v>
      </c>
      <c r="I81" s="147" t="s">
        <v>125</v>
      </c>
      <c r="L81" s="134">
        <v>5.7380000000000004</v>
      </c>
      <c r="M81" s="134" t="e">
        <f>ROUND(#REF!*L81,2)</f>
        <v>#REF!</v>
      </c>
      <c r="N81" s="134"/>
      <c r="O81" s="134" t="s">
        <v>104</v>
      </c>
      <c r="P81" s="134" t="s">
        <v>105</v>
      </c>
      <c r="Q81" s="125"/>
      <c r="R81" s="125"/>
      <c r="S81" s="125"/>
      <c r="T81" s="125"/>
      <c r="U81" s="125"/>
      <c r="V81" s="125"/>
      <c r="W81" s="125"/>
      <c r="X81" s="125" t="s">
        <v>106</v>
      </c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</row>
    <row r="82" spans="1:60" outlineLevel="2">
      <c r="A82" s="132"/>
      <c r="B82" s="133"/>
      <c r="C82" s="163" t="s">
        <v>205</v>
      </c>
      <c r="D82" s="161"/>
      <c r="E82" s="162"/>
      <c r="F82" s="134"/>
      <c r="G82" s="134"/>
      <c r="H82" s="134"/>
      <c r="I82" s="134"/>
      <c r="L82" s="134"/>
      <c r="M82" s="134"/>
      <c r="N82" s="134"/>
      <c r="O82" s="134"/>
      <c r="P82" s="134"/>
      <c r="Q82" s="125"/>
      <c r="R82" s="125"/>
      <c r="S82" s="125"/>
      <c r="T82" s="125"/>
      <c r="U82" s="125"/>
      <c r="V82" s="125"/>
      <c r="W82" s="125"/>
      <c r="X82" s="125" t="s">
        <v>127</v>
      </c>
      <c r="Y82" s="125">
        <v>0</v>
      </c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</row>
    <row r="83" spans="1:60" outlineLevel="3">
      <c r="A83" s="132"/>
      <c r="B83" s="133"/>
      <c r="C83" s="163" t="s">
        <v>201</v>
      </c>
      <c r="D83" s="161"/>
      <c r="E83" s="162">
        <v>1</v>
      </c>
      <c r="F83" s="134"/>
      <c r="G83" s="134"/>
      <c r="H83" s="134"/>
      <c r="I83" s="134"/>
      <c r="L83" s="134"/>
      <c r="M83" s="134"/>
      <c r="N83" s="134"/>
      <c r="O83" s="134"/>
      <c r="P83" s="134"/>
      <c r="Q83" s="125"/>
      <c r="R83" s="125"/>
      <c r="S83" s="125"/>
      <c r="T83" s="125"/>
      <c r="U83" s="125"/>
      <c r="V83" s="125"/>
      <c r="W83" s="125"/>
      <c r="X83" s="125" t="s">
        <v>127</v>
      </c>
      <c r="Y83" s="125">
        <v>0</v>
      </c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</row>
    <row r="84" spans="1:60" outlineLevel="3">
      <c r="A84" s="132"/>
      <c r="B84" s="133"/>
      <c r="C84" s="163" t="s">
        <v>202</v>
      </c>
      <c r="D84" s="161"/>
      <c r="E84" s="162">
        <v>1</v>
      </c>
      <c r="F84" s="134"/>
      <c r="G84" s="134"/>
      <c r="H84" s="134"/>
      <c r="I84" s="134"/>
      <c r="L84" s="134"/>
      <c r="M84" s="134"/>
      <c r="N84" s="134"/>
      <c r="O84" s="134"/>
      <c r="P84" s="134"/>
      <c r="Q84" s="125"/>
      <c r="R84" s="125"/>
      <c r="S84" s="125"/>
      <c r="T84" s="125"/>
      <c r="U84" s="125"/>
      <c r="V84" s="125"/>
      <c r="W84" s="125"/>
      <c r="X84" s="125" t="s">
        <v>127</v>
      </c>
      <c r="Y84" s="125">
        <v>0</v>
      </c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</row>
    <row r="85" spans="1:60" outlineLevel="1">
      <c r="A85" s="142">
        <v>21</v>
      </c>
      <c r="B85" s="143" t="s">
        <v>206</v>
      </c>
      <c r="C85" s="156" t="s">
        <v>207</v>
      </c>
      <c r="D85" s="144" t="s">
        <v>199</v>
      </c>
      <c r="E85" s="145">
        <v>1</v>
      </c>
      <c r="F85" s="146"/>
      <c r="G85" s="191">
        <f>ROUND(E85*F85,2)</f>
        <v>0</v>
      </c>
      <c r="H85" s="195" t="s">
        <v>125</v>
      </c>
      <c r="I85" s="147" t="s">
        <v>125</v>
      </c>
      <c r="L85" s="134">
        <v>0.57099999999999995</v>
      </c>
      <c r="M85" s="134" t="e">
        <f>ROUND(#REF!*L85,2)</f>
        <v>#REF!</v>
      </c>
      <c r="N85" s="134"/>
      <c r="O85" s="134" t="s">
        <v>104</v>
      </c>
      <c r="P85" s="134" t="s">
        <v>105</v>
      </c>
      <c r="Q85" s="125"/>
      <c r="R85" s="125"/>
      <c r="S85" s="125"/>
      <c r="T85" s="125"/>
      <c r="U85" s="125"/>
      <c r="V85" s="125"/>
      <c r="W85" s="125"/>
      <c r="X85" s="125" t="s">
        <v>106</v>
      </c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</row>
    <row r="86" spans="1:60" outlineLevel="2">
      <c r="A86" s="132"/>
      <c r="B86" s="133"/>
      <c r="C86" s="163" t="s">
        <v>205</v>
      </c>
      <c r="D86" s="161"/>
      <c r="E86" s="162"/>
      <c r="F86" s="134"/>
      <c r="G86" s="134"/>
      <c r="H86" s="134"/>
      <c r="I86" s="134"/>
      <c r="L86" s="134"/>
      <c r="M86" s="134"/>
      <c r="N86" s="134"/>
      <c r="O86" s="134"/>
      <c r="P86" s="134"/>
      <c r="Q86" s="125"/>
      <c r="R86" s="125"/>
      <c r="S86" s="125"/>
      <c r="T86" s="125"/>
      <c r="U86" s="125"/>
      <c r="V86" s="125"/>
      <c r="W86" s="125"/>
      <c r="X86" s="125" t="s">
        <v>127</v>
      </c>
      <c r="Y86" s="125">
        <v>0</v>
      </c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</row>
    <row r="87" spans="1:60" outlineLevel="3">
      <c r="A87" s="132"/>
      <c r="B87" s="133"/>
      <c r="C87" s="163" t="s">
        <v>202</v>
      </c>
      <c r="D87" s="161"/>
      <c r="E87" s="162">
        <v>1</v>
      </c>
      <c r="F87" s="134"/>
      <c r="G87" s="134"/>
      <c r="H87" s="134"/>
      <c r="I87" s="134"/>
      <c r="L87" s="134"/>
      <c r="M87" s="134"/>
      <c r="N87" s="134"/>
      <c r="O87" s="134"/>
      <c r="P87" s="134"/>
      <c r="Q87" s="125"/>
      <c r="R87" s="125"/>
      <c r="S87" s="125"/>
      <c r="T87" s="125"/>
      <c r="U87" s="125"/>
      <c r="V87" s="125"/>
      <c r="W87" s="125"/>
      <c r="X87" s="125" t="s">
        <v>127</v>
      </c>
      <c r="Y87" s="125">
        <v>0</v>
      </c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</row>
    <row r="88" spans="1:60" outlineLevel="1">
      <c r="A88" s="142">
        <v>22</v>
      </c>
      <c r="B88" s="143" t="s">
        <v>208</v>
      </c>
      <c r="C88" s="156" t="s">
        <v>209</v>
      </c>
      <c r="D88" s="144" t="s">
        <v>199</v>
      </c>
      <c r="E88" s="145">
        <v>1</v>
      </c>
      <c r="F88" s="146"/>
      <c r="G88" s="191">
        <f>ROUND(E88*F88,2)</f>
        <v>0</v>
      </c>
      <c r="H88" s="195" t="s">
        <v>125</v>
      </c>
      <c r="I88" s="147" t="s">
        <v>125</v>
      </c>
      <c r="L88" s="134">
        <v>0.874</v>
      </c>
      <c r="M88" s="134" t="e">
        <f>ROUND(#REF!*L88,2)</f>
        <v>#REF!</v>
      </c>
      <c r="N88" s="134"/>
      <c r="O88" s="134" t="s">
        <v>104</v>
      </c>
      <c r="P88" s="134" t="s">
        <v>105</v>
      </c>
      <c r="Q88" s="125"/>
      <c r="R88" s="125"/>
      <c r="S88" s="125"/>
      <c r="T88" s="125"/>
      <c r="U88" s="125"/>
      <c r="V88" s="125"/>
      <c r="W88" s="125"/>
      <c r="X88" s="125" t="s">
        <v>106</v>
      </c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</row>
    <row r="89" spans="1:60" outlineLevel="2">
      <c r="A89" s="132"/>
      <c r="B89" s="133"/>
      <c r="C89" s="163" t="s">
        <v>205</v>
      </c>
      <c r="D89" s="161"/>
      <c r="E89" s="162"/>
      <c r="F89" s="134"/>
      <c r="G89" s="134"/>
      <c r="H89" s="134"/>
      <c r="I89" s="134"/>
      <c r="L89" s="134"/>
      <c r="M89" s="134"/>
      <c r="N89" s="134"/>
      <c r="O89" s="134"/>
      <c r="P89" s="134"/>
      <c r="Q89" s="125"/>
      <c r="R89" s="125"/>
      <c r="S89" s="125"/>
      <c r="T89" s="125"/>
      <c r="U89" s="125"/>
      <c r="V89" s="125"/>
      <c r="W89" s="125"/>
      <c r="X89" s="125" t="s">
        <v>127</v>
      </c>
      <c r="Y89" s="125">
        <v>0</v>
      </c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</row>
    <row r="90" spans="1:60" outlineLevel="3">
      <c r="A90" s="132"/>
      <c r="B90" s="133"/>
      <c r="C90" s="163" t="s">
        <v>201</v>
      </c>
      <c r="D90" s="161"/>
      <c r="E90" s="162">
        <v>1</v>
      </c>
      <c r="F90" s="134"/>
      <c r="G90" s="134"/>
      <c r="H90" s="134"/>
      <c r="I90" s="134"/>
      <c r="L90" s="134"/>
      <c r="M90" s="134"/>
      <c r="N90" s="134"/>
      <c r="O90" s="134"/>
      <c r="P90" s="134"/>
      <c r="Q90" s="125"/>
      <c r="R90" s="125"/>
      <c r="S90" s="125"/>
      <c r="T90" s="125"/>
      <c r="U90" s="125"/>
      <c r="V90" s="125"/>
      <c r="W90" s="125"/>
      <c r="X90" s="125" t="s">
        <v>127</v>
      </c>
      <c r="Y90" s="125">
        <v>0</v>
      </c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</row>
    <row r="91" spans="1:60" outlineLevel="1">
      <c r="A91" s="142">
        <v>23</v>
      </c>
      <c r="B91" s="143" t="s">
        <v>210</v>
      </c>
      <c r="C91" s="156" t="s">
        <v>211</v>
      </c>
      <c r="D91" s="144" t="s">
        <v>124</v>
      </c>
      <c r="E91" s="145">
        <v>4</v>
      </c>
      <c r="F91" s="146"/>
      <c r="G91" s="191">
        <f>ROUND(E91*F91,2)</f>
        <v>0</v>
      </c>
      <c r="H91" s="195" t="s">
        <v>125</v>
      </c>
      <c r="I91" s="147" t="s">
        <v>125</v>
      </c>
      <c r="L91" s="134">
        <v>0.127</v>
      </c>
      <c r="M91" s="134" t="e">
        <f>ROUND(#REF!*L91,2)</f>
        <v>#REF!</v>
      </c>
      <c r="N91" s="134"/>
      <c r="O91" s="134" t="s">
        <v>104</v>
      </c>
      <c r="P91" s="134" t="s">
        <v>105</v>
      </c>
      <c r="Q91" s="125"/>
      <c r="R91" s="125"/>
      <c r="S91" s="125"/>
      <c r="T91" s="125"/>
      <c r="U91" s="125"/>
      <c r="V91" s="125"/>
      <c r="W91" s="125"/>
      <c r="X91" s="125" t="s">
        <v>106</v>
      </c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</row>
    <row r="92" spans="1:60" outlineLevel="2">
      <c r="A92" s="132"/>
      <c r="B92" s="133"/>
      <c r="C92" s="163" t="s">
        <v>205</v>
      </c>
      <c r="D92" s="161"/>
      <c r="E92" s="162"/>
      <c r="F92" s="134"/>
      <c r="G92" s="134"/>
      <c r="H92" s="134"/>
      <c r="I92" s="134"/>
      <c r="L92" s="134"/>
      <c r="M92" s="134"/>
      <c r="N92" s="134"/>
      <c r="O92" s="134"/>
      <c r="P92" s="134"/>
      <c r="Q92" s="125"/>
      <c r="R92" s="125"/>
      <c r="S92" s="125"/>
      <c r="T92" s="125"/>
      <c r="U92" s="125"/>
      <c r="V92" s="125"/>
      <c r="W92" s="125"/>
      <c r="X92" s="125" t="s">
        <v>127</v>
      </c>
      <c r="Y92" s="125">
        <v>0</v>
      </c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</row>
    <row r="93" spans="1:60" outlineLevel="3">
      <c r="A93" s="132"/>
      <c r="B93" s="133"/>
      <c r="C93" s="163" t="s">
        <v>212</v>
      </c>
      <c r="D93" s="161"/>
      <c r="E93" s="162">
        <v>2</v>
      </c>
      <c r="F93" s="134"/>
      <c r="G93" s="134"/>
      <c r="H93" s="134"/>
      <c r="I93" s="134"/>
      <c r="L93" s="134"/>
      <c r="M93" s="134"/>
      <c r="N93" s="134"/>
      <c r="O93" s="134"/>
      <c r="P93" s="134"/>
      <c r="Q93" s="125"/>
      <c r="R93" s="125"/>
      <c r="S93" s="125"/>
      <c r="T93" s="125"/>
      <c r="U93" s="125"/>
      <c r="V93" s="125"/>
      <c r="W93" s="125"/>
      <c r="X93" s="125" t="s">
        <v>127</v>
      </c>
      <c r="Y93" s="125">
        <v>0</v>
      </c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</row>
    <row r="94" spans="1:60" outlineLevel="3">
      <c r="A94" s="132"/>
      <c r="B94" s="133"/>
      <c r="C94" s="163" t="s">
        <v>213</v>
      </c>
      <c r="D94" s="161"/>
      <c r="E94" s="162">
        <v>2</v>
      </c>
      <c r="F94" s="134"/>
      <c r="G94" s="134"/>
      <c r="H94" s="134"/>
      <c r="I94" s="134"/>
      <c r="L94" s="134"/>
      <c r="M94" s="134"/>
      <c r="N94" s="134"/>
      <c r="O94" s="134"/>
      <c r="P94" s="134"/>
      <c r="Q94" s="125"/>
      <c r="R94" s="125"/>
      <c r="S94" s="125"/>
      <c r="T94" s="125"/>
      <c r="U94" s="125"/>
      <c r="V94" s="125"/>
      <c r="W94" s="125"/>
      <c r="X94" s="125" t="s">
        <v>127</v>
      </c>
      <c r="Y94" s="125">
        <v>0</v>
      </c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</row>
    <row r="95" spans="1:60" outlineLevel="1">
      <c r="A95" s="142">
        <v>24</v>
      </c>
      <c r="B95" s="143" t="s">
        <v>214</v>
      </c>
      <c r="C95" s="156" t="s">
        <v>215</v>
      </c>
      <c r="D95" s="144" t="s">
        <v>124</v>
      </c>
      <c r="E95" s="145">
        <v>225.1</v>
      </c>
      <c r="F95" s="146"/>
      <c r="G95" s="191">
        <f>ROUND(E95*F95,2)</f>
        <v>0</v>
      </c>
      <c r="H95" s="195" t="s">
        <v>125</v>
      </c>
      <c r="I95" s="147" t="s">
        <v>125</v>
      </c>
      <c r="L95" s="134">
        <v>3.5000000000000001E-3</v>
      </c>
      <c r="M95" s="134" t="e">
        <f>ROUND(#REF!*L95,2)</f>
        <v>#REF!</v>
      </c>
      <c r="N95" s="134"/>
      <c r="O95" s="134" t="s">
        <v>104</v>
      </c>
      <c r="P95" s="134" t="s">
        <v>105</v>
      </c>
      <c r="Q95" s="125"/>
      <c r="R95" s="125"/>
      <c r="S95" s="125"/>
      <c r="T95" s="125"/>
      <c r="U95" s="125"/>
      <c r="V95" s="125"/>
      <c r="W95" s="125"/>
      <c r="X95" s="125" t="s">
        <v>106</v>
      </c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125"/>
      <c r="BH95" s="125"/>
    </row>
    <row r="96" spans="1:60" outlineLevel="2">
      <c r="A96" s="132"/>
      <c r="B96" s="133"/>
      <c r="C96" s="163" t="s">
        <v>152</v>
      </c>
      <c r="D96" s="161"/>
      <c r="E96" s="162"/>
      <c r="F96" s="134"/>
      <c r="G96" s="134"/>
      <c r="H96" s="134"/>
      <c r="I96" s="134"/>
      <c r="L96" s="134"/>
      <c r="M96" s="134"/>
      <c r="N96" s="134"/>
      <c r="O96" s="134"/>
      <c r="P96" s="134"/>
      <c r="Q96" s="125"/>
      <c r="R96" s="125"/>
      <c r="S96" s="125"/>
      <c r="T96" s="125"/>
      <c r="U96" s="125"/>
      <c r="V96" s="125"/>
      <c r="W96" s="125"/>
      <c r="X96" s="125" t="s">
        <v>127</v>
      </c>
      <c r="Y96" s="125">
        <v>0</v>
      </c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125"/>
      <c r="BH96" s="125"/>
    </row>
    <row r="97" spans="1:60" outlineLevel="3">
      <c r="A97" s="132"/>
      <c r="B97" s="133"/>
      <c r="C97" s="163" t="s">
        <v>186</v>
      </c>
      <c r="D97" s="161"/>
      <c r="E97" s="162">
        <v>286.2</v>
      </c>
      <c r="F97" s="134"/>
      <c r="G97" s="134"/>
      <c r="H97" s="134"/>
      <c r="I97" s="134"/>
      <c r="L97" s="134"/>
      <c r="M97" s="134"/>
      <c r="N97" s="134"/>
      <c r="O97" s="134"/>
      <c r="P97" s="134"/>
      <c r="Q97" s="125"/>
      <c r="R97" s="125"/>
      <c r="S97" s="125"/>
      <c r="T97" s="125"/>
      <c r="U97" s="125"/>
      <c r="V97" s="125"/>
      <c r="W97" s="125"/>
      <c r="X97" s="125" t="s">
        <v>127</v>
      </c>
      <c r="Y97" s="125">
        <v>0</v>
      </c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</row>
    <row r="98" spans="1:60" outlineLevel="3">
      <c r="A98" s="132"/>
      <c r="B98" s="133"/>
      <c r="C98" s="163" t="s">
        <v>187</v>
      </c>
      <c r="D98" s="161"/>
      <c r="E98" s="162">
        <v>-61.1</v>
      </c>
      <c r="F98" s="134"/>
      <c r="G98" s="134"/>
      <c r="H98" s="134"/>
      <c r="I98" s="134"/>
      <c r="L98" s="134"/>
      <c r="M98" s="134"/>
      <c r="N98" s="134"/>
      <c r="O98" s="134"/>
      <c r="P98" s="134"/>
      <c r="Q98" s="125"/>
      <c r="R98" s="125"/>
      <c r="S98" s="125"/>
      <c r="T98" s="125"/>
      <c r="U98" s="125"/>
      <c r="V98" s="125"/>
      <c r="W98" s="125"/>
      <c r="X98" s="125" t="s">
        <v>127</v>
      </c>
      <c r="Y98" s="125">
        <v>0</v>
      </c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5"/>
      <c r="AZ98" s="125"/>
      <c r="BA98" s="125"/>
      <c r="BB98" s="125"/>
      <c r="BC98" s="125"/>
      <c r="BD98" s="125"/>
      <c r="BE98" s="125"/>
      <c r="BF98" s="125"/>
      <c r="BG98" s="125"/>
      <c r="BH98" s="125"/>
    </row>
    <row r="99" spans="1:60" outlineLevel="1">
      <c r="A99" s="142">
        <v>25</v>
      </c>
      <c r="B99" s="143" t="s">
        <v>216</v>
      </c>
      <c r="C99" s="156" t="s">
        <v>217</v>
      </c>
      <c r="D99" s="144" t="s">
        <v>151</v>
      </c>
      <c r="E99" s="145">
        <v>41.037999999999997</v>
      </c>
      <c r="F99" s="146"/>
      <c r="G99" s="191">
        <f>ROUND(E99*F99,2)</f>
        <v>0</v>
      </c>
      <c r="H99" s="195" t="s">
        <v>125</v>
      </c>
      <c r="I99" s="147" t="s">
        <v>125</v>
      </c>
      <c r="L99" s="134">
        <v>0</v>
      </c>
      <c r="M99" s="134" t="e">
        <f>ROUND(#REF!*L99,2)</f>
        <v>#REF!</v>
      </c>
      <c r="N99" s="134"/>
      <c r="O99" s="134" t="s">
        <v>104</v>
      </c>
      <c r="P99" s="134" t="s">
        <v>105</v>
      </c>
      <c r="Q99" s="125"/>
      <c r="R99" s="125"/>
      <c r="S99" s="125"/>
      <c r="T99" s="125"/>
      <c r="U99" s="125"/>
      <c r="V99" s="125"/>
      <c r="W99" s="125"/>
      <c r="X99" s="125" t="s">
        <v>106</v>
      </c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</row>
    <row r="100" spans="1:60" outlineLevel="2">
      <c r="A100" s="132"/>
      <c r="B100" s="133"/>
      <c r="C100" s="163" t="s">
        <v>183</v>
      </c>
      <c r="D100" s="161"/>
      <c r="E100" s="162">
        <v>41.04</v>
      </c>
      <c r="F100" s="134"/>
      <c r="G100" s="134"/>
      <c r="H100" s="134"/>
      <c r="I100" s="134"/>
      <c r="L100" s="134"/>
      <c r="M100" s="134"/>
      <c r="N100" s="134"/>
      <c r="O100" s="134"/>
      <c r="P100" s="134"/>
      <c r="Q100" s="125"/>
      <c r="R100" s="125"/>
      <c r="S100" s="125"/>
      <c r="T100" s="125"/>
      <c r="U100" s="125"/>
      <c r="V100" s="125"/>
      <c r="W100" s="125"/>
      <c r="X100" s="125" t="s">
        <v>127</v>
      </c>
      <c r="Y100" s="125">
        <v>0</v>
      </c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</row>
    <row r="101" spans="1:60" outlineLevel="1">
      <c r="A101" s="142">
        <v>26</v>
      </c>
      <c r="B101" s="143" t="s">
        <v>218</v>
      </c>
      <c r="C101" s="156" t="s">
        <v>219</v>
      </c>
      <c r="D101" s="144" t="s">
        <v>199</v>
      </c>
      <c r="E101" s="145">
        <v>2</v>
      </c>
      <c r="F101" s="146"/>
      <c r="G101" s="191">
        <f>ROUND(E101*F101,2)</f>
        <v>0</v>
      </c>
      <c r="H101" s="195" t="s">
        <v>102</v>
      </c>
      <c r="I101" s="147" t="s">
        <v>103</v>
      </c>
      <c r="L101" s="134">
        <v>0</v>
      </c>
      <c r="M101" s="134" t="e">
        <f>ROUND(#REF!*L101,2)</f>
        <v>#REF!</v>
      </c>
      <c r="N101" s="134"/>
      <c r="O101" s="134" t="s">
        <v>104</v>
      </c>
      <c r="P101" s="134" t="s">
        <v>105</v>
      </c>
      <c r="Q101" s="125"/>
      <c r="R101" s="125"/>
      <c r="S101" s="125"/>
      <c r="T101" s="125"/>
      <c r="U101" s="125"/>
      <c r="V101" s="125"/>
      <c r="W101" s="125"/>
      <c r="X101" s="125" t="s">
        <v>106</v>
      </c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5"/>
      <c r="AZ101" s="125"/>
      <c r="BA101" s="125"/>
      <c r="BB101" s="125"/>
      <c r="BC101" s="125"/>
      <c r="BD101" s="125"/>
      <c r="BE101" s="125"/>
      <c r="BF101" s="125"/>
      <c r="BG101" s="125"/>
      <c r="BH101" s="125"/>
    </row>
    <row r="102" spans="1:60" outlineLevel="2">
      <c r="A102" s="132"/>
      <c r="B102" s="133"/>
      <c r="C102" s="163" t="s">
        <v>220</v>
      </c>
      <c r="D102" s="161"/>
      <c r="E102" s="162">
        <v>2</v>
      </c>
      <c r="F102" s="134"/>
      <c r="G102" s="134"/>
      <c r="H102" s="134"/>
      <c r="I102" s="134"/>
      <c r="L102" s="134"/>
      <c r="M102" s="134"/>
      <c r="N102" s="134"/>
      <c r="O102" s="134"/>
      <c r="P102" s="134"/>
      <c r="Q102" s="125"/>
      <c r="R102" s="125"/>
      <c r="S102" s="125"/>
      <c r="T102" s="125"/>
      <c r="U102" s="125"/>
      <c r="V102" s="125"/>
      <c r="W102" s="125"/>
      <c r="X102" s="125" t="s">
        <v>127</v>
      </c>
      <c r="Y102" s="125">
        <v>0</v>
      </c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</row>
    <row r="103" spans="1:60" ht="22.5" outlineLevel="1">
      <c r="A103" s="142">
        <v>27</v>
      </c>
      <c r="B103" s="143" t="s">
        <v>221</v>
      </c>
      <c r="C103" s="156" t="s">
        <v>222</v>
      </c>
      <c r="D103" s="144" t="s">
        <v>199</v>
      </c>
      <c r="E103" s="145">
        <v>6</v>
      </c>
      <c r="F103" s="146"/>
      <c r="G103" s="191">
        <f>ROUND(E103*F103,2)</f>
        <v>0</v>
      </c>
      <c r="H103" s="195" t="s">
        <v>102</v>
      </c>
      <c r="I103" s="147" t="s">
        <v>103</v>
      </c>
      <c r="L103" s="134">
        <v>0</v>
      </c>
      <c r="M103" s="134" t="e">
        <f>ROUND(#REF!*L103,2)</f>
        <v>#REF!</v>
      </c>
      <c r="N103" s="134"/>
      <c r="O103" s="134" t="s">
        <v>104</v>
      </c>
      <c r="P103" s="134" t="s">
        <v>105</v>
      </c>
      <c r="Q103" s="125"/>
      <c r="R103" s="125"/>
      <c r="S103" s="125"/>
      <c r="T103" s="125"/>
      <c r="U103" s="125"/>
      <c r="V103" s="125"/>
      <c r="W103" s="125"/>
      <c r="X103" s="125" t="s">
        <v>106</v>
      </c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</row>
    <row r="104" spans="1:60" outlineLevel="2">
      <c r="A104" s="132"/>
      <c r="B104" s="133"/>
      <c r="C104" s="163" t="s">
        <v>205</v>
      </c>
      <c r="D104" s="161"/>
      <c r="E104" s="162"/>
      <c r="F104" s="134"/>
      <c r="G104" s="134"/>
      <c r="H104" s="134"/>
      <c r="I104" s="134"/>
      <c r="L104" s="134"/>
      <c r="M104" s="134"/>
      <c r="N104" s="134"/>
      <c r="O104" s="134"/>
      <c r="P104" s="134"/>
      <c r="Q104" s="125"/>
      <c r="R104" s="125"/>
      <c r="S104" s="125"/>
      <c r="T104" s="125"/>
      <c r="U104" s="125"/>
      <c r="V104" s="125"/>
      <c r="W104" s="125"/>
      <c r="X104" s="125" t="s">
        <v>127</v>
      </c>
      <c r="Y104" s="125">
        <v>0</v>
      </c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</row>
    <row r="105" spans="1:60" outlineLevel="3">
      <c r="A105" s="132"/>
      <c r="B105" s="133"/>
      <c r="C105" s="163" t="s">
        <v>223</v>
      </c>
      <c r="D105" s="161"/>
      <c r="E105" s="162">
        <v>3</v>
      </c>
      <c r="F105" s="134"/>
      <c r="G105" s="134"/>
      <c r="H105" s="134"/>
      <c r="I105" s="134"/>
      <c r="L105" s="134"/>
      <c r="M105" s="134"/>
      <c r="N105" s="134"/>
      <c r="O105" s="134"/>
      <c r="P105" s="134"/>
      <c r="Q105" s="125"/>
      <c r="R105" s="125"/>
      <c r="S105" s="125"/>
      <c r="T105" s="125"/>
      <c r="U105" s="125"/>
      <c r="V105" s="125"/>
      <c r="W105" s="125"/>
      <c r="X105" s="125" t="s">
        <v>127</v>
      </c>
      <c r="Y105" s="125">
        <v>0</v>
      </c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60" outlineLevel="3">
      <c r="A106" s="132"/>
      <c r="B106" s="133"/>
      <c r="C106" s="163" t="s">
        <v>224</v>
      </c>
      <c r="D106" s="161"/>
      <c r="E106" s="162">
        <v>3</v>
      </c>
      <c r="F106" s="134"/>
      <c r="G106" s="134"/>
      <c r="H106" s="134"/>
      <c r="I106" s="134"/>
      <c r="L106" s="134"/>
      <c r="M106" s="134"/>
      <c r="N106" s="134"/>
      <c r="O106" s="134"/>
      <c r="P106" s="134"/>
      <c r="Q106" s="125"/>
      <c r="R106" s="125"/>
      <c r="S106" s="125"/>
      <c r="T106" s="125"/>
      <c r="U106" s="125"/>
      <c r="V106" s="125"/>
      <c r="W106" s="125"/>
      <c r="X106" s="125" t="s">
        <v>127</v>
      </c>
      <c r="Y106" s="125">
        <v>0</v>
      </c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5"/>
      <c r="BA106" s="125"/>
      <c r="BB106" s="125"/>
      <c r="BC106" s="125"/>
      <c r="BD106" s="125"/>
      <c r="BE106" s="125"/>
      <c r="BF106" s="125"/>
      <c r="BG106" s="125"/>
      <c r="BH106" s="125"/>
    </row>
    <row r="107" spans="1:60" ht="22.5" outlineLevel="1">
      <c r="A107" s="142">
        <v>28</v>
      </c>
      <c r="B107" s="143" t="s">
        <v>225</v>
      </c>
      <c r="C107" s="156" t="s">
        <v>226</v>
      </c>
      <c r="D107" s="144" t="s">
        <v>199</v>
      </c>
      <c r="E107" s="145">
        <v>6</v>
      </c>
      <c r="F107" s="146"/>
      <c r="G107" s="191">
        <f>ROUND(E107*F107,2)</f>
        <v>0</v>
      </c>
      <c r="H107" s="195" t="s">
        <v>102</v>
      </c>
      <c r="I107" s="147" t="s">
        <v>103</v>
      </c>
      <c r="L107" s="134">
        <v>0</v>
      </c>
      <c r="M107" s="134" t="e">
        <f>ROUND(#REF!*L107,2)</f>
        <v>#REF!</v>
      </c>
      <c r="N107" s="134"/>
      <c r="O107" s="134" t="s">
        <v>104</v>
      </c>
      <c r="P107" s="134" t="s">
        <v>105</v>
      </c>
      <c r="Q107" s="125"/>
      <c r="R107" s="125"/>
      <c r="S107" s="125"/>
      <c r="T107" s="125"/>
      <c r="U107" s="125"/>
      <c r="V107" s="125"/>
      <c r="W107" s="125"/>
      <c r="X107" s="125" t="s">
        <v>106</v>
      </c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5"/>
      <c r="AZ107" s="125"/>
      <c r="BA107" s="125"/>
      <c r="BB107" s="125"/>
      <c r="BC107" s="125"/>
      <c r="BD107" s="125"/>
      <c r="BE107" s="125"/>
      <c r="BF107" s="125"/>
      <c r="BG107" s="125"/>
      <c r="BH107" s="125"/>
    </row>
    <row r="108" spans="1:60" outlineLevel="2">
      <c r="A108" s="132"/>
      <c r="B108" s="133"/>
      <c r="C108" s="163" t="s">
        <v>205</v>
      </c>
      <c r="D108" s="161"/>
      <c r="E108" s="162"/>
      <c r="F108" s="134"/>
      <c r="G108" s="134"/>
      <c r="H108" s="134"/>
      <c r="I108" s="134"/>
      <c r="L108" s="134"/>
      <c r="M108" s="134"/>
      <c r="N108" s="134"/>
      <c r="O108" s="134"/>
      <c r="P108" s="134"/>
      <c r="Q108" s="125"/>
      <c r="R108" s="125"/>
      <c r="S108" s="125"/>
      <c r="T108" s="125"/>
      <c r="U108" s="125"/>
      <c r="V108" s="125"/>
      <c r="W108" s="125"/>
      <c r="X108" s="125" t="s">
        <v>127</v>
      </c>
      <c r="Y108" s="125">
        <v>0</v>
      </c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</row>
    <row r="109" spans="1:60" outlineLevel="3">
      <c r="A109" s="132"/>
      <c r="B109" s="133"/>
      <c r="C109" s="163" t="s">
        <v>223</v>
      </c>
      <c r="D109" s="161"/>
      <c r="E109" s="162">
        <v>3</v>
      </c>
      <c r="F109" s="134"/>
      <c r="G109" s="134"/>
      <c r="H109" s="134"/>
      <c r="I109" s="134"/>
      <c r="L109" s="134"/>
      <c r="M109" s="134"/>
      <c r="N109" s="134"/>
      <c r="O109" s="134"/>
      <c r="P109" s="134"/>
      <c r="Q109" s="125"/>
      <c r="R109" s="125"/>
      <c r="S109" s="125"/>
      <c r="T109" s="125"/>
      <c r="U109" s="125"/>
      <c r="V109" s="125"/>
      <c r="W109" s="125"/>
      <c r="X109" s="125" t="s">
        <v>127</v>
      </c>
      <c r="Y109" s="125">
        <v>0</v>
      </c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  <c r="BA109" s="125"/>
      <c r="BB109" s="125"/>
      <c r="BC109" s="125"/>
      <c r="BD109" s="125"/>
      <c r="BE109" s="125"/>
      <c r="BF109" s="125"/>
      <c r="BG109" s="125"/>
      <c r="BH109" s="125"/>
    </row>
    <row r="110" spans="1:60" outlineLevel="3">
      <c r="A110" s="132"/>
      <c r="B110" s="133"/>
      <c r="C110" s="163" t="s">
        <v>224</v>
      </c>
      <c r="D110" s="161"/>
      <c r="E110" s="162">
        <v>3</v>
      </c>
      <c r="F110" s="134"/>
      <c r="G110" s="134"/>
      <c r="H110" s="134"/>
      <c r="I110" s="134"/>
      <c r="L110" s="134"/>
      <c r="M110" s="134"/>
      <c r="N110" s="134"/>
      <c r="O110" s="134"/>
      <c r="P110" s="134"/>
      <c r="Q110" s="125"/>
      <c r="R110" s="125"/>
      <c r="S110" s="125"/>
      <c r="T110" s="125"/>
      <c r="U110" s="125"/>
      <c r="V110" s="125"/>
      <c r="W110" s="125"/>
      <c r="X110" s="125" t="s">
        <v>127</v>
      </c>
      <c r="Y110" s="125">
        <v>0</v>
      </c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</row>
    <row r="111" spans="1:60" outlineLevel="1">
      <c r="A111" s="142">
        <v>29</v>
      </c>
      <c r="B111" s="143" t="s">
        <v>227</v>
      </c>
      <c r="C111" s="156" t="s">
        <v>228</v>
      </c>
      <c r="D111" s="144" t="s">
        <v>199</v>
      </c>
      <c r="E111" s="145">
        <v>2</v>
      </c>
      <c r="F111" s="146"/>
      <c r="G111" s="191">
        <f>ROUND(E111*F111,2)</f>
        <v>0</v>
      </c>
      <c r="H111" s="195" t="s">
        <v>102</v>
      </c>
      <c r="I111" s="147" t="s">
        <v>103</v>
      </c>
      <c r="L111" s="134">
        <v>0</v>
      </c>
      <c r="M111" s="134" t="e">
        <f>ROUND(#REF!*L111,2)</f>
        <v>#REF!</v>
      </c>
      <c r="N111" s="134"/>
      <c r="O111" s="134" t="s">
        <v>104</v>
      </c>
      <c r="P111" s="134" t="s">
        <v>105</v>
      </c>
      <c r="Q111" s="125"/>
      <c r="R111" s="125"/>
      <c r="S111" s="125"/>
      <c r="T111" s="125"/>
      <c r="U111" s="125"/>
      <c r="V111" s="125"/>
      <c r="W111" s="125"/>
      <c r="X111" s="125" t="s">
        <v>106</v>
      </c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</row>
    <row r="112" spans="1:60" outlineLevel="2">
      <c r="A112" s="132"/>
      <c r="B112" s="133"/>
      <c r="C112" s="163" t="s">
        <v>205</v>
      </c>
      <c r="D112" s="161"/>
      <c r="E112" s="162"/>
      <c r="F112" s="134"/>
      <c r="G112" s="134"/>
      <c r="H112" s="134"/>
      <c r="I112" s="134"/>
      <c r="L112" s="134"/>
      <c r="M112" s="134"/>
      <c r="N112" s="134"/>
      <c r="O112" s="134"/>
      <c r="P112" s="134"/>
      <c r="Q112" s="125"/>
      <c r="R112" s="125"/>
      <c r="S112" s="125"/>
      <c r="T112" s="125"/>
      <c r="U112" s="125"/>
      <c r="V112" s="125"/>
      <c r="W112" s="125"/>
      <c r="X112" s="125" t="s">
        <v>127</v>
      </c>
      <c r="Y112" s="125">
        <v>0</v>
      </c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5"/>
      <c r="AZ112" s="125"/>
      <c r="BA112" s="125"/>
      <c r="BB112" s="125"/>
      <c r="BC112" s="125"/>
      <c r="BD112" s="125"/>
      <c r="BE112" s="125"/>
      <c r="BF112" s="125"/>
      <c r="BG112" s="125"/>
      <c r="BH112" s="125"/>
    </row>
    <row r="113" spans="1:60" outlineLevel="3">
      <c r="A113" s="132"/>
      <c r="B113" s="133"/>
      <c r="C113" s="163" t="s">
        <v>201</v>
      </c>
      <c r="D113" s="161"/>
      <c r="E113" s="162">
        <v>1</v>
      </c>
      <c r="F113" s="134"/>
      <c r="G113" s="134"/>
      <c r="H113" s="134"/>
      <c r="I113" s="134"/>
      <c r="L113" s="134"/>
      <c r="M113" s="134"/>
      <c r="N113" s="134"/>
      <c r="O113" s="134"/>
      <c r="P113" s="134"/>
      <c r="Q113" s="125"/>
      <c r="R113" s="125"/>
      <c r="S113" s="125"/>
      <c r="T113" s="125"/>
      <c r="U113" s="125"/>
      <c r="V113" s="125"/>
      <c r="W113" s="125"/>
      <c r="X113" s="125" t="s">
        <v>127</v>
      </c>
      <c r="Y113" s="125">
        <v>0</v>
      </c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  <c r="BA113" s="125"/>
      <c r="BB113" s="125"/>
      <c r="BC113" s="125"/>
      <c r="BD113" s="125"/>
      <c r="BE113" s="125"/>
      <c r="BF113" s="125"/>
      <c r="BG113" s="125"/>
      <c r="BH113" s="125"/>
    </row>
    <row r="114" spans="1:60" outlineLevel="3">
      <c r="A114" s="132"/>
      <c r="B114" s="133"/>
      <c r="C114" s="163" t="s">
        <v>202</v>
      </c>
      <c r="D114" s="161"/>
      <c r="E114" s="162">
        <v>1</v>
      </c>
      <c r="F114" s="134"/>
      <c r="G114" s="134"/>
      <c r="H114" s="134"/>
      <c r="I114" s="134"/>
      <c r="L114" s="134"/>
      <c r="M114" s="134"/>
      <c r="N114" s="134"/>
      <c r="O114" s="134"/>
      <c r="P114" s="134"/>
      <c r="Q114" s="125"/>
      <c r="R114" s="125"/>
      <c r="S114" s="125"/>
      <c r="T114" s="125"/>
      <c r="U114" s="125"/>
      <c r="V114" s="125"/>
      <c r="W114" s="125"/>
      <c r="X114" s="125" t="s">
        <v>127</v>
      </c>
      <c r="Y114" s="125">
        <v>0</v>
      </c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</row>
    <row r="115" spans="1:60" outlineLevel="1">
      <c r="A115" s="142">
        <v>30</v>
      </c>
      <c r="B115" s="143" t="s">
        <v>229</v>
      </c>
      <c r="C115" s="156" t="s">
        <v>230</v>
      </c>
      <c r="D115" s="144" t="s">
        <v>199</v>
      </c>
      <c r="E115" s="145">
        <v>50</v>
      </c>
      <c r="F115" s="146"/>
      <c r="G115" s="191">
        <f>ROUND(E115*F115,2)</f>
        <v>0</v>
      </c>
      <c r="H115" s="195" t="s">
        <v>102</v>
      </c>
      <c r="I115" s="147" t="s">
        <v>103</v>
      </c>
      <c r="L115" s="134">
        <v>0</v>
      </c>
      <c r="M115" s="134" t="e">
        <f>ROUND(#REF!*L115,2)</f>
        <v>#REF!</v>
      </c>
      <c r="N115" s="134"/>
      <c r="O115" s="134" t="s">
        <v>104</v>
      </c>
      <c r="P115" s="134" t="s">
        <v>105</v>
      </c>
      <c r="Q115" s="125"/>
      <c r="R115" s="125"/>
      <c r="S115" s="125"/>
      <c r="T115" s="125"/>
      <c r="U115" s="125"/>
      <c r="V115" s="125"/>
      <c r="W115" s="125"/>
      <c r="X115" s="125" t="s">
        <v>106</v>
      </c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125"/>
      <c r="BH115" s="125"/>
    </row>
    <row r="116" spans="1:60" outlineLevel="2">
      <c r="A116" s="132"/>
      <c r="B116" s="133"/>
      <c r="C116" s="163" t="s">
        <v>205</v>
      </c>
      <c r="D116" s="161"/>
      <c r="E116" s="162"/>
      <c r="F116" s="134"/>
      <c r="G116" s="134"/>
      <c r="H116" s="134"/>
      <c r="I116" s="134"/>
      <c r="L116" s="134"/>
      <c r="M116" s="134"/>
      <c r="N116" s="134"/>
      <c r="O116" s="134"/>
      <c r="P116" s="134"/>
      <c r="Q116" s="125"/>
      <c r="R116" s="125"/>
      <c r="S116" s="125"/>
      <c r="T116" s="125"/>
      <c r="U116" s="125"/>
      <c r="V116" s="125"/>
      <c r="W116" s="125"/>
      <c r="X116" s="125" t="s">
        <v>127</v>
      </c>
      <c r="Y116" s="125">
        <v>0</v>
      </c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125"/>
      <c r="BH116" s="125"/>
    </row>
    <row r="117" spans="1:60" outlineLevel="3">
      <c r="A117" s="132"/>
      <c r="B117" s="133"/>
      <c r="C117" s="163" t="s">
        <v>231</v>
      </c>
      <c r="D117" s="161"/>
      <c r="E117" s="162">
        <v>25</v>
      </c>
      <c r="F117" s="134"/>
      <c r="G117" s="134"/>
      <c r="H117" s="134"/>
      <c r="I117" s="134"/>
      <c r="L117" s="134"/>
      <c r="M117" s="134"/>
      <c r="N117" s="134"/>
      <c r="O117" s="134"/>
      <c r="P117" s="134"/>
      <c r="Q117" s="125"/>
      <c r="R117" s="125"/>
      <c r="S117" s="125"/>
      <c r="T117" s="125"/>
      <c r="U117" s="125"/>
      <c r="V117" s="125"/>
      <c r="W117" s="125"/>
      <c r="X117" s="125" t="s">
        <v>127</v>
      </c>
      <c r="Y117" s="125">
        <v>0</v>
      </c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</row>
    <row r="118" spans="1:60" outlineLevel="3">
      <c r="A118" s="132"/>
      <c r="B118" s="133"/>
      <c r="C118" s="163" t="s">
        <v>232</v>
      </c>
      <c r="D118" s="161"/>
      <c r="E118" s="162">
        <v>25</v>
      </c>
      <c r="F118" s="134"/>
      <c r="G118" s="134"/>
      <c r="H118" s="134"/>
      <c r="I118" s="134"/>
      <c r="L118" s="134"/>
      <c r="M118" s="134"/>
      <c r="N118" s="134"/>
      <c r="O118" s="134"/>
      <c r="P118" s="134"/>
      <c r="Q118" s="125"/>
      <c r="R118" s="125"/>
      <c r="S118" s="125"/>
      <c r="T118" s="125"/>
      <c r="U118" s="125"/>
      <c r="V118" s="125"/>
      <c r="W118" s="125"/>
      <c r="X118" s="125" t="s">
        <v>127</v>
      </c>
      <c r="Y118" s="125">
        <v>0</v>
      </c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</row>
    <row r="119" spans="1:60" ht="22.5" outlineLevel="1">
      <c r="A119" s="142">
        <v>31</v>
      </c>
      <c r="B119" s="143" t="s">
        <v>233</v>
      </c>
      <c r="C119" s="156" t="s">
        <v>234</v>
      </c>
      <c r="D119" s="144" t="s">
        <v>199</v>
      </c>
      <c r="E119" s="145">
        <v>1</v>
      </c>
      <c r="F119" s="146"/>
      <c r="G119" s="191">
        <f>ROUND(E119*F119,2)</f>
        <v>0</v>
      </c>
      <c r="H119" s="195" t="s">
        <v>102</v>
      </c>
      <c r="I119" s="147" t="s">
        <v>103</v>
      </c>
      <c r="L119" s="134">
        <v>0</v>
      </c>
      <c r="M119" s="134" t="e">
        <f>ROUND(#REF!*L119,2)</f>
        <v>#REF!</v>
      </c>
      <c r="N119" s="134"/>
      <c r="O119" s="134" t="s">
        <v>104</v>
      </c>
      <c r="P119" s="134" t="s">
        <v>105</v>
      </c>
      <c r="Q119" s="125"/>
      <c r="R119" s="125"/>
      <c r="S119" s="125"/>
      <c r="T119" s="125"/>
      <c r="U119" s="125"/>
      <c r="V119" s="125"/>
      <c r="W119" s="125"/>
      <c r="X119" s="125" t="s">
        <v>106</v>
      </c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</row>
    <row r="120" spans="1:60" outlineLevel="2">
      <c r="A120" s="132"/>
      <c r="B120" s="133"/>
      <c r="C120" s="163" t="s">
        <v>205</v>
      </c>
      <c r="D120" s="161"/>
      <c r="E120" s="162"/>
      <c r="F120" s="134"/>
      <c r="G120" s="134"/>
      <c r="H120" s="134"/>
      <c r="I120" s="134"/>
      <c r="L120" s="134"/>
      <c r="M120" s="134"/>
      <c r="N120" s="134"/>
      <c r="O120" s="134"/>
      <c r="P120" s="134"/>
      <c r="Q120" s="125"/>
      <c r="R120" s="125"/>
      <c r="S120" s="125"/>
      <c r="T120" s="125"/>
      <c r="U120" s="125"/>
      <c r="V120" s="125"/>
      <c r="W120" s="125"/>
      <c r="X120" s="125" t="s">
        <v>127</v>
      </c>
      <c r="Y120" s="125">
        <v>0</v>
      </c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5"/>
      <c r="AS120" s="125"/>
      <c r="AT120" s="125"/>
      <c r="AU120" s="125"/>
      <c r="AV120" s="125"/>
      <c r="AW120" s="125"/>
      <c r="AX120" s="125"/>
      <c r="AY120" s="125"/>
      <c r="AZ120" s="125"/>
      <c r="BA120" s="125"/>
      <c r="BB120" s="125"/>
      <c r="BC120" s="125"/>
      <c r="BD120" s="125"/>
      <c r="BE120" s="125"/>
      <c r="BF120" s="125"/>
      <c r="BG120" s="125"/>
      <c r="BH120" s="125"/>
    </row>
    <row r="121" spans="1:60" outlineLevel="3">
      <c r="A121" s="132"/>
      <c r="B121" s="133"/>
      <c r="C121" s="163" t="s">
        <v>202</v>
      </c>
      <c r="D121" s="161"/>
      <c r="E121" s="162">
        <v>1</v>
      </c>
      <c r="F121" s="134"/>
      <c r="G121" s="134"/>
      <c r="H121" s="134"/>
      <c r="I121" s="134"/>
      <c r="L121" s="134"/>
      <c r="M121" s="134"/>
      <c r="N121" s="134"/>
      <c r="O121" s="134"/>
      <c r="P121" s="134"/>
      <c r="Q121" s="125"/>
      <c r="R121" s="125"/>
      <c r="S121" s="125"/>
      <c r="T121" s="125"/>
      <c r="U121" s="125"/>
      <c r="V121" s="125"/>
      <c r="W121" s="125"/>
      <c r="X121" s="125" t="s">
        <v>127</v>
      </c>
      <c r="Y121" s="125">
        <v>0</v>
      </c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  <c r="AN121" s="125"/>
      <c r="AO121" s="125"/>
      <c r="AP121" s="125"/>
      <c r="AQ121" s="125"/>
      <c r="AR121" s="125"/>
      <c r="AS121" s="125"/>
      <c r="AT121" s="125"/>
      <c r="AU121" s="125"/>
      <c r="AV121" s="125"/>
      <c r="AW121" s="125"/>
      <c r="AX121" s="125"/>
      <c r="AY121" s="125"/>
      <c r="AZ121" s="125"/>
      <c r="BA121" s="125"/>
      <c r="BB121" s="125"/>
      <c r="BC121" s="125"/>
      <c r="BD121" s="125"/>
      <c r="BE121" s="125"/>
      <c r="BF121" s="125"/>
      <c r="BG121" s="125"/>
      <c r="BH121" s="125"/>
    </row>
    <row r="122" spans="1:60" ht="22.5" outlineLevel="1">
      <c r="A122" s="142">
        <v>32</v>
      </c>
      <c r="B122" s="143" t="s">
        <v>235</v>
      </c>
      <c r="C122" s="156" t="s">
        <v>236</v>
      </c>
      <c r="D122" s="144" t="s">
        <v>199</v>
      </c>
      <c r="E122" s="145">
        <v>1</v>
      </c>
      <c r="F122" s="146"/>
      <c r="G122" s="191">
        <f>ROUND(E122*F122,2)</f>
        <v>0</v>
      </c>
      <c r="H122" s="195" t="s">
        <v>102</v>
      </c>
      <c r="I122" s="147" t="s">
        <v>103</v>
      </c>
      <c r="L122" s="134">
        <v>0</v>
      </c>
      <c r="M122" s="134" t="e">
        <f>ROUND(#REF!*L122,2)</f>
        <v>#REF!</v>
      </c>
      <c r="N122" s="134"/>
      <c r="O122" s="134" t="s">
        <v>104</v>
      </c>
      <c r="P122" s="134" t="s">
        <v>105</v>
      </c>
      <c r="Q122" s="125"/>
      <c r="R122" s="125"/>
      <c r="S122" s="125"/>
      <c r="T122" s="125"/>
      <c r="U122" s="125"/>
      <c r="V122" s="125"/>
      <c r="W122" s="125"/>
      <c r="X122" s="125" t="s">
        <v>106</v>
      </c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5"/>
      <c r="AZ122" s="125"/>
      <c r="BA122" s="125"/>
      <c r="BB122" s="125"/>
      <c r="BC122" s="125"/>
      <c r="BD122" s="125"/>
      <c r="BE122" s="125"/>
      <c r="BF122" s="125"/>
      <c r="BG122" s="125"/>
      <c r="BH122" s="125"/>
    </row>
    <row r="123" spans="1:60" outlineLevel="2">
      <c r="A123" s="132"/>
      <c r="B123" s="133"/>
      <c r="C123" s="163" t="s">
        <v>205</v>
      </c>
      <c r="D123" s="161"/>
      <c r="E123" s="162"/>
      <c r="F123" s="134"/>
      <c r="G123" s="134"/>
      <c r="H123" s="134"/>
      <c r="I123" s="134"/>
      <c r="L123" s="134"/>
      <c r="M123" s="134"/>
      <c r="N123" s="134"/>
      <c r="O123" s="134"/>
      <c r="P123" s="134"/>
      <c r="Q123" s="125"/>
      <c r="R123" s="125"/>
      <c r="S123" s="125"/>
      <c r="T123" s="125"/>
      <c r="U123" s="125"/>
      <c r="V123" s="125"/>
      <c r="W123" s="125"/>
      <c r="X123" s="125" t="s">
        <v>127</v>
      </c>
      <c r="Y123" s="125">
        <v>0</v>
      </c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</row>
    <row r="124" spans="1:60" outlineLevel="3">
      <c r="A124" s="132"/>
      <c r="B124" s="133"/>
      <c r="C124" s="163" t="s">
        <v>201</v>
      </c>
      <c r="D124" s="161"/>
      <c r="E124" s="162">
        <v>1</v>
      </c>
      <c r="F124" s="134"/>
      <c r="G124" s="134"/>
      <c r="H124" s="134"/>
      <c r="I124" s="134"/>
      <c r="L124" s="134"/>
      <c r="M124" s="134"/>
      <c r="N124" s="134"/>
      <c r="O124" s="134"/>
      <c r="P124" s="134"/>
      <c r="Q124" s="125"/>
      <c r="R124" s="125"/>
      <c r="S124" s="125"/>
      <c r="T124" s="125"/>
      <c r="U124" s="125"/>
      <c r="V124" s="125"/>
      <c r="W124" s="125"/>
      <c r="X124" s="125" t="s">
        <v>127</v>
      </c>
      <c r="Y124" s="125">
        <v>0</v>
      </c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  <c r="AN124" s="125"/>
      <c r="AO124" s="125"/>
      <c r="AP124" s="125"/>
      <c r="AQ124" s="125"/>
      <c r="AR124" s="125"/>
      <c r="AS124" s="125"/>
      <c r="AT124" s="125"/>
      <c r="AU124" s="125"/>
      <c r="AV124" s="125"/>
      <c r="AW124" s="125"/>
      <c r="AX124" s="125"/>
      <c r="AY124" s="125"/>
      <c r="AZ124" s="125"/>
      <c r="BA124" s="125"/>
      <c r="BB124" s="125"/>
      <c r="BC124" s="125"/>
      <c r="BD124" s="125"/>
      <c r="BE124" s="125"/>
      <c r="BF124" s="125"/>
      <c r="BG124" s="125"/>
      <c r="BH124" s="125"/>
    </row>
    <row r="125" spans="1:60" outlineLevel="1">
      <c r="A125" s="142">
        <v>33</v>
      </c>
      <c r="B125" s="143" t="s">
        <v>237</v>
      </c>
      <c r="C125" s="156" t="s">
        <v>238</v>
      </c>
      <c r="D125" s="144" t="s">
        <v>239</v>
      </c>
      <c r="E125" s="145">
        <v>17</v>
      </c>
      <c r="F125" s="146"/>
      <c r="G125" s="191">
        <f>ROUND(E125*F125,2)</f>
        <v>0</v>
      </c>
      <c r="H125" s="195" t="s">
        <v>125</v>
      </c>
      <c r="I125" s="147" t="s">
        <v>125</v>
      </c>
      <c r="L125" s="134">
        <v>0</v>
      </c>
      <c r="M125" s="134" t="e">
        <f>ROUND(#REF!*L125,2)</f>
        <v>#REF!</v>
      </c>
      <c r="N125" s="134"/>
      <c r="O125" s="134" t="s">
        <v>116</v>
      </c>
      <c r="P125" s="134" t="s">
        <v>105</v>
      </c>
      <c r="Q125" s="125"/>
      <c r="R125" s="125"/>
      <c r="S125" s="125"/>
      <c r="T125" s="125"/>
      <c r="U125" s="125"/>
      <c r="V125" s="125"/>
      <c r="W125" s="125"/>
      <c r="X125" s="125" t="s">
        <v>117</v>
      </c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25"/>
      <c r="BD125" s="125"/>
      <c r="BE125" s="125"/>
      <c r="BF125" s="125"/>
      <c r="BG125" s="125"/>
      <c r="BH125" s="125"/>
    </row>
    <row r="126" spans="1:60" outlineLevel="2">
      <c r="A126" s="132"/>
      <c r="B126" s="133"/>
      <c r="C126" s="163" t="s">
        <v>152</v>
      </c>
      <c r="D126" s="161"/>
      <c r="E126" s="162"/>
      <c r="F126" s="134"/>
      <c r="G126" s="134"/>
      <c r="H126" s="134"/>
      <c r="I126" s="134"/>
      <c r="L126" s="134"/>
      <c r="M126" s="134"/>
      <c r="N126" s="134"/>
      <c r="O126" s="134"/>
      <c r="P126" s="134"/>
      <c r="Q126" s="125"/>
      <c r="R126" s="125"/>
      <c r="S126" s="125"/>
      <c r="T126" s="125"/>
      <c r="U126" s="125"/>
      <c r="V126" s="125"/>
      <c r="W126" s="125"/>
      <c r="X126" s="125" t="s">
        <v>127</v>
      </c>
      <c r="Y126" s="125">
        <v>0</v>
      </c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5"/>
      <c r="AZ126" s="125"/>
      <c r="BA126" s="125"/>
      <c r="BB126" s="125"/>
      <c r="BC126" s="125"/>
      <c r="BD126" s="125"/>
      <c r="BE126" s="125"/>
      <c r="BF126" s="125"/>
      <c r="BG126" s="125"/>
      <c r="BH126" s="125"/>
    </row>
    <row r="127" spans="1:60" outlineLevel="3">
      <c r="A127" s="132"/>
      <c r="B127" s="133"/>
      <c r="C127" s="163" t="s">
        <v>240</v>
      </c>
      <c r="D127" s="161"/>
      <c r="E127" s="162">
        <v>16.78</v>
      </c>
      <c r="F127" s="134"/>
      <c r="G127" s="134"/>
      <c r="H127" s="134"/>
      <c r="I127" s="134"/>
      <c r="L127" s="134"/>
      <c r="M127" s="134"/>
      <c r="N127" s="134"/>
      <c r="O127" s="134"/>
      <c r="P127" s="134"/>
      <c r="Q127" s="125"/>
      <c r="R127" s="125"/>
      <c r="S127" s="125"/>
      <c r="T127" s="125"/>
      <c r="U127" s="125"/>
      <c r="V127" s="125"/>
      <c r="W127" s="125"/>
      <c r="X127" s="125" t="s">
        <v>127</v>
      </c>
      <c r="Y127" s="125">
        <v>0</v>
      </c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</row>
    <row r="128" spans="1:60" outlineLevel="3">
      <c r="A128" s="132"/>
      <c r="B128" s="133"/>
      <c r="C128" s="163" t="s">
        <v>241</v>
      </c>
      <c r="D128" s="161"/>
      <c r="E128" s="162">
        <v>0.22</v>
      </c>
      <c r="F128" s="134"/>
      <c r="G128" s="134"/>
      <c r="H128" s="134"/>
      <c r="I128" s="134"/>
      <c r="L128" s="134"/>
      <c r="M128" s="134"/>
      <c r="N128" s="134"/>
      <c r="O128" s="134"/>
      <c r="P128" s="134"/>
      <c r="Q128" s="125"/>
      <c r="R128" s="125"/>
      <c r="S128" s="125"/>
      <c r="T128" s="125"/>
      <c r="U128" s="125"/>
      <c r="V128" s="125"/>
      <c r="W128" s="125"/>
      <c r="X128" s="125" t="s">
        <v>127</v>
      </c>
      <c r="Y128" s="125">
        <v>0</v>
      </c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  <c r="AN128" s="125"/>
      <c r="AO128" s="125"/>
      <c r="AP128" s="125"/>
      <c r="AQ128" s="125"/>
      <c r="AR128" s="125"/>
      <c r="AS128" s="125"/>
      <c r="AT128" s="125"/>
      <c r="AU128" s="125"/>
      <c r="AV128" s="125"/>
      <c r="AW128" s="125"/>
      <c r="AX128" s="125"/>
      <c r="AY128" s="125"/>
      <c r="AZ128" s="125"/>
      <c r="BA128" s="125"/>
      <c r="BB128" s="125"/>
      <c r="BC128" s="125"/>
      <c r="BD128" s="125"/>
      <c r="BE128" s="125"/>
      <c r="BF128" s="125"/>
      <c r="BG128" s="125"/>
      <c r="BH128" s="125"/>
    </row>
    <row r="129" spans="1:60" outlineLevel="1">
      <c r="A129" s="142">
        <v>34</v>
      </c>
      <c r="B129" s="143" t="s">
        <v>242</v>
      </c>
      <c r="C129" s="156" t="s">
        <v>243</v>
      </c>
      <c r="D129" s="144" t="s">
        <v>151</v>
      </c>
      <c r="E129" s="145">
        <v>71</v>
      </c>
      <c r="F129" s="146"/>
      <c r="G129" s="191">
        <f>ROUND(E129*F129,2)</f>
        <v>0</v>
      </c>
      <c r="H129" s="195" t="s">
        <v>125</v>
      </c>
      <c r="I129" s="147" t="s">
        <v>125</v>
      </c>
      <c r="L129" s="134">
        <v>0</v>
      </c>
      <c r="M129" s="134" t="e">
        <f>ROUND(#REF!*L129,2)</f>
        <v>#REF!</v>
      </c>
      <c r="N129" s="134"/>
      <c r="O129" s="134" t="s">
        <v>116</v>
      </c>
      <c r="P129" s="134" t="s">
        <v>105</v>
      </c>
      <c r="Q129" s="125"/>
      <c r="R129" s="125"/>
      <c r="S129" s="125"/>
      <c r="T129" s="125"/>
      <c r="U129" s="125"/>
      <c r="V129" s="125"/>
      <c r="W129" s="125"/>
      <c r="X129" s="125" t="s">
        <v>117</v>
      </c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  <c r="AN129" s="125"/>
      <c r="AO129" s="125"/>
      <c r="AP129" s="125"/>
      <c r="AQ129" s="125"/>
      <c r="AR129" s="125"/>
      <c r="AS129" s="125"/>
      <c r="AT129" s="125"/>
      <c r="AU129" s="125"/>
      <c r="AV129" s="125"/>
      <c r="AW129" s="125"/>
      <c r="AX129" s="125"/>
      <c r="AY129" s="125"/>
      <c r="AZ129" s="125"/>
      <c r="BA129" s="125"/>
      <c r="BB129" s="125"/>
      <c r="BC129" s="125"/>
      <c r="BD129" s="125"/>
      <c r="BE129" s="125"/>
      <c r="BF129" s="125"/>
      <c r="BG129" s="125"/>
      <c r="BH129" s="125"/>
    </row>
    <row r="130" spans="1:60" outlineLevel="2">
      <c r="A130" s="132"/>
      <c r="B130" s="133"/>
      <c r="C130" s="163" t="s">
        <v>152</v>
      </c>
      <c r="D130" s="161"/>
      <c r="E130" s="162"/>
      <c r="F130" s="134"/>
      <c r="G130" s="134"/>
      <c r="H130" s="134"/>
      <c r="I130" s="134"/>
      <c r="L130" s="134"/>
      <c r="M130" s="134"/>
      <c r="N130" s="134"/>
      <c r="O130" s="134"/>
      <c r="P130" s="134"/>
      <c r="Q130" s="125"/>
      <c r="R130" s="125"/>
      <c r="S130" s="125"/>
      <c r="T130" s="125"/>
      <c r="U130" s="125"/>
      <c r="V130" s="125"/>
      <c r="W130" s="125"/>
      <c r="X130" s="125" t="s">
        <v>127</v>
      </c>
      <c r="Y130" s="125">
        <v>0</v>
      </c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  <c r="AN130" s="125"/>
      <c r="AO130" s="125"/>
      <c r="AP130" s="125"/>
      <c r="AQ130" s="125"/>
      <c r="AR130" s="125"/>
      <c r="AS130" s="125"/>
      <c r="AT130" s="125"/>
      <c r="AU130" s="125"/>
      <c r="AV130" s="125"/>
      <c r="AW130" s="125"/>
      <c r="AX130" s="125"/>
      <c r="AY130" s="125"/>
      <c r="AZ130" s="125"/>
      <c r="BA130" s="125"/>
      <c r="BB130" s="125"/>
      <c r="BC130" s="125"/>
      <c r="BD130" s="125"/>
      <c r="BE130" s="125"/>
      <c r="BF130" s="125"/>
      <c r="BG130" s="125"/>
      <c r="BH130" s="125"/>
    </row>
    <row r="131" spans="1:60" outlineLevel="3">
      <c r="A131" s="132"/>
      <c r="B131" s="133"/>
      <c r="C131" s="163" t="s">
        <v>244</v>
      </c>
      <c r="D131" s="161"/>
      <c r="E131" s="162">
        <v>70.91</v>
      </c>
      <c r="F131" s="134"/>
      <c r="G131" s="134"/>
      <c r="H131" s="134"/>
      <c r="I131" s="134"/>
      <c r="L131" s="134"/>
      <c r="M131" s="134"/>
      <c r="N131" s="134"/>
      <c r="O131" s="134"/>
      <c r="P131" s="134"/>
      <c r="Q131" s="125"/>
      <c r="R131" s="125"/>
      <c r="S131" s="125"/>
      <c r="T131" s="125"/>
      <c r="U131" s="125"/>
      <c r="V131" s="125"/>
      <c r="W131" s="125"/>
      <c r="X131" s="125" t="s">
        <v>127</v>
      </c>
      <c r="Y131" s="125">
        <v>0</v>
      </c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  <c r="AN131" s="125"/>
      <c r="AO131" s="125"/>
      <c r="AP131" s="125"/>
      <c r="AQ131" s="125"/>
      <c r="AR131" s="125"/>
      <c r="AS131" s="125"/>
      <c r="AT131" s="125"/>
      <c r="AU131" s="125"/>
      <c r="AV131" s="125"/>
      <c r="AW131" s="125"/>
      <c r="AX131" s="125"/>
      <c r="AY131" s="125"/>
      <c r="AZ131" s="125"/>
      <c r="BA131" s="125"/>
      <c r="BB131" s="125"/>
      <c r="BC131" s="125"/>
      <c r="BD131" s="125"/>
      <c r="BE131" s="125"/>
      <c r="BF131" s="125"/>
      <c r="BG131" s="125"/>
      <c r="BH131" s="125"/>
    </row>
    <row r="132" spans="1:60" outlineLevel="3">
      <c r="A132" s="132"/>
      <c r="B132" s="133"/>
      <c r="C132" s="163" t="s">
        <v>245</v>
      </c>
      <c r="D132" s="161"/>
      <c r="E132" s="162">
        <v>0.09</v>
      </c>
      <c r="F132" s="134"/>
      <c r="G132" s="134"/>
      <c r="H132" s="134"/>
      <c r="I132" s="134"/>
      <c r="L132" s="134"/>
      <c r="M132" s="134"/>
      <c r="N132" s="134"/>
      <c r="O132" s="134"/>
      <c r="P132" s="134"/>
      <c r="Q132" s="125"/>
      <c r="R132" s="125"/>
      <c r="S132" s="125"/>
      <c r="T132" s="125"/>
      <c r="U132" s="125"/>
      <c r="V132" s="125"/>
      <c r="W132" s="125"/>
      <c r="X132" s="125" t="s">
        <v>127</v>
      </c>
      <c r="Y132" s="125">
        <v>0</v>
      </c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5"/>
      <c r="BC132" s="125"/>
      <c r="BD132" s="125"/>
      <c r="BE132" s="125"/>
      <c r="BF132" s="125"/>
      <c r="BG132" s="125"/>
      <c r="BH132" s="125"/>
    </row>
    <row r="133" spans="1:60" outlineLevel="1">
      <c r="A133" s="142">
        <v>35</v>
      </c>
      <c r="B133" s="143" t="s">
        <v>246</v>
      </c>
      <c r="C133" s="156" t="s">
        <v>247</v>
      </c>
      <c r="D133" s="144" t="s">
        <v>151</v>
      </c>
      <c r="E133" s="145">
        <v>2</v>
      </c>
      <c r="F133" s="146"/>
      <c r="G133" s="191">
        <f>ROUND(E133*F133,2)</f>
        <v>0</v>
      </c>
      <c r="H133" s="195" t="s">
        <v>125</v>
      </c>
      <c r="I133" s="147" t="s">
        <v>125</v>
      </c>
      <c r="L133" s="134">
        <v>0</v>
      </c>
      <c r="M133" s="134" t="e">
        <f>ROUND(#REF!*L133,2)</f>
        <v>#REF!</v>
      </c>
      <c r="N133" s="134"/>
      <c r="O133" s="134" t="s">
        <v>116</v>
      </c>
      <c r="P133" s="134" t="s">
        <v>105</v>
      </c>
      <c r="Q133" s="125"/>
      <c r="R133" s="125"/>
      <c r="S133" s="125"/>
      <c r="T133" s="125"/>
      <c r="U133" s="125"/>
      <c r="V133" s="125"/>
      <c r="W133" s="125"/>
      <c r="X133" s="125" t="s">
        <v>117</v>
      </c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  <c r="AN133" s="125"/>
      <c r="AO133" s="125"/>
      <c r="AP133" s="125"/>
      <c r="AQ133" s="125"/>
      <c r="AR133" s="125"/>
      <c r="AS133" s="125"/>
      <c r="AT133" s="125"/>
      <c r="AU133" s="125"/>
      <c r="AV133" s="125"/>
      <c r="AW133" s="125"/>
      <c r="AX133" s="125"/>
      <c r="AY133" s="125"/>
      <c r="AZ133" s="125"/>
      <c r="BA133" s="125"/>
      <c r="BB133" s="125"/>
      <c r="BC133" s="125"/>
      <c r="BD133" s="125"/>
      <c r="BE133" s="125"/>
      <c r="BF133" s="125"/>
      <c r="BG133" s="125"/>
      <c r="BH133" s="125"/>
    </row>
    <row r="134" spans="1:60" outlineLevel="2">
      <c r="A134" s="132"/>
      <c r="B134" s="133"/>
      <c r="C134" s="163" t="s">
        <v>248</v>
      </c>
      <c r="D134" s="161"/>
      <c r="E134" s="162">
        <v>2</v>
      </c>
      <c r="F134" s="134"/>
      <c r="G134" s="134"/>
      <c r="H134" s="134"/>
      <c r="I134" s="134"/>
      <c r="L134" s="134"/>
      <c r="M134" s="134"/>
      <c r="N134" s="134"/>
      <c r="O134" s="134"/>
      <c r="P134" s="134"/>
      <c r="Q134" s="125"/>
      <c r="R134" s="125"/>
      <c r="S134" s="125"/>
      <c r="T134" s="125"/>
      <c r="U134" s="125"/>
      <c r="V134" s="125"/>
      <c r="W134" s="125"/>
      <c r="X134" s="125" t="s">
        <v>127</v>
      </c>
      <c r="Y134" s="125">
        <v>0</v>
      </c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  <c r="AN134" s="125"/>
      <c r="AO134" s="125"/>
      <c r="AP134" s="125"/>
      <c r="AQ134" s="125"/>
      <c r="AR134" s="125"/>
      <c r="AS134" s="125"/>
      <c r="AT134" s="125"/>
      <c r="AU134" s="125"/>
      <c r="AV134" s="125"/>
      <c r="AW134" s="125"/>
      <c r="AX134" s="125"/>
      <c r="AY134" s="125"/>
      <c r="AZ134" s="125"/>
      <c r="BA134" s="125"/>
      <c r="BB134" s="125"/>
      <c r="BC134" s="125"/>
      <c r="BD134" s="125"/>
      <c r="BE134" s="125"/>
      <c r="BF134" s="125"/>
      <c r="BG134" s="125"/>
      <c r="BH134" s="125"/>
    </row>
    <row r="135" spans="1:60" outlineLevel="1">
      <c r="A135" s="142">
        <v>36</v>
      </c>
      <c r="B135" s="143" t="s">
        <v>249</v>
      </c>
      <c r="C135" s="156" t="s">
        <v>250</v>
      </c>
      <c r="D135" s="144" t="s">
        <v>251</v>
      </c>
      <c r="E135" s="145">
        <v>4</v>
      </c>
      <c r="F135" s="146"/>
      <c r="G135" s="191">
        <f>ROUND(E135*F135,2)</f>
        <v>0</v>
      </c>
      <c r="H135" s="195" t="s">
        <v>125</v>
      </c>
      <c r="I135" s="147" t="s">
        <v>125</v>
      </c>
      <c r="L135" s="134">
        <v>0</v>
      </c>
      <c r="M135" s="134" t="e">
        <f>ROUND(#REF!*L135,2)</f>
        <v>#REF!</v>
      </c>
      <c r="N135" s="134"/>
      <c r="O135" s="134" t="s">
        <v>116</v>
      </c>
      <c r="P135" s="134" t="s">
        <v>105</v>
      </c>
      <c r="Q135" s="125"/>
      <c r="R135" s="125"/>
      <c r="S135" s="125"/>
      <c r="T135" s="125"/>
      <c r="U135" s="125"/>
      <c r="V135" s="125"/>
      <c r="W135" s="125"/>
      <c r="X135" s="125" t="s">
        <v>117</v>
      </c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  <c r="AN135" s="125"/>
      <c r="AO135" s="125"/>
      <c r="AP135" s="125"/>
      <c r="AQ135" s="125"/>
      <c r="AR135" s="125"/>
      <c r="AS135" s="125"/>
      <c r="AT135" s="125"/>
      <c r="AU135" s="125"/>
      <c r="AV135" s="125"/>
      <c r="AW135" s="125"/>
      <c r="AX135" s="125"/>
      <c r="AY135" s="125"/>
      <c r="AZ135" s="125"/>
      <c r="BA135" s="125"/>
      <c r="BB135" s="125"/>
      <c r="BC135" s="125"/>
      <c r="BD135" s="125"/>
      <c r="BE135" s="125"/>
      <c r="BF135" s="125"/>
      <c r="BG135" s="125"/>
      <c r="BH135" s="125"/>
    </row>
    <row r="136" spans="1:60" outlineLevel="2">
      <c r="A136" s="132"/>
      <c r="B136" s="133"/>
      <c r="C136" s="163" t="s">
        <v>152</v>
      </c>
      <c r="D136" s="161"/>
      <c r="E136" s="162"/>
      <c r="F136" s="134"/>
      <c r="G136" s="134"/>
      <c r="H136" s="134"/>
      <c r="I136" s="134"/>
      <c r="L136" s="134"/>
      <c r="M136" s="134"/>
      <c r="N136" s="134"/>
      <c r="O136" s="134"/>
      <c r="P136" s="134"/>
      <c r="Q136" s="125"/>
      <c r="R136" s="125"/>
      <c r="S136" s="125"/>
      <c r="T136" s="125"/>
      <c r="U136" s="125"/>
      <c r="V136" s="125"/>
      <c r="W136" s="125"/>
      <c r="X136" s="125" t="s">
        <v>127</v>
      </c>
      <c r="Y136" s="125">
        <v>0</v>
      </c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</row>
    <row r="137" spans="1:60" outlineLevel="3">
      <c r="A137" s="132"/>
      <c r="B137" s="133"/>
      <c r="C137" s="163" t="s">
        <v>252</v>
      </c>
      <c r="D137" s="161"/>
      <c r="E137" s="162">
        <v>3.38</v>
      </c>
      <c r="F137" s="134"/>
      <c r="G137" s="134"/>
      <c r="H137" s="134"/>
      <c r="I137" s="134"/>
      <c r="L137" s="134"/>
      <c r="M137" s="134"/>
      <c r="N137" s="134"/>
      <c r="O137" s="134"/>
      <c r="P137" s="134"/>
      <c r="Q137" s="125"/>
      <c r="R137" s="125"/>
      <c r="S137" s="125"/>
      <c r="T137" s="125"/>
      <c r="U137" s="125"/>
      <c r="V137" s="125"/>
      <c r="W137" s="125"/>
      <c r="X137" s="125" t="s">
        <v>127</v>
      </c>
      <c r="Y137" s="125">
        <v>0</v>
      </c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  <c r="AN137" s="125"/>
      <c r="AO137" s="125"/>
      <c r="AP137" s="125"/>
      <c r="AQ137" s="125"/>
      <c r="AR137" s="125"/>
      <c r="AS137" s="125"/>
      <c r="AT137" s="125"/>
      <c r="AU137" s="125"/>
      <c r="AV137" s="125"/>
      <c r="AW137" s="125"/>
      <c r="AX137" s="125"/>
      <c r="AY137" s="125"/>
      <c r="AZ137" s="125"/>
      <c r="BA137" s="125"/>
      <c r="BB137" s="125"/>
      <c r="BC137" s="125"/>
      <c r="BD137" s="125"/>
      <c r="BE137" s="125"/>
      <c r="BF137" s="125"/>
      <c r="BG137" s="125"/>
      <c r="BH137" s="125"/>
    </row>
    <row r="138" spans="1:60" outlineLevel="3">
      <c r="A138" s="132"/>
      <c r="B138" s="133"/>
      <c r="C138" s="163" t="s">
        <v>253</v>
      </c>
      <c r="D138" s="161"/>
      <c r="E138" s="162">
        <v>0.62</v>
      </c>
      <c r="F138" s="134"/>
      <c r="G138" s="134"/>
      <c r="H138" s="134"/>
      <c r="I138" s="134"/>
      <c r="L138" s="134"/>
      <c r="M138" s="134"/>
      <c r="N138" s="134"/>
      <c r="O138" s="134"/>
      <c r="P138" s="134"/>
      <c r="Q138" s="125"/>
      <c r="R138" s="125"/>
      <c r="S138" s="125"/>
      <c r="T138" s="125"/>
      <c r="U138" s="125"/>
      <c r="V138" s="125"/>
      <c r="W138" s="125"/>
      <c r="X138" s="125" t="s">
        <v>127</v>
      </c>
      <c r="Y138" s="125">
        <v>0</v>
      </c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  <c r="AN138" s="125"/>
      <c r="AO138" s="125"/>
      <c r="AP138" s="125"/>
      <c r="AQ138" s="125"/>
      <c r="AR138" s="125"/>
      <c r="AS138" s="125"/>
      <c r="AT138" s="125"/>
      <c r="AU138" s="125"/>
      <c r="AV138" s="125"/>
      <c r="AW138" s="125"/>
      <c r="AX138" s="125"/>
      <c r="AY138" s="125"/>
      <c r="AZ138" s="125"/>
      <c r="BA138" s="125"/>
      <c r="BB138" s="125"/>
      <c r="BC138" s="125"/>
      <c r="BD138" s="125"/>
      <c r="BE138" s="125"/>
      <c r="BF138" s="125"/>
      <c r="BG138" s="125"/>
      <c r="BH138" s="125"/>
    </row>
    <row r="139" spans="1:60">
      <c r="A139" s="136" t="s">
        <v>97</v>
      </c>
      <c r="B139" s="137" t="s">
        <v>53</v>
      </c>
      <c r="C139" s="155" t="s">
        <v>54</v>
      </c>
      <c r="D139" s="138"/>
      <c r="E139" s="139"/>
      <c r="F139" s="140"/>
      <c r="G139" s="140">
        <f>SUMIF(AG140:AG172,"&lt;&gt;NOR",G140:G172)</f>
        <v>0</v>
      </c>
      <c r="H139" s="140"/>
      <c r="I139" s="141"/>
      <c r="L139" s="135"/>
      <c r="M139" s="135" t="e">
        <f>SUM(M140:M172)</f>
        <v>#REF!</v>
      </c>
      <c r="N139" s="135"/>
      <c r="O139" s="135"/>
      <c r="P139" s="135"/>
      <c r="X139" t="s">
        <v>98</v>
      </c>
    </row>
    <row r="140" spans="1:60" outlineLevel="1">
      <c r="A140" s="142">
        <v>37</v>
      </c>
      <c r="B140" s="143" t="s">
        <v>254</v>
      </c>
      <c r="C140" s="156" t="s">
        <v>255</v>
      </c>
      <c r="D140" s="144" t="s">
        <v>124</v>
      </c>
      <c r="E140" s="145">
        <v>2251</v>
      </c>
      <c r="F140" s="146"/>
      <c r="G140" s="191">
        <f>ROUND(E140*F140,2)</f>
        <v>0</v>
      </c>
      <c r="H140" s="195" t="s">
        <v>125</v>
      </c>
      <c r="I140" s="147" t="s">
        <v>125</v>
      </c>
      <c r="L140" s="134">
        <v>8.0000000000000002E-3</v>
      </c>
      <c r="M140" s="134" t="e">
        <f>ROUND(#REF!*L140,2)</f>
        <v>#REF!</v>
      </c>
      <c r="N140" s="134"/>
      <c r="O140" s="134" t="s">
        <v>104</v>
      </c>
      <c r="P140" s="134" t="s">
        <v>105</v>
      </c>
      <c r="Q140" s="125"/>
      <c r="R140" s="125"/>
      <c r="S140" s="125"/>
      <c r="T140" s="125"/>
      <c r="U140" s="125"/>
      <c r="V140" s="125"/>
      <c r="W140" s="125"/>
      <c r="X140" s="125" t="s">
        <v>106</v>
      </c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  <c r="AN140" s="125"/>
      <c r="AO140" s="125"/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/>
      <c r="AZ140" s="125"/>
      <c r="BA140" s="125"/>
      <c r="BB140" s="125"/>
      <c r="BC140" s="125"/>
      <c r="BD140" s="125"/>
      <c r="BE140" s="125"/>
      <c r="BF140" s="125"/>
      <c r="BG140" s="125"/>
      <c r="BH140" s="125"/>
    </row>
    <row r="141" spans="1:60" outlineLevel="2">
      <c r="A141" s="132"/>
      <c r="B141" s="133"/>
      <c r="C141" s="163" t="s">
        <v>256</v>
      </c>
      <c r="D141" s="161"/>
      <c r="E141" s="162"/>
      <c r="F141" s="134"/>
      <c r="G141" s="134"/>
      <c r="H141" s="134"/>
      <c r="I141" s="134"/>
      <c r="L141" s="134"/>
      <c r="M141" s="134"/>
      <c r="N141" s="134"/>
      <c r="O141" s="134"/>
      <c r="P141" s="134"/>
      <c r="Q141" s="125"/>
      <c r="R141" s="125"/>
      <c r="S141" s="125"/>
      <c r="T141" s="125"/>
      <c r="U141" s="125"/>
      <c r="V141" s="125"/>
      <c r="W141" s="125"/>
      <c r="X141" s="125" t="s">
        <v>127</v>
      </c>
      <c r="Y141" s="125">
        <v>0</v>
      </c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  <c r="AN141" s="125"/>
      <c r="AO141" s="125"/>
      <c r="AP141" s="125"/>
      <c r="AQ141" s="125"/>
      <c r="AR141" s="125"/>
      <c r="AS141" s="125"/>
      <c r="AT141" s="125"/>
      <c r="AU141" s="125"/>
      <c r="AV141" s="125"/>
      <c r="AW141" s="125"/>
      <c r="AX141" s="125"/>
      <c r="AY141" s="125"/>
      <c r="AZ141" s="125"/>
      <c r="BA141" s="125"/>
      <c r="BB141" s="125"/>
      <c r="BC141" s="125"/>
      <c r="BD141" s="125"/>
      <c r="BE141" s="125"/>
      <c r="BF141" s="125"/>
      <c r="BG141" s="125"/>
      <c r="BH141" s="125"/>
    </row>
    <row r="142" spans="1:60" outlineLevel="3">
      <c r="A142" s="132"/>
      <c r="B142" s="133"/>
      <c r="C142" s="163" t="s">
        <v>257</v>
      </c>
      <c r="D142" s="161"/>
      <c r="E142" s="162">
        <v>2251</v>
      </c>
      <c r="F142" s="134"/>
      <c r="G142" s="134"/>
      <c r="H142" s="134"/>
      <c r="I142" s="134"/>
      <c r="L142" s="134"/>
      <c r="M142" s="134"/>
      <c r="N142" s="134"/>
      <c r="O142" s="134"/>
      <c r="P142" s="134"/>
      <c r="Q142" s="125"/>
      <c r="R142" s="125"/>
      <c r="S142" s="125"/>
      <c r="T142" s="125"/>
      <c r="U142" s="125"/>
      <c r="V142" s="125"/>
      <c r="W142" s="125"/>
      <c r="X142" s="125" t="s">
        <v>127</v>
      </c>
      <c r="Y142" s="125">
        <v>0</v>
      </c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  <c r="AN142" s="125"/>
      <c r="AO142" s="125"/>
      <c r="AP142" s="125"/>
      <c r="AQ142" s="125"/>
      <c r="AR142" s="125"/>
      <c r="AS142" s="125"/>
      <c r="AT142" s="125"/>
      <c r="AU142" s="125"/>
      <c r="AV142" s="125"/>
      <c r="AW142" s="125"/>
      <c r="AX142" s="125"/>
      <c r="AY142" s="125"/>
      <c r="AZ142" s="125"/>
      <c r="BA142" s="125"/>
      <c r="BB142" s="125"/>
      <c r="BC142" s="125"/>
      <c r="BD142" s="125"/>
      <c r="BE142" s="125"/>
      <c r="BF142" s="125"/>
      <c r="BG142" s="125"/>
      <c r="BH142" s="125"/>
    </row>
    <row r="143" spans="1:60" outlineLevel="1">
      <c r="A143" s="142">
        <v>38</v>
      </c>
      <c r="B143" s="143" t="s">
        <v>258</v>
      </c>
      <c r="C143" s="156" t="s">
        <v>259</v>
      </c>
      <c r="D143" s="144" t="s">
        <v>199</v>
      </c>
      <c r="E143" s="145">
        <v>4</v>
      </c>
      <c r="F143" s="146"/>
      <c r="G143" s="191">
        <f>ROUND(E143*F143,2)</f>
        <v>0</v>
      </c>
      <c r="H143" s="195" t="s">
        <v>125</v>
      </c>
      <c r="I143" s="147" t="s">
        <v>125</v>
      </c>
      <c r="L143" s="134">
        <v>0.23899999999999999</v>
      </c>
      <c r="M143" s="134" t="e">
        <f>ROUND(#REF!*L143,2)</f>
        <v>#REF!</v>
      </c>
      <c r="N143" s="134"/>
      <c r="O143" s="134" t="s">
        <v>104</v>
      </c>
      <c r="P143" s="134" t="s">
        <v>105</v>
      </c>
      <c r="Q143" s="125"/>
      <c r="R143" s="125"/>
      <c r="S143" s="125"/>
      <c r="T143" s="125"/>
      <c r="U143" s="125"/>
      <c r="V143" s="125"/>
      <c r="W143" s="125"/>
      <c r="X143" s="125" t="s">
        <v>106</v>
      </c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  <c r="AN143" s="125"/>
      <c r="AO143" s="125"/>
      <c r="AP143" s="125"/>
      <c r="AQ143" s="125"/>
      <c r="AR143" s="125"/>
      <c r="AS143" s="125"/>
      <c r="AT143" s="125"/>
      <c r="AU143" s="125"/>
      <c r="AV143" s="125"/>
      <c r="AW143" s="125"/>
      <c r="AX143" s="125"/>
      <c r="AY143" s="125"/>
      <c r="AZ143" s="125"/>
      <c r="BA143" s="125"/>
      <c r="BB143" s="125"/>
      <c r="BC143" s="125"/>
      <c r="BD143" s="125"/>
      <c r="BE143" s="125"/>
      <c r="BF143" s="125"/>
      <c r="BG143" s="125"/>
      <c r="BH143" s="125"/>
    </row>
    <row r="144" spans="1:60" outlineLevel="2">
      <c r="A144" s="132"/>
      <c r="B144" s="133"/>
      <c r="C144" s="163" t="s">
        <v>256</v>
      </c>
      <c r="D144" s="161"/>
      <c r="E144" s="162"/>
      <c r="F144" s="134"/>
      <c r="G144" s="134"/>
      <c r="H144" s="134"/>
      <c r="I144" s="134"/>
      <c r="L144" s="134"/>
      <c r="M144" s="134"/>
      <c r="N144" s="134"/>
      <c r="O144" s="134"/>
      <c r="P144" s="134"/>
      <c r="Q144" s="125"/>
      <c r="R144" s="125"/>
      <c r="S144" s="125"/>
      <c r="T144" s="125"/>
      <c r="U144" s="125"/>
      <c r="V144" s="125"/>
      <c r="W144" s="125"/>
      <c r="X144" s="125" t="s">
        <v>127</v>
      </c>
      <c r="Y144" s="125">
        <v>0</v>
      </c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  <c r="AN144" s="125"/>
      <c r="AO144" s="125"/>
      <c r="AP144" s="125"/>
      <c r="AQ144" s="125"/>
      <c r="AR144" s="125"/>
      <c r="AS144" s="125"/>
      <c r="AT144" s="125"/>
      <c r="AU144" s="125"/>
      <c r="AV144" s="125"/>
      <c r="AW144" s="125"/>
      <c r="AX144" s="125"/>
      <c r="AY144" s="125"/>
      <c r="AZ144" s="125"/>
      <c r="BA144" s="125"/>
      <c r="BB144" s="125"/>
      <c r="BC144" s="125"/>
      <c r="BD144" s="125"/>
      <c r="BE144" s="125"/>
      <c r="BF144" s="125"/>
      <c r="BG144" s="125"/>
      <c r="BH144" s="125"/>
    </row>
    <row r="145" spans="1:60" outlineLevel="3">
      <c r="A145" s="132"/>
      <c r="B145" s="133"/>
      <c r="C145" s="163" t="s">
        <v>212</v>
      </c>
      <c r="D145" s="161"/>
      <c r="E145" s="162">
        <v>2</v>
      </c>
      <c r="F145" s="134"/>
      <c r="G145" s="134"/>
      <c r="H145" s="134"/>
      <c r="I145" s="134"/>
      <c r="L145" s="134"/>
      <c r="M145" s="134"/>
      <c r="N145" s="134"/>
      <c r="O145" s="134"/>
      <c r="P145" s="134"/>
      <c r="Q145" s="125"/>
      <c r="R145" s="125"/>
      <c r="S145" s="125"/>
      <c r="T145" s="125"/>
      <c r="U145" s="125"/>
      <c r="V145" s="125"/>
      <c r="W145" s="125"/>
      <c r="X145" s="125" t="s">
        <v>127</v>
      </c>
      <c r="Y145" s="125">
        <v>0</v>
      </c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  <c r="AN145" s="125"/>
      <c r="AO145" s="125"/>
      <c r="AP145" s="125"/>
      <c r="AQ145" s="125"/>
      <c r="AR145" s="125"/>
      <c r="AS145" s="125"/>
      <c r="AT145" s="125"/>
      <c r="AU145" s="125"/>
      <c r="AV145" s="125"/>
      <c r="AW145" s="125"/>
      <c r="AX145" s="125"/>
      <c r="AY145" s="125"/>
      <c r="AZ145" s="125"/>
      <c r="BA145" s="125"/>
      <c r="BB145" s="125"/>
      <c r="BC145" s="125"/>
      <c r="BD145" s="125"/>
      <c r="BE145" s="125"/>
      <c r="BF145" s="125"/>
      <c r="BG145" s="125"/>
      <c r="BH145" s="125"/>
    </row>
    <row r="146" spans="1:60" outlineLevel="3">
      <c r="A146" s="132"/>
      <c r="B146" s="133"/>
      <c r="C146" s="163" t="s">
        <v>213</v>
      </c>
      <c r="D146" s="161"/>
      <c r="E146" s="162">
        <v>2</v>
      </c>
      <c r="F146" s="134"/>
      <c r="G146" s="134"/>
      <c r="H146" s="134"/>
      <c r="I146" s="134"/>
      <c r="L146" s="134"/>
      <c r="M146" s="134"/>
      <c r="N146" s="134"/>
      <c r="O146" s="134"/>
      <c r="P146" s="134"/>
      <c r="Q146" s="125"/>
      <c r="R146" s="125"/>
      <c r="S146" s="125"/>
      <c r="T146" s="125"/>
      <c r="U146" s="125"/>
      <c r="V146" s="125"/>
      <c r="W146" s="125"/>
      <c r="X146" s="125" t="s">
        <v>127</v>
      </c>
      <c r="Y146" s="125">
        <v>0</v>
      </c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  <c r="AN146" s="125"/>
      <c r="AO146" s="125"/>
      <c r="AP146" s="125"/>
      <c r="AQ146" s="125"/>
      <c r="AR146" s="125"/>
      <c r="AS146" s="125"/>
      <c r="AT146" s="125"/>
      <c r="AU146" s="125"/>
      <c r="AV146" s="125"/>
      <c r="AW146" s="125"/>
      <c r="AX146" s="125"/>
      <c r="AY146" s="125"/>
      <c r="AZ146" s="125"/>
      <c r="BA146" s="125"/>
      <c r="BB146" s="125"/>
      <c r="BC146" s="125"/>
      <c r="BD146" s="125"/>
      <c r="BE146" s="125"/>
      <c r="BF146" s="125"/>
      <c r="BG146" s="125"/>
      <c r="BH146" s="125"/>
    </row>
    <row r="147" spans="1:60" outlineLevel="1">
      <c r="A147" s="142">
        <v>39</v>
      </c>
      <c r="B147" s="143" t="s">
        <v>260</v>
      </c>
      <c r="C147" s="156" t="s">
        <v>261</v>
      </c>
      <c r="D147" s="144" t="s">
        <v>124</v>
      </c>
      <c r="E147" s="145">
        <v>450.2</v>
      </c>
      <c r="F147" s="146"/>
      <c r="G147" s="191">
        <f>ROUND(E147*F147,2)</f>
        <v>0</v>
      </c>
      <c r="H147" s="195" t="s">
        <v>125</v>
      </c>
      <c r="I147" s="147" t="s">
        <v>125</v>
      </c>
      <c r="L147" s="134">
        <v>1.7999999999999999E-2</v>
      </c>
      <c r="M147" s="134" t="e">
        <f>ROUND(#REF!*L147,2)</f>
        <v>#REF!</v>
      </c>
      <c r="N147" s="134"/>
      <c r="O147" s="134" t="s">
        <v>104</v>
      </c>
      <c r="P147" s="134" t="s">
        <v>105</v>
      </c>
      <c r="Q147" s="125"/>
      <c r="R147" s="125"/>
      <c r="S147" s="125"/>
      <c r="T147" s="125"/>
      <c r="U147" s="125"/>
      <c r="V147" s="125"/>
      <c r="W147" s="125"/>
      <c r="X147" s="125" t="s">
        <v>106</v>
      </c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  <c r="AN147" s="125"/>
      <c r="AO147" s="125"/>
      <c r="AP147" s="125"/>
      <c r="AQ147" s="125"/>
      <c r="AR147" s="125"/>
      <c r="AS147" s="125"/>
      <c r="AT147" s="125"/>
      <c r="AU147" s="125"/>
      <c r="AV147" s="125"/>
      <c r="AW147" s="125"/>
      <c r="AX147" s="125"/>
      <c r="AY147" s="125"/>
      <c r="AZ147" s="125"/>
      <c r="BA147" s="125"/>
      <c r="BB147" s="125"/>
      <c r="BC147" s="125"/>
      <c r="BD147" s="125"/>
      <c r="BE147" s="125"/>
      <c r="BF147" s="125"/>
      <c r="BG147" s="125"/>
      <c r="BH147" s="125"/>
    </row>
    <row r="148" spans="1:60" outlineLevel="2">
      <c r="A148" s="132"/>
      <c r="B148" s="133"/>
      <c r="C148" s="163" t="s">
        <v>256</v>
      </c>
      <c r="D148" s="161"/>
      <c r="E148" s="162"/>
      <c r="F148" s="134"/>
      <c r="G148" s="134"/>
      <c r="H148" s="134"/>
      <c r="I148" s="134"/>
      <c r="L148" s="134"/>
      <c r="M148" s="134"/>
      <c r="N148" s="134"/>
      <c r="O148" s="134"/>
      <c r="P148" s="134"/>
      <c r="Q148" s="125"/>
      <c r="R148" s="125"/>
      <c r="S148" s="125"/>
      <c r="T148" s="125"/>
      <c r="U148" s="125"/>
      <c r="V148" s="125"/>
      <c r="W148" s="125"/>
      <c r="X148" s="125" t="s">
        <v>127</v>
      </c>
      <c r="Y148" s="125">
        <v>0</v>
      </c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  <c r="AN148" s="125"/>
      <c r="AO148" s="125"/>
      <c r="AP148" s="125"/>
      <c r="AQ148" s="125"/>
      <c r="AR148" s="125"/>
      <c r="AS148" s="125"/>
      <c r="AT148" s="125"/>
      <c r="AU148" s="125"/>
      <c r="AV148" s="125"/>
      <c r="AW148" s="125"/>
      <c r="AX148" s="125"/>
      <c r="AY148" s="125"/>
      <c r="AZ148" s="125"/>
      <c r="BA148" s="125"/>
      <c r="BB148" s="125"/>
      <c r="BC148" s="125"/>
      <c r="BD148" s="125"/>
      <c r="BE148" s="125"/>
      <c r="BF148" s="125"/>
      <c r="BG148" s="125"/>
      <c r="BH148" s="125"/>
    </row>
    <row r="149" spans="1:60" outlineLevel="3">
      <c r="A149" s="132"/>
      <c r="B149" s="133"/>
      <c r="C149" s="163" t="s">
        <v>262</v>
      </c>
      <c r="D149" s="161"/>
      <c r="E149" s="162">
        <v>450.2</v>
      </c>
      <c r="F149" s="134"/>
      <c r="G149" s="134"/>
      <c r="H149" s="134"/>
      <c r="I149" s="134"/>
      <c r="L149" s="134"/>
      <c r="M149" s="134"/>
      <c r="N149" s="134"/>
      <c r="O149" s="134"/>
      <c r="P149" s="134"/>
      <c r="Q149" s="125"/>
      <c r="R149" s="125"/>
      <c r="S149" s="125"/>
      <c r="T149" s="125"/>
      <c r="U149" s="125"/>
      <c r="V149" s="125"/>
      <c r="W149" s="125"/>
      <c r="X149" s="125" t="s">
        <v>127</v>
      </c>
      <c r="Y149" s="125">
        <v>0</v>
      </c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  <c r="AN149" s="125"/>
      <c r="AO149" s="125"/>
      <c r="AP149" s="125"/>
      <c r="AQ149" s="125"/>
      <c r="AR149" s="125"/>
      <c r="AS149" s="125"/>
      <c r="AT149" s="125"/>
      <c r="AU149" s="125"/>
      <c r="AV149" s="125"/>
      <c r="AW149" s="125"/>
      <c r="AX149" s="125"/>
      <c r="AY149" s="125"/>
      <c r="AZ149" s="125"/>
      <c r="BA149" s="125"/>
      <c r="BB149" s="125"/>
      <c r="BC149" s="125"/>
      <c r="BD149" s="125"/>
      <c r="BE149" s="125"/>
      <c r="BF149" s="125"/>
      <c r="BG149" s="125"/>
      <c r="BH149" s="125"/>
    </row>
    <row r="150" spans="1:60" outlineLevel="1">
      <c r="A150" s="142">
        <v>40</v>
      </c>
      <c r="B150" s="143" t="s">
        <v>263</v>
      </c>
      <c r="C150" s="156" t="s">
        <v>264</v>
      </c>
      <c r="D150" s="144" t="s">
        <v>124</v>
      </c>
      <c r="E150" s="145">
        <v>4</v>
      </c>
      <c r="F150" s="146"/>
      <c r="G150" s="191">
        <f>ROUND(E150*F150,2)</f>
        <v>0</v>
      </c>
      <c r="H150" s="195" t="s">
        <v>125</v>
      </c>
      <c r="I150" s="147" t="s">
        <v>125</v>
      </c>
      <c r="L150" s="134">
        <v>0.158</v>
      </c>
      <c r="M150" s="134" t="e">
        <f>ROUND(#REF!*L150,2)</f>
        <v>#REF!</v>
      </c>
      <c r="N150" s="134"/>
      <c r="O150" s="134" t="s">
        <v>104</v>
      </c>
      <c r="P150" s="134" t="s">
        <v>105</v>
      </c>
      <c r="Q150" s="125"/>
      <c r="R150" s="125"/>
      <c r="S150" s="125"/>
      <c r="T150" s="125"/>
      <c r="U150" s="125"/>
      <c r="V150" s="125"/>
      <c r="W150" s="125"/>
      <c r="X150" s="125" t="s">
        <v>106</v>
      </c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  <c r="AN150" s="125"/>
      <c r="AO150" s="125"/>
      <c r="AP150" s="125"/>
      <c r="AQ150" s="125"/>
      <c r="AR150" s="125"/>
      <c r="AS150" s="125"/>
      <c r="AT150" s="125"/>
      <c r="AU150" s="125"/>
      <c r="AV150" s="125"/>
      <c r="AW150" s="125"/>
      <c r="AX150" s="125"/>
      <c r="AY150" s="125"/>
      <c r="AZ150" s="125"/>
      <c r="BA150" s="125"/>
      <c r="BB150" s="125"/>
      <c r="BC150" s="125"/>
      <c r="BD150" s="125"/>
      <c r="BE150" s="125"/>
      <c r="BF150" s="125"/>
      <c r="BG150" s="125"/>
      <c r="BH150" s="125"/>
    </row>
    <row r="151" spans="1:60" outlineLevel="2">
      <c r="A151" s="132"/>
      <c r="B151" s="133"/>
      <c r="C151" s="163" t="s">
        <v>256</v>
      </c>
      <c r="D151" s="161"/>
      <c r="E151" s="162"/>
      <c r="F151" s="134"/>
      <c r="G151" s="134"/>
      <c r="H151" s="134"/>
      <c r="I151" s="134"/>
      <c r="L151" s="134"/>
      <c r="M151" s="134"/>
      <c r="N151" s="134"/>
      <c r="O151" s="134"/>
      <c r="P151" s="134"/>
      <c r="Q151" s="125"/>
      <c r="R151" s="125"/>
      <c r="S151" s="125"/>
      <c r="T151" s="125"/>
      <c r="U151" s="125"/>
      <c r="V151" s="125"/>
      <c r="W151" s="125"/>
      <c r="X151" s="125" t="s">
        <v>127</v>
      </c>
      <c r="Y151" s="125">
        <v>0</v>
      </c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  <c r="AN151" s="125"/>
      <c r="AO151" s="125"/>
      <c r="AP151" s="125"/>
      <c r="AQ151" s="125"/>
      <c r="AR151" s="125"/>
      <c r="AS151" s="125"/>
      <c r="AT151" s="125"/>
      <c r="AU151" s="125"/>
      <c r="AV151" s="125"/>
      <c r="AW151" s="125"/>
      <c r="AX151" s="125"/>
      <c r="AY151" s="125"/>
      <c r="AZ151" s="125"/>
      <c r="BA151" s="125"/>
      <c r="BB151" s="125"/>
      <c r="BC151" s="125"/>
      <c r="BD151" s="125"/>
      <c r="BE151" s="125"/>
      <c r="BF151" s="125"/>
      <c r="BG151" s="125"/>
      <c r="BH151" s="125"/>
    </row>
    <row r="152" spans="1:60" outlineLevel="3">
      <c r="A152" s="132"/>
      <c r="B152" s="133"/>
      <c r="C152" s="163" t="s">
        <v>212</v>
      </c>
      <c r="D152" s="161"/>
      <c r="E152" s="162">
        <v>2</v>
      </c>
      <c r="F152" s="134"/>
      <c r="G152" s="134"/>
      <c r="H152" s="134"/>
      <c r="I152" s="134"/>
      <c r="L152" s="134"/>
      <c r="M152" s="134"/>
      <c r="N152" s="134"/>
      <c r="O152" s="134"/>
      <c r="P152" s="134"/>
      <c r="Q152" s="125"/>
      <c r="R152" s="125"/>
      <c r="S152" s="125"/>
      <c r="T152" s="125"/>
      <c r="U152" s="125"/>
      <c r="V152" s="125"/>
      <c r="W152" s="125"/>
      <c r="X152" s="125" t="s">
        <v>127</v>
      </c>
      <c r="Y152" s="125">
        <v>0</v>
      </c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  <c r="AN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  <c r="BA152" s="125"/>
      <c r="BB152" s="125"/>
      <c r="BC152" s="125"/>
      <c r="BD152" s="125"/>
      <c r="BE152" s="125"/>
      <c r="BF152" s="125"/>
      <c r="BG152" s="125"/>
      <c r="BH152" s="125"/>
    </row>
    <row r="153" spans="1:60" outlineLevel="3">
      <c r="A153" s="132"/>
      <c r="B153" s="133"/>
      <c r="C153" s="163" t="s">
        <v>213</v>
      </c>
      <c r="D153" s="161"/>
      <c r="E153" s="162">
        <v>2</v>
      </c>
      <c r="F153" s="134"/>
      <c r="G153" s="134"/>
      <c r="H153" s="134"/>
      <c r="I153" s="134"/>
      <c r="L153" s="134"/>
      <c r="M153" s="134"/>
      <c r="N153" s="134"/>
      <c r="O153" s="134"/>
      <c r="P153" s="134"/>
      <c r="Q153" s="125"/>
      <c r="R153" s="125"/>
      <c r="S153" s="125"/>
      <c r="T153" s="125"/>
      <c r="U153" s="125"/>
      <c r="V153" s="125"/>
      <c r="W153" s="125"/>
      <c r="X153" s="125" t="s">
        <v>127</v>
      </c>
      <c r="Y153" s="125">
        <v>0</v>
      </c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</row>
    <row r="154" spans="1:60" outlineLevel="1">
      <c r="A154" s="142">
        <v>41</v>
      </c>
      <c r="B154" s="143" t="s">
        <v>265</v>
      </c>
      <c r="C154" s="156" t="s">
        <v>266</v>
      </c>
      <c r="D154" s="144" t="s">
        <v>124</v>
      </c>
      <c r="E154" s="145">
        <v>225.1</v>
      </c>
      <c r="F154" s="146"/>
      <c r="G154" s="191">
        <f>ROUND(E154*F154,2)</f>
        <v>0</v>
      </c>
      <c r="H154" s="195" t="s">
        <v>125</v>
      </c>
      <c r="I154" s="147" t="s">
        <v>125</v>
      </c>
      <c r="L154" s="134">
        <v>0.10199999999999999</v>
      </c>
      <c r="M154" s="134" t="e">
        <f>ROUND(#REF!*L154,2)</f>
        <v>#REF!</v>
      </c>
      <c r="N154" s="134"/>
      <c r="O154" s="134" t="s">
        <v>104</v>
      </c>
      <c r="P154" s="134" t="s">
        <v>105</v>
      </c>
      <c r="Q154" s="125"/>
      <c r="R154" s="125"/>
      <c r="S154" s="125"/>
      <c r="T154" s="125"/>
      <c r="U154" s="125"/>
      <c r="V154" s="125"/>
      <c r="W154" s="125"/>
      <c r="X154" s="125" t="s">
        <v>106</v>
      </c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  <c r="AN154" s="125"/>
      <c r="AO154" s="125"/>
      <c r="AP154" s="125"/>
      <c r="AQ154" s="125"/>
      <c r="AR154" s="125"/>
      <c r="AS154" s="125"/>
      <c r="AT154" s="125"/>
      <c r="AU154" s="125"/>
      <c r="AV154" s="125"/>
      <c r="AW154" s="125"/>
      <c r="AX154" s="125"/>
      <c r="AY154" s="125"/>
      <c r="AZ154" s="125"/>
      <c r="BA154" s="125"/>
      <c r="BB154" s="125"/>
      <c r="BC154" s="125"/>
      <c r="BD154" s="125"/>
      <c r="BE154" s="125"/>
      <c r="BF154" s="125"/>
      <c r="BG154" s="125"/>
      <c r="BH154" s="125"/>
    </row>
    <row r="155" spans="1:60" outlineLevel="2">
      <c r="A155" s="132"/>
      <c r="B155" s="133"/>
      <c r="C155" s="163" t="s">
        <v>256</v>
      </c>
      <c r="D155" s="161"/>
      <c r="E155" s="162"/>
      <c r="F155" s="134"/>
      <c r="G155" s="134"/>
      <c r="H155" s="134"/>
      <c r="I155" s="134"/>
      <c r="L155" s="134"/>
      <c r="M155" s="134"/>
      <c r="N155" s="134"/>
      <c r="O155" s="134"/>
      <c r="P155" s="134"/>
      <c r="Q155" s="125"/>
      <c r="R155" s="125"/>
      <c r="S155" s="125"/>
      <c r="T155" s="125"/>
      <c r="U155" s="125"/>
      <c r="V155" s="125"/>
      <c r="W155" s="125"/>
      <c r="X155" s="125" t="s">
        <v>127</v>
      </c>
      <c r="Y155" s="125">
        <v>0</v>
      </c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  <c r="AN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  <c r="BA155" s="125"/>
      <c r="BB155" s="125"/>
      <c r="BC155" s="125"/>
      <c r="BD155" s="125"/>
      <c r="BE155" s="125"/>
      <c r="BF155" s="125"/>
      <c r="BG155" s="125"/>
      <c r="BH155" s="125"/>
    </row>
    <row r="156" spans="1:60" outlineLevel="3">
      <c r="A156" s="132"/>
      <c r="B156" s="133"/>
      <c r="C156" s="163" t="s">
        <v>267</v>
      </c>
      <c r="D156" s="161"/>
      <c r="E156" s="162">
        <v>225.1</v>
      </c>
      <c r="F156" s="134"/>
      <c r="G156" s="134"/>
      <c r="H156" s="134"/>
      <c r="I156" s="134"/>
      <c r="L156" s="134"/>
      <c r="M156" s="134"/>
      <c r="N156" s="134"/>
      <c r="O156" s="134"/>
      <c r="P156" s="134"/>
      <c r="Q156" s="125"/>
      <c r="R156" s="125"/>
      <c r="S156" s="125"/>
      <c r="T156" s="125"/>
      <c r="U156" s="125"/>
      <c r="V156" s="125"/>
      <c r="W156" s="125"/>
      <c r="X156" s="125" t="s">
        <v>127</v>
      </c>
      <c r="Y156" s="125">
        <v>0</v>
      </c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5"/>
      <c r="BC156" s="125"/>
      <c r="BD156" s="125"/>
      <c r="BE156" s="125"/>
      <c r="BF156" s="125"/>
      <c r="BG156" s="125"/>
      <c r="BH156" s="125"/>
    </row>
    <row r="157" spans="1:60" ht="22.5" outlineLevel="1">
      <c r="A157" s="142">
        <v>42</v>
      </c>
      <c r="B157" s="143" t="s">
        <v>268</v>
      </c>
      <c r="C157" s="156" t="s">
        <v>269</v>
      </c>
      <c r="D157" s="144" t="s">
        <v>151</v>
      </c>
      <c r="E157" s="145">
        <v>2.4</v>
      </c>
      <c r="F157" s="146"/>
      <c r="G157" s="191">
        <f>ROUND(E157*F157,2)</f>
        <v>0</v>
      </c>
      <c r="H157" s="195" t="s">
        <v>125</v>
      </c>
      <c r="I157" s="147" t="s">
        <v>125</v>
      </c>
      <c r="L157" s="134">
        <v>1.1950000000000001</v>
      </c>
      <c r="M157" s="134" t="e">
        <f>ROUND(#REF!*L157,2)</f>
        <v>#REF!</v>
      </c>
      <c r="N157" s="134"/>
      <c r="O157" s="134" t="s">
        <v>104</v>
      </c>
      <c r="P157" s="134" t="s">
        <v>105</v>
      </c>
      <c r="Q157" s="125"/>
      <c r="R157" s="125"/>
      <c r="S157" s="125"/>
      <c r="T157" s="125"/>
      <c r="U157" s="125"/>
      <c r="V157" s="125"/>
      <c r="W157" s="125"/>
      <c r="X157" s="125" t="s">
        <v>106</v>
      </c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  <c r="AN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  <c r="BA157" s="125"/>
      <c r="BB157" s="125"/>
      <c r="BC157" s="125"/>
      <c r="BD157" s="125"/>
      <c r="BE157" s="125"/>
      <c r="BF157" s="125"/>
      <c r="BG157" s="125"/>
      <c r="BH157" s="125"/>
    </row>
    <row r="158" spans="1:60" outlineLevel="2">
      <c r="A158" s="132"/>
      <c r="B158" s="133"/>
      <c r="C158" s="163" t="s">
        <v>256</v>
      </c>
      <c r="D158" s="161"/>
      <c r="E158" s="162"/>
      <c r="F158" s="134"/>
      <c r="G158" s="134"/>
      <c r="H158" s="134"/>
      <c r="I158" s="134"/>
      <c r="L158" s="134"/>
      <c r="M158" s="134"/>
      <c r="N158" s="134"/>
      <c r="O158" s="134"/>
      <c r="P158" s="134"/>
      <c r="Q158" s="125"/>
      <c r="R158" s="125"/>
      <c r="S158" s="125"/>
      <c r="T158" s="125"/>
      <c r="U158" s="125"/>
      <c r="V158" s="125"/>
      <c r="W158" s="125"/>
      <c r="X158" s="125" t="s">
        <v>127</v>
      </c>
      <c r="Y158" s="125">
        <v>0</v>
      </c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  <c r="BA158" s="125"/>
      <c r="BB158" s="125"/>
      <c r="BC158" s="125"/>
      <c r="BD158" s="125"/>
      <c r="BE158" s="125"/>
      <c r="BF158" s="125"/>
      <c r="BG158" s="125"/>
      <c r="BH158" s="125"/>
    </row>
    <row r="159" spans="1:60" outlineLevel="3">
      <c r="A159" s="132"/>
      <c r="B159" s="133"/>
      <c r="C159" s="163" t="s">
        <v>270</v>
      </c>
      <c r="D159" s="161"/>
      <c r="E159" s="162">
        <v>1.2</v>
      </c>
      <c r="F159" s="134"/>
      <c r="G159" s="134"/>
      <c r="H159" s="134"/>
      <c r="I159" s="134"/>
      <c r="L159" s="134"/>
      <c r="M159" s="134"/>
      <c r="N159" s="134"/>
      <c r="O159" s="134"/>
      <c r="P159" s="134"/>
      <c r="Q159" s="125"/>
      <c r="R159" s="125"/>
      <c r="S159" s="125"/>
      <c r="T159" s="125"/>
      <c r="U159" s="125"/>
      <c r="V159" s="125"/>
      <c r="W159" s="125"/>
      <c r="X159" s="125" t="s">
        <v>127</v>
      </c>
      <c r="Y159" s="125">
        <v>0</v>
      </c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  <c r="AN159" s="125"/>
      <c r="AO159" s="125"/>
      <c r="AP159" s="125"/>
      <c r="AQ159" s="125"/>
      <c r="AR159" s="125"/>
      <c r="AS159" s="125"/>
      <c r="AT159" s="125"/>
      <c r="AU159" s="125"/>
      <c r="AV159" s="125"/>
      <c r="AW159" s="125"/>
      <c r="AX159" s="125"/>
      <c r="AY159" s="125"/>
      <c r="AZ159" s="125"/>
      <c r="BA159" s="125"/>
      <c r="BB159" s="125"/>
      <c r="BC159" s="125"/>
      <c r="BD159" s="125"/>
      <c r="BE159" s="125"/>
      <c r="BF159" s="125"/>
      <c r="BG159" s="125"/>
      <c r="BH159" s="125"/>
    </row>
    <row r="160" spans="1:60" outlineLevel="3">
      <c r="A160" s="132"/>
      <c r="B160" s="133"/>
      <c r="C160" s="163" t="s">
        <v>271</v>
      </c>
      <c r="D160" s="161"/>
      <c r="E160" s="162">
        <v>1.2</v>
      </c>
      <c r="F160" s="134"/>
      <c r="G160" s="134"/>
      <c r="H160" s="134"/>
      <c r="I160" s="134"/>
      <c r="L160" s="134"/>
      <c r="M160" s="134"/>
      <c r="N160" s="134"/>
      <c r="O160" s="134"/>
      <c r="P160" s="134"/>
      <c r="Q160" s="125"/>
      <c r="R160" s="125"/>
      <c r="S160" s="125"/>
      <c r="T160" s="125"/>
      <c r="U160" s="125"/>
      <c r="V160" s="125"/>
      <c r="W160" s="125"/>
      <c r="X160" s="125" t="s">
        <v>127</v>
      </c>
      <c r="Y160" s="125">
        <v>0</v>
      </c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  <c r="AN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  <c r="BA160" s="125"/>
      <c r="BB160" s="125"/>
      <c r="BC160" s="125"/>
      <c r="BD160" s="125"/>
      <c r="BE160" s="125"/>
      <c r="BF160" s="125"/>
      <c r="BG160" s="125"/>
      <c r="BH160" s="125"/>
    </row>
    <row r="161" spans="1:60" outlineLevel="1">
      <c r="A161" s="142">
        <v>43</v>
      </c>
      <c r="B161" s="143" t="s">
        <v>272</v>
      </c>
      <c r="C161" s="156" t="s">
        <v>273</v>
      </c>
      <c r="D161" s="144" t="s">
        <v>151</v>
      </c>
      <c r="E161" s="145">
        <v>2.4</v>
      </c>
      <c r="F161" s="146"/>
      <c r="G161" s="191">
        <f>ROUND(E161*F161,2)</f>
        <v>0</v>
      </c>
      <c r="H161" s="195" t="s">
        <v>125</v>
      </c>
      <c r="I161" s="147" t="s">
        <v>125</v>
      </c>
      <c r="L161" s="134">
        <v>0.88400000000000001</v>
      </c>
      <c r="M161" s="134" t="e">
        <f>ROUND(#REF!*L161,2)</f>
        <v>#REF!</v>
      </c>
      <c r="N161" s="134"/>
      <c r="O161" s="134" t="s">
        <v>104</v>
      </c>
      <c r="P161" s="134" t="s">
        <v>105</v>
      </c>
      <c r="Q161" s="125"/>
      <c r="R161" s="125"/>
      <c r="S161" s="125"/>
      <c r="T161" s="125"/>
      <c r="U161" s="125"/>
      <c r="V161" s="125"/>
      <c r="W161" s="125"/>
      <c r="X161" s="125" t="s">
        <v>106</v>
      </c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  <c r="AN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  <c r="BA161" s="125"/>
      <c r="BB161" s="125"/>
      <c r="BC161" s="125"/>
      <c r="BD161" s="125"/>
      <c r="BE161" s="125"/>
      <c r="BF161" s="125"/>
      <c r="BG161" s="125"/>
      <c r="BH161" s="125"/>
    </row>
    <row r="162" spans="1:60" outlineLevel="2">
      <c r="A162" s="132"/>
      <c r="B162" s="133"/>
      <c r="C162" s="163" t="s">
        <v>274</v>
      </c>
      <c r="D162" s="161"/>
      <c r="E162" s="162">
        <v>2.4</v>
      </c>
      <c r="F162" s="134"/>
      <c r="G162" s="134"/>
      <c r="H162" s="134"/>
      <c r="I162" s="134"/>
      <c r="L162" s="134"/>
      <c r="M162" s="134"/>
      <c r="N162" s="134"/>
      <c r="O162" s="134"/>
      <c r="P162" s="134"/>
      <c r="Q162" s="125"/>
      <c r="R162" s="125"/>
      <c r="S162" s="125"/>
      <c r="T162" s="125"/>
      <c r="U162" s="125"/>
      <c r="V162" s="125"/>
      <c r="W162" s="125"/>
      <c r="X162" s="125" t="s">
        <v>127</v>
      </c>
      <c r="Y162" s="125">
        <v>0</v>
      </c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  <c r="AN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  <c r="BA162" s="125"/>
      <c r="BB162" s="125"/>
      <c r="BC162" s="125"/>
      <c r="BD162" s="125"/>
      <c r="BE162" s="125"/>
      <c r="BF162" s="125"/>
      <c r="BG162" s="125"/>
      <c r="BH162" s="125"/>
    </row>
    <row r="163" spans="1:60" outlineLevel="1">
      <c r="A163" s="142">
        <v>44</v>
      </c>
      <c r="B163" s="143" t="s">
        <v>275</v>
      </c>
      <c r="C163" s="156" t="s">
        <v>276</v>
      </c>
      <c r="D163" s="144" t="s">
        <v>151</v>
      </c>
      <c r="E163" s="145">
        <v>33.6</v>
      </c>
      <c r="F163" s="146"/>
      <c r="G163" s="191">
        <f>ROUND(E163*F163,2)</f>
        <v>0</v>
      </c>
      <c r="H163" s="195" t="s">
        <v>125</v>
      </c>
      <c r="I163" s="147" t="s">
        <v>125</v>
      </c>
      <c r="L163" s="134">
        <v>2.8000000000000001E-2</v>
      </c>
      <c r="M163" s="134" t="e">
        <f>ROUND(#REF!*L163,2)</f>
        <v>#REF!</v>
      </c>
      <c r="N163" s="134"/>
      <c r="O163" s="134" t="s">
        <v>104</v>
      </c>
      <c r="P163" s="134" t="s">
        <v>105</v>
      </c>
      <c r="Q163" s="125"/>
      <c r="R163" s="125"/>
      <c r="S163" s="125"/>
      <c r="T163" s="125"/>
      <c r="U163" s="125"/>
      <c r="V163" s="125"/>
      <c r="W163" s="125"/>
      <c r="X163" s="125" t="s">
        <v>106</v>
      </c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</row>
    <row r="164" spans="1:60" outlineLevel="2">
      <c r="A164" s="132"/>
      <c r="B164" s="133"/>
      <c r="C164" s="163" t="s">
        <v>277</v>
      </c>
      <c r="D164" s="161"/>
      <c r="E164" s="162">
        <v>33.6</v>
      </c>
      <c r="F164" s="134"/>
      <c r="G164" s="134"/>
      <c r="H164" s="134"/>
      <c r="I164" s="134"/>
      <c r="L164" s="134"/>
      <c r="M164" s="134"/>
      <c r="N164" s="134"/>
      <c r="O164" s="134"/>
      <c r="P164" s="134"/>
      <c r="Q164" s="125"/>
      <c r="R164" s="125"/>
      <c r="S164" s="125"/>
      <c r="T164" s="125"/>
      <c r="U164" s="125"/>
      <c r="V164" s="125"/>
      <c r="W164" s="125"/>
      <c r="X164" s="125" t="s">
        <v>127</v>
      </c>
      <c r="Y164" s="125">
        <v>0</v>
      </c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  <c r="AN164" s="125"/>
      <c r="AO164" s="125"/>
      <c r="AP164" s="125"/>
      <c r="AQ164" s="125"/>
      <c r="AR164" s="125"/>
      <c r="AS164" s="125"/>
      <c r="AT164" s="125"/>
      <c r="AU164" s="125"/>
      <c r="AV164" s="125"/>
      <c r="AW164" s="125"/>
      <c r="AX164" s="125"/>
      <c r="AY164" s="125"/>
      <c r="AZ164" s="125"/>
      <c r="BA164" s="125"/>
      <c r="BB164" s="125"/>
      <c r="BC164" s="125"/>
      <c r="BD164" s="125"/>
      <c r="BE164" s="125"/>
      <c r="BF164" s="125"/>
      <c r="BG164" s="125"/>
      <c r="BH164" s="125"/>
    </row>
    <row r="165" spans="1:60" ht="22.5" outlineLevel="1">
      <c r="A165" s="142">
        <v>45</v>
      </c>
      <c r="B165" s="143" t="s">
        <v>278</v>
      </c>
      <c r="C165" s="156" t="s">
        <v>279</v>
      </c>
      <c r="D165" s="144" t="s">
        <v>199</v>
      </c>
      <c r="E165" s="145">
        <v>2</v>
      </c>
      <c r="F165" s="146"/>
      <c r="G165" s="191">
        <f>ROUND(E165*F165,2)</f>
        <v>0</v>
      </c>
      <c r="H165" s="195" t="s">
        <v>102</v>
      </c>
      <c r="I165" s="147" t="s">
        <v>103</v>
      </c>
      <c r="L165" s="134">
        <v>0</v>
      </c>
      <c r="M165" s="134" t="e">
        <f>ROUND(#REF!*L165,2)</f>
        <v>#REF!</v>
      </c>
      <c r="N165" s="134"/>
      <c r="O165" s="134" t="s">
        <v>104</v>
      </c>
      <c r="P165" s="134" t="s">
        <v>105</v>
      </c>
      <c r="Q165" s="125"/>
      <c r="R165" s="125"/>
      <c r="S165" s="125"/>
      <c r="T165" s="125"/>
      <c r="U165" s="125"/>
      <c r="V165" s="125"/>
      <c r="W165" s="125"/>
      <c r="X165" s="125" t="s">
        <v>106</v>
      </c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</row>
    <row r="166" spans="1:60" outlineLevel="2">
      <c r="A166" s="132"/>
      <c r="B166" s="133"/>
      <c r="C166" s="163" t="s">
        <v>256</v>
      </c>
      <c r="D166" s="161"/>
      <c r="E166" s="162"/>
      <c r="F166" s="134"/>
      <c r="G166" s="134"/>
      <c r="H166" s="134"/>
      <c r="I166" s="134"/>
      <c r="L166" s="134"/>
      <c r="M166" s="134"/>
      <c r="N166" s="134"/>
      <c r="O166" s="134"/>
      <c r="P166" s="134"/>
      <c r="Q166" s="125"/>
      <c r="R166" s="125"/>
      <c r="S166" s="125"/>
      <c r="T166" s="125"/>
      <c r="U166" s="125"/>
      <c r="V166" s="125"/>
      <c r="W166" s="125"/>
      <c r="X166" s="125" t="s">
        <v>127</v>
      </c>
      <c r="Y166" s="125">
        <v>0</v>
      </c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  <c r="AN166" s="125"/>
      <c r="AO166" s="125"/>
      <c r="AP166" s="125"/>
      <c r="AQ166" s="125"/>
      <c r="AR166" s="125"/>
      <c r="AS166" s="125"/>
      <c r="AT166" s="125"/>
      <c r="AU166" s="125"/>
      <c r="AV166" s="125"/>
      <c r="AW166" s="125"/>
      <c r="AX166" s="125"/>
      <c r="AY166" s="125"/>
      <c r="AZ166" s="125"/>
      <c r="BA166" s="125"/>
      <c r="BB166" s="125"/>
      <c r="BC166" s="125"/>
      <c r="BD166" s="125"/>
      <c r="BE166" s="125"/>
      <c r="BF166" s="125"/>
      <c r="BG166" s="125"/>
      <c r="BH166" s="125"/>
    </row>
    <row r="167" spans="1:60" outlineLevel="3">
      <c r="A167" s="132"/>
      <c r="B167" s="133"/>
      <c r="C167" s="163" t="s">
        <v>201</v>
      </c>
      <c r="D167" s="161"/>
      <c r="E167" s="162">
        <v>1</v>
      </c>
      <c r="F167" s="134"/>
      <c r="G167" s="134"/>
      <c r="H167" s="134"/>
      <c r="I167" s="134"/>
      <c r="L167" s="134"/>
      <c r="M167" s="134"/>
      <c r="N167" s="134"/>
      <c r="O167" s="134"/>
      <c r="P167" s="134"/>
      <c r="Q167" s="125"/>
      <c r="R167" s="125"/>
      <c r="S167" s="125"/>
      <c r="T167" s="125"/>
      <c r="U167" s="125"/>
      <c r="V167" s="125"/>
      <c r="W167" s="125"/>
      <c r="X167" s="125" t="s">
        <v>127</v>
      </c>
      <c r="Y167" s="125">
        <v>0</v>
      </c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  <c r="AN167" s="125"/>
      <c r="AO167" s="125"/>
      <c r="AP167" s="125"/>
      <c r="AQ167" s="125"/>
      <c r="AR167" s="125"/>
      <c r="AS167" s="125"/>
      <c r="AT167" s="125"/>
      <c r="AU167" s="125"/>
      <c r="AV167" s="125"/>
      <c r="AW167" s="125"/>
      <c r="AX167" s="125"/>
      <c r="AY167" s="125"/>
      <c r="AZ167" s="125"/>
      <c r="BA167" s="125"/>
      <c r="BB167" s="125"/>
      <c r="BC167" s="125"/>
      <c r="BD167" s="125"/>
      <c r="BE167" s="125"/>
      <c r="BF167" s="125"/>
      <c r="BG167" s="125"/>
      <c r="BH167" s="125"/>
    </row>
    <row r="168" spans="1:60" outlineLevel="3">
      <c r="A168" s="132"/>
      <c r="B168" s="133"/>
      <c r="C168" s="163" t="s">
        <v>202</v>
      </c>
      <c r="D168" s="161"/>
      <c r="E168" s="162">
        <v>1</v>
      </c>
      <c r="F168" s="134"/>
      <c r="G168" s="134"/>
      <c r="H168" s="134"/>
      <c r="I168" s="134"/>
      <c r="L168" s="134"/>
      <c r="M168" s="134"/>
      <c r="N168" s="134"/>
      <c r="O168" s="134"/>
      <c r="P168" s="134"/>
      <c r="Q168" s="125"/>
      <c r="R168" s="125"/>
      <c r="S168" s="125"/>
      <c r="T168" s="125"/>
      <c r="U168" s="125"/>
      <c r="V168" s="125"/>
      <c r="W168" s="125"/>
      <c r="X168" s="125" t="s">
        <v>127</v>
      </c>
      <c r="Y168" s="125">
        <v>0</v>
      </c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  <c r="AW168" s="125"/>
      <c r="AX168" s="125"/>
      <c r="AY168" s="125"/>
      <c r="AZ168" s="125"/>
      <c r="BA168" s="125"/>
      <c r="BB168" s="125"/>
      <c r="BC168" s="125"/>
      <c r="BD168" s="125"/>
      <c r="BE168" s="125"/>
      <c r="BF168" s="125"/>
      <c r="BG168" s="125"/>
      <c r="BH168" s="125"/>
    </row>
    <row r="169" spans="1:60" ht="22.5" outlineLevel="1">
      <c r="A169" s="142">
        <v>46</v>
      </c>
      <c r="B169" s="143" t="s">
        <v>280</v>
      </c>
      <c r="C169" s="156" t="s">
        <v>281</v>
      </c>
      <c r="D169" s="144" t="s">
        <v>199</v>
      </c>
      <c r="E169" s="145">
        <v>2</v>
      </c>
      <c r="F169" s="146"/>
      <c r="G169" s="191">
        <f>ROUND(E169*F169,2)</f>
        <v>0</v>
      </c>
      <c r="H169" s="195" t="s">
        <v>102</v>
      </c>
      <c r="I169" s="147" t="s">
        <v>103</v>
      </c>
      <c r="L169" s="134">
        <v>0</v>
      </c>
      <c r="M169" s="134" t="e">
        <f>ROUND(#REF!*L169,2)</f>
        <v>#REF!</v>
      </c>
      <c r="N169" s="134"/>
      <c r="O169" s="134" t="s">
        <v>104</v>
      </c>
      <c r="P169" s="134" t="s">
        <v>105</v>
      </c>
      <c r="Q169" s="125"/>
      <c r="R169" s="125"/>
      <c r="S169" s="125"/>
      <c r="T169" s="125"/>
      <c r="U169" s="125"/>
      <c r="V169" s="125"/>
      <c r="W169" s="125"/>
      <c r="X169" s="125" t="s">
        <v>106</v>
      </c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  <c r="AN169" s="125"/>
      <c r="AO169" s="125"/>
      <c r="AP169" s="125"/>
      <c r="AQ169" s="125"/>
      <c r="AR169" s="125"/>
      <c r="AS169" s="125"/>
      <c r="AT169" s="125"/>
      <c r="AU169" s="125"/>
      <c r="AV169" s="125"/>
      <c r="AW169" s="125"/>
      <c r="AX169" s="125"/>
      <c r="AY169" s="125"/>
      <c r="AZ169" s="125"/>
      <c r="BA169" s="125"/>
      <c r="BB169" s="125"/>
      <c r="BC169" s="125"/>
      <c r="BD169" s="125"/>
      <c r="BE169" s="125"/>
      <c r="BF169" s="125"/>
      <c r="BG169" s="125"/>
      <c r="BH169" s="125"/>
    </row>
    <row r="170" spans="1:60" outlineLevel="2">
      <c r="A170" s="132"/>
      <c r="B170" s="133"/>
      <c r="C170" s="163" t="s">
        <v>256</v>
      </c>
      <c r="D170" s="161"/>
      <c r="E170" s="162"/>
      <c r="F170" s="134"/>
      <c r="G170" s="134"/>
      <c r="H170" s="134"/>
      <c r="I170" s="134"/>
      <c r="L170" s="134"/>
      <c r="M170" s="134"/>
      <c r="N170" s="134"/>
      <c r="O170" s="134"/>
      <c r="P170" s="134"/>
      <c r="Q170" s="125"/>
      <c r="R170" s="125"/>
      <c r="S170" s="125"/>
      <c r="T170" s="125"/>
      <c r="U170" s="125"/>
      <c r="V170" s="125"/>
      <c r="W170" s="125"/>
      <c r="X170" s="125" t="s">
        <v>127</v>
      </c>
      <c r="Y170" s="125">
        <v>0</v>
      </c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</row>
    <row r="171" spans="1:60" outlineLevel="3">
      <c r="A171" s="132"/>
      <c r="B171" s="133"/>
      <c r="C171" s="163" t="s">
        <v>201</v>
      </c>
      <c r="D171" s="161"/>
      <c r="E171" s="162">
        <v>1</v>
      </c>
      <c r="F171" s="134"/>
      <c r="G171" s="134"/>
      <c r="H171" s="134"/>
      <c r="I171" s="134"/>
      <c r="L171" s="134"/>
      <c r="M171" s="134"/>
      <c r="N171" s="134"/>
      <c r="O171" s="134"/>
      <c r="P171" s="134"/>
      <c r="Q171" s="125"/>
      <c r="R171" s="125"/>
      <c r="S171" s="125"/>
      <c r="T171" s="125"/>
      <c r="U171" s="125"/>
      <c r="V171" s="125"/>
      <c r="W171" s="125"/>
      <c r="X171" s="125" t="s">
        <v>127</v>
      </c>
      <c r="Y171" s="125">
        <v>0</v>
      </c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  <c r="AN171" s="125"/>
      <c r="AO171" s="125"/>
      <c r="AP171" s="125"/>
      <c r="AQ171" s="125"/>
      <c r="AR171" s="125"/>
      <c r="AS171" s="125"/>
      <c r="AT171" s="125"/>
      <c r="AU171" s="125"/>
      <c r="AV171" s="125"/>
      <c r="AW171" s="125"/>
      <c r="AX171" s="125"/>
      <c r="AY171" s="125"/>
      <c r="AZ171" s="125"/>
      <c r="BA171" s="125"/>
      <c r="BB171" s="125"/>
      <c r="BC171" s="125"/>
      <c r="BD171" s="125"/>
      <c r="BE171" s="125"/>
      <c r="BF171" s="125"/>
      <c r="BG171" s="125"/>
      <c r="BH171" s="125"/>
    </row>
    <row r="172" spans="1:60" outlineLevel="3">
      <c r="A172" s="132"/>
      <c r="B172" s="133"/>
      <c r="C172" s="163" t="s">
        <v>202</v>
      </c>
      <c r="D172" s="161"/>
      <c r="E172" s="162">
        <v>1</v>
      </c>
      <c r="F172" s="134"/>
      <c r="G172" s="134"/>
      <c r="H172" s="134"/>
      <c r="I172" s="134"/>
      <c r="L172" s="134"/>
      <c r="M172" s="134"/>
      <c r="N172" s="134"/>
      <c r="O172" s="134"/>
      <c r="P172" s="134"/>
      <c r="Q172" s="125"/>
      <c r="R172" s="125"/>
      <c r="S172" s="125"/>
      <c r="T172" s="125"/>
      <c r="U172" s="125"/>
      <c r="V172" s="125"/>
      <c r="W172" s="125"/>
      <c r="X172" s="125" t="s">
        <v>127</v>
      </c>
      <c r="Y172" s="125">
        <v>0</v>
      </c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  <c r="AN172" s="125"/>
      <c r="AO172" s="125"/>
      <c r="AP172" s="125"/>
      <c r="AQ172" s="125"/>
      <c r="AR172" s="125"/>
      <c r="AS172" s="125"/>
      <c r="AT172" s="125"/>
      <c r="AU172" s="125"/>
      <c r="AV172" s="125"/>
      <c r="AW172" s="125"/>
      <c r="AX172" s="125"/>
      <c r="AY172" s="125"/>
      <c r="AZ172" s="125"/>
      <c r="BA172" s="125"/>
      <c r="BB172" s="125"/>
      <c r="BC172" s="125"/>
      <c r="BD172" s="125"/>
      <c r="BE172" s="125"/>
      <c r="BF172" s="125"/>
      <c r="BG172" s="125"/>
      <c r="BH172" s="125"/>
    </row>
    <row r="173" spans="1:60">
      <c r="A173" s="136" t="s">
        <v>97</v>
      </c>
      <c r="B173" s="137" t="s">
        <v>55</v>
      </c>
      <c r="C173" s="155" t="s">
        <v>56</v>
      </c>
      <c r="D173" s="138"/>
      <c r="E173" s="139"/>
      <c r="F173" s="140"/>
      <c r="G173" s="140">
        <f>SUMIF(AG174:AG203,"&lt;&gt;NOR",G174:G203)</f>
        <v>0</v>
      </c>
      <c r="H173" s="140"/>
      <c r="I173" s="141"/>
      <c r="L173" s="135"/>
      <c r="M173" s="135" t="e">
        <f>SUM(M174:M203)</f>
        <v>#REF!</v>
      </c>
      <c r="N173" s="135"/>
      <c r="O173" s="135"/>
      <c r="P173" s="135"/>
      <c r="X173" t="s">
        <v>98</v>
      </c>
    </row>
    <row r="174" spans="1:60" outlineLevel="1">
      <c r="A174" s="142">
        <v>47</v>
      </c>
      <c r="B174" s="143" t="s">
        <v>282</v>
      </c>
      <c r="C174" s="156" t="s">
        <v>283</v>
      </c>
      <c r="D174" s="144" t="s">
        <v>151</v>
      </c>
      <c r="E174" s="145">
        <v>2.835</v>
      </c>
      <c r="F174" s="146"/>
      <c r="G174" s="191">
        <f>ROUND(E174*F174,2)</f>
        <v>0</v>
      </c>
      <c r="H174" s="195" t="s">
        <v>125</v>
      </c>
      <c r="I174" s="147" t="s">
        <v>125</v>
      </c>
      <c r="L174" s="134">
        <v>0.47699999999999998</v>
      </c>
      <c r="M174" s="134" t="e">
        <f>ROUND(#REF!*L174,2)</f>
        <v>#REF!</v>
      </c>
      <c r="N174" s="134"/>
      <c r="O174" s="134" t="s">
        <v>104</v>
      </c>
      <c r="P174" s="134" t="s">
        <v>105</v>
      </c>
      <c r="Q174" s="125"/>
      <c r="R174" s="125"/>
      <c r="S174" s="125"/>
      <c r="T174" s="125"/>
      <c r="U174" s="125"/>
      <c r="V174" s="125"/>
      <c r="W174" s="125"/>
      <c r="X174" s="125" t="s">
        <v>106</v>
      </c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  <c r="AN174" s="125"/>
      <c r="AO174" s="125"/>
      <c r="AP174" s="125"/>
      <c r="AQ174" s="125"/>
      <c r="AR174" s="125"/>
      <c r="AS174" s="125"/>
      <c r="AT174" s="125"/>
      <c r="AU174" s="125"/>
      <c r="AV174" s="125"/>
      <c r="AW174" s="125"/>
      <c r="AX174" s="125"/>
      <c r="AY174" s="125"/>
      <c r="AZ174" s="125"/>
      <c r="BA174" s="125"/>
      <c r="BB174" s="125"/>
      <c r="BC174" s="125"/>
      <c r="BD174" s="125"/>
      <c r="BE174" s="125"/>
      <c r="BF174" s="125"/>
      <c r="BG174" s="125"/>
      <c r="BH174" s="125"/>
    </row>
    <row r="175" spans="1:60" outlineLevel="2">
      <c r="A175" s="132"/>
      <c r="B175" s="133"/>
      <c r="C175" s="163" t="s">
        <v>284</v>
      </c>
      <c r="D175" s="161"/>
      <c r="E175" s="162">
        <v>2.83</v>
      </c>
      <c r="F175" s="134"/>
      <c r="G175" s="134"/>
      <c r="H175" s="134"/>
      <c r="I175" s="134"/>
      <c r="L175" s="134"/>
      <c r="M175" s="134"/>
      <c r="N175" s="134"/>
      <c r="O175" s="134"/>
      <c r="P175" s="134"/>
      <c r="Q175" s="125"/>
      <c r="R175" s="125"/>
      <c r="S175" s="125"/>
      <c r="T175" s="125"/>
      <c r="U175" s="125"/>
      <c r="V175" s="125"/>
      <c r="W175" s="125"/>
      <c r="X175" s="125" t="s">
        <v>127</v>
      </c>
      <c r="Y175" s="125">
        <v>0</v>
      </c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  <c r="AN175" s="125"/>
      <c r="AO175" s="125"/>
      <c r="AP175" s="125"/>
      <c r="AQ175" s="125"/>
      <c r="AR175" s="125"/>
      <c r="AS175" s="125"/>
      <c r="AT175" s="125"/>
      <c r="AU175" s="125"/>
      <c r="AV175" s="125"/>
      <c r="AW175" s="125"/>
      <c r="AX175" s="125"/>
      <c r="AY175" s="125"/>
      <c r="AZ175" s="125"/>
      <c r="BA175" s="125"/>
      <c r="BB175" s="125"/>
      <c r="BC175" s="125"/>
      <c r="BD175" s="125"/>
      <c r="BE175" s="125"/>
      <c r="BF175" s="125"/>
      <c r="BG175" s="125"/>
      <c r="BH175" s="125"/>
    </row>
    <row r="176" spans="1:60" outlineLevel="1">
      <c r="A176" s="142">
        <v>48</v>
      </c>
      <c r="B176" s="143" t="s">
        <v>285</v>
      </c>
      <c r="C176" s="156" t="s">
        <v>286</v>
      </c>
      <c r="D176" s="144" t="s">
        <v>151</v>
      </c>
      <c r="E176" s="145">
        <v>11.176</v>
      </c>
      <c r="F176" s="146"/>
      <c r="G176" s="191">
        <f>ROUND(E176*F176,2)</f>
        <v>0</v>
      </c>
      <c r="H176" s="195" t="s">
        <v>125</v>
      </c>
      <c r="I176" s="147" t="s">
        <v>125</v>
      </c>
      <c r="L176" s="134">
        <v>0.47699999999999998</v>
      </c>
      <c r="M176" s="134" t="e">
        <f>ROUND(#REF!*L176,2)</f>
        <v>#REF!</v>
      </c>
      <c r="N176" s="134"/>
      <c r="O176" s="134" t="s">
        <v>104</v>
      </c>
      <c r="P176" s="134" t="s">
        <v>105</v>
      </c>
      <c r="Q176" s="125"/>
      <c r="R176" s="125"/>
      <c r="S176" s="125"/>
      <c r="T176" s="125"/>
      <c r="U176" s="125"/>
      <c r="V176" s="125"/>
      <c r="W176" s="125"/>
      <c r="X176" s="125" t="s">
        <v>106</v>
      </c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  <c r="AN176" s="125"/>
      <c r="AO176" s="125"/>
      <c r="AP176" s="125"/>
      <c r="AQ176" s="125"/>
      <c r="AR176" s="125"/>
      <c r="AS176" s="125"/>
      <c r="AT176" s="125"/>
      <c r="AU176" s="125"/>
      <c r="AV176" s="125"/>
      <c r="AW176" s="125"/>
      <c r="AX176" s="125"/>
      <c r="AY176" s="125"/>
      <c r="AZ176" s="125"/>
      <c r="BA176" s="125"/>
      <c r="BB176" s="125"/>
      <c r="BC176" s="125"/>
      <c r="BD176" s="125"/>
      <c r="BE176" s="125"/>
      <c r="BF176" s="125"/>
      <c r="BG176" s="125"/>
      <c r="BH176" s="125"/>
    </row>
    <row r="177" spans="1:60" outlineLevel="2">
      <c r="A177" s="132"/>
      <c r="B177" s="133"/>
      <c r="C177" s="163" t="s">
        <v>287</v>
      </c>
      <c r="D177" s="161"/>
      <c r="E177" s="162">
        <v>1.5</v>
      </c>
      <c r="F177" s="134"/>
      <c r="G177" s="134"/>
      <c r="H177" s="134"/>
      <c r="I177" s="134"/>
      <c r="L177" s="134"/>
      <c r="M177" s="134"/>
      <c r="N177" s="134"/>
      <c r="O177" s="134"/>
      <c r="P177" s="134"/>
      <c r="Q177" s="125"/>
      <c r="R177" s="125"/>
      <c r="S177" s="125"/>
      <c r="T177" s="125"/>
      <c r="U177" s="125"/>
      <c r="V177" s="125"/>
      <c r="W177" s="125"/>
      <c r="X177" s="125" t="s">
        <v>127</v>
      </c>
      <c r="Y177" s="125">
        <v>0</v>
      </c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  <c r="AN177" s="125"/>
      <c r="AO177" s="125"/>
      <c r="AP177" s="125"/>
      <c r="AQ177" s="125"/>
      <c r="AR177" s="125"/>
      <c r="AS177" s="125"/>
      <c r="AT177" s="125"/>
      <c r="AU177" s="125"/>
      <c r="AV177" s="125"/>
      <c r="AW177" s="125"/>
      <c r="AX177" s="125"/>
      <c r="AY177" s="125"/>
      <c r="AZ177" s="125"/>
      <c r="BA177" s="125"/>
      <c r="BB177" s="125"/>
      <c r="BC177" s="125"/>
      <c r="BD177" s="125"/>
      <c r="BE177" s="125"/>
      <c r="BF177" s="125"/>
      <c r="BG177" s="125"/>
      <c r="BH177" s="125"/>
    </row>
    <row r="178" spans="1:60" outlineLevel="3">
      <c r="A178" s="132"/>
      <c r="B178" s="133"/>
      <c r="C178" s="163" t="s">
        <v>288</v>
      </c>
      <c r="D178" s="161"/>
      <c r="E178" s="162"/>
      <c r="F178" s="134"/>
      <c r="G178" s="134"/>
      <c r="H178" s="134"/>
      <c r="I178" s="134"/>
      <c r="L178" s="134"/>
      <c r="M178" s="134"/>
      <c r="N178" s="134"/>
      <c r="O178" s="134"/>
      <c r="P178" s="134"/>
      <c r="Q178" s="125"/>
      <c r="R178" s="125"/>
      <c r="S178" s="125"/>
      <c r="T178" s="125"/>
      <c r="U178" s="125"/>
      <c r="V178" s="125"/>
      <c r="W178" s="125"/>
      <c r="X178" s="125" t="s">
        <v>127</v>
      </c>
      <c r="Y178" s="125">
        <v>0</v>
      </c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  <c r="AN178" s="125"/>
      <c r="AO178" s="125"/>
      <c r="AP178" s="125"/>
      <c r="AQ178" s="125"/>
      <c r="AR178" s="125"/>
      <c r="AS178" s="125"/>
      <c r="AT178" s="125"/>
      <c r="AU178" s="125"/>
      <c r="AV178" s="125"/>
      <c r="AW178" s="125"/>
      <c r="AX178" s="125"/>
      <c r="AY178" s="125"/>
      <c r="AZ178" s="125"/>
      <c r="BA178" s="125"/>
      <c r="BB178" s="125"/>
      <c r="BC178" s="125"/>
      <c r="BD178" s="125"/>
      <c r="BE178" s="125"/>
      <c r="BF178" s="125"/>
      <c r="BG178" s="125"/>
      <c r="BH178" s="125"/>
    </row>
    <row r="179" spans="1:60" outlineLevel="3">
      <c r="A179" s="132"/>
      <c r="B179" s="133"/>
      <c r="C179" s="163" t="s">
        <v>289</v>
      </c>
      <c r="D179" s="161"/>
      <c r="E179" s="162">
        <v>0.28999999999999998</v>
      </c>
      <c r="F179" s="134"/>
      <c r="G179" s="134"/>
      <c r="H179" s="134"/>
      <c r="I179" s="134"/>
      <c r="L179" s="134"/>
      <c r="M179" s="134"/>
      <c r="N179" s="134"/>
      <c r="O179" s="134"/>
      <c r="P179" s="134"/>
      <c r="Q179" s="125"/>
      <c r="R179" s="125"/>
      <c r="S179" s="125"/>
      <c r="T179" s="125"/>
      <c r="U179" s="125"/>
      <c r="V179" s="125"/>
      <c r="W179" s="125"/>
      <c r="X179" s="125" t="s">
        <v>127</v>
      </c>
      <c r="Y179" s="125">
        <v>0</v>
      </c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  <c r="AN179" s="125"/>
      <c r="AO179" s="125"/>
      <c r="AP179" s="125"/>
      <c r="AQ179" s="125"/>
      <c r="AR179" s="125"/>
      <c r="AS179" s="125"/>
      <c r="AT179" s="125"/>
      <c r="AU179" s="125"/>
      <c r="AV179" s="125"/>
      <c r="AW179" s="125"/>
      <c r="AX179" s="125"/>
      <c r="AY179" s="125"/>
      <c r="AZ179" s="125"/>
      <c r="BA179" s="125"/>
      <c r="BB179" s="125"/>
      <c r="BC179" s="125"/>
      <c r="BD179" s="125"/>
      <c r="BE179" s="125"/>
      <c r="BF179" s="125"/>
      <c r="BG179" s="125"/>
      <c r="BH179" s="125"/>
    </row>
    <row r="180" spans="1:60" outlineLevel="3">
      <c r="A180" s="132"/>
      <c r="B180" s="133"/>
      <c r="C180" s="163" t="s">
        <v>290</v>
      </c>
      <c r="D180" s="161"/>
      <c r="E180" s="162">
        <v>2.59</v>
      </c>
      <c r="F180" s="134"/>
      <c r="G180" s="134"/>
      <c r="H180" s="134"/>
      <c r="I180" s="134"/>
      <c r="L180" s="134"/>
      <c r="M180" s="134"/>
      <c r="N180" s="134"/>
      <c r="O180" s="134"/>
      <c r="P180" s="134"/>
      <c r="Q180" s="125"/>
      <c r="R180" s="125"/>
      <c r="S180" s="125"/>
      <c r="T180" s="125"/>
      <c r="U180" s="125"/>
      <c r="V180" s="125"/>
      <c r="W180" s="125"/>
      <c r="X180" s="125" t="s">
        <v>127</v>
      </c>
      <c r="Y180" s="125">
        <v>0</v>
      </c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5"/>
      <c r="BC180" s="125"/>
      <c r="BD180" s="125"/>
      <c r="BE180" s="125"/>
      <c r="BF180" s="125"/>
      <c r="BG180" s="125"/>
      <c r="BH180" s="125"/>
    </row>
    <row r="181" spans="1:60" outlineLevel="3">
      <c r="A181" s="132"/>
      <c r="B181" s="133"/>
      <c r="C181" s="163" t="s">
        <v>291</v>
      </c>
      <c r="D181" s="161"/>
      <c r="E181" s="162">
        <v>0.14000000000000001</v>
      </c>
      <c r="F181" s="134"/>
      <c r="G181" s="134"/>
      <c r="H181" s="134"/>
      <c r="I181" s="134"/>
      <c r="L181" s="134"/>
      <c r="M181" s="134"/>
      <c r="N181" s="134"/>
      <c r="O181" s="134"/>
      <c r="P181" s="134"/>
      <c r="Q181" s="125"/>
      <c r="R181" s="125"/>
      <c r="S181" s="125"/>
      <c r="T181" s="125"/>
      <c r="U181" s="125"/>
      <c r="V181" s="125"/>
      <c r="W181" s="125"/>
      <c r="X181" s="125" t="s">
        <v>127</v>
      </c>
      <c r="Y181" s="125">
        <v>0</v>
      </c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</row>
    <row r="182" spans="1:60" outlineLevel="3">
      <c r="A182" s="132"/>
      <c r="B182" s="133"/>
      <c r="C182" s="163" t="s">
        <v>292</v>
      </c>
      <c r="D182" s="161"/>
      <c r="E182" s="162">
        <v>0.14000000000000001</v>
      </c>
      <c r="F182" s="134"/>
      <c r="G182" s="134"/>
      <c r="H182" s="134"/>
      <c r="I182" s="134"/>
      <c r="L182" s="134"/>
      <c r="M182" s="134"/>
      <c r="N182" s="134"/>
      <c r="O182" s="134"/>
      <c r="P182" s="134"/>
      <c r="Q182" s="125"/>
      <c r="R182" s="125"/>
      <c r="S182" s="125"/>
      <c r="T182" s="125"/>
      <c r="U182" s="125"/>
      <c r="V182" s="125"/>
      <c r="W182" s="125"/>
      <c r="X182" s="125" t="s">
        <v>127</v>
      </c>
      <c r="Y182" s="125">
        <v>0</v>
      </c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</row>
    <row r="183" spans="1:60" outlineLevel="3">
      <c r="A183" s="132"/>
      <c r="B183" s="133"/>
      <c r="C183" s="163" t="s">
        <v>293</v>
      </c>
      <c r="D183" s="161"/>
      <c r="E183" s="162">
        <v>2.2999999999999998</v>
      </c>
      <c r="F183" s="134"/>
      <c r="G183" s="134"/>
      <c r="H183" s="134"/>
      <c r="I183" s="134"/>
      <c r="L183" s="134"/>
      <c r="M183" s="134"/>
      <c r="N183" s="134"/>
      <c r="O183" s="134"/>
      <c r="P183" s="134"/>
      <c r="Q183" s="125"/>
      <c r="R183" s="125"/>
      <c r="S183" s="125"/>
      <c r="T183" s="125"/>
      <c r="U183" s="125"/>
      <c r="V183" s="125"/>
      <c r="W183" s="125"/>
      <c r="X183" s="125" t="s">
        <v>127</v>
      </c>
      <c r="Y183" s="125">
        <v>0</v>
      </c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</row>
    <row r="184" spans="1:60" outlineLevel="3">
      <c r="A184" s="132"/>
      <c r="B184" s="133"/>
      <c r="C184" s="163" t="s">
        <v>294</v>
      </c>
      <c r="D184" s="161"/>
      <c r="E184" s="162">
        <v>0.22</v>
      </c>
      <c r="F184" s="134"/>
      <c r="G184" s="134"/>
      <c r="H184" s="134"/>
      <c r="I184" s="134"/>
      <c r="L184" s="134"/>
      <c r="M184" s="134"/>
      <c r="N184" s="134"/>
      <c r="O184" s="134"/>
      <c r="P184" s="134"/>
      <c r="Q184" s="125"/>
      <c r="R184" s="125"/>
      <c r="S184" s="125"/>
      <c r="T184" s="125"/>
      <c r="U184" s="125"/>
      <c r="V184" s="125"/>
      <c r="W184" s="125"/>
      <c r="X184" s="125" t="s">
        <v>127</v>
      </c>
      <c r="Y184" s="125">
        <v>0</v>
      </c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  <c r="AN184" s="125"/>
      <c r="AO184" s="125"/>
      <c r="AP184" s="125"/>
      <c r="AQ184" s="125"/>
      <c r="AR184" s="125"/>
      <c r="AS184" s="125"/>
      <c r="AT184" s="125"/>
      <c r="AU184" s="125"/>
      <c r="AV184" s="125"/>
      <c r="AW184" s="125"/>
      <c r="AX184" s="125"/>
      <c r="AY184" s="125"/>
      <c r="AZ184" s="125"/>
      <c r="BA184" s="125"/>
      <c r="BB184" s="125"/>
      <c r="BC184" s="125"/>
      <c r="BD184" s="125"/>
      <c r="BE184" s="125"/>
      <c r="BF184" s="125"/>
      <c r="BG184" s="125"/>
      <c r="BH184" s="125"/>
    </row>
    <row r="185" spans="1:60" outlineLevel="3">
      <c r="A185" s="132"/>
      <c r="B185" s="133"/>
      <c r="C185" s="163" t="s">
        <v>295</v>
      </c>
      <c r="D185" s="161"/>
      <c r="E185" s="162">
        <v>0.72</v>
      </c>
      <c r="F185" s="134"/>
      <c r="G185" s="134"/>
      <c r="H185" s="134"/>
      <c r="I185" s="134"/>
      <c r="L185" s="134"/>
      <c r="M185" s="134"/>
      <c r="N185" s="134"/>
      <c r="O185" s="134"/>
      <c r="P185" s="134"/>
      <c r="Q185" s="125"/>
      <c r="R185" s="125"/>
      <c r="S185" s="125"/>
      <c r="T185" s="125"/>
      <c r="U185" s="125"/>
      <c r="V185" s="125"/>
      <c r="W185" s="125"/>
      <c r="X185" s="125" t="s">
        <v>127</v>
      </c>
      <c r="Y185" s="125">
        <v>0</v>
      </c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  <c r="AN185" s="125"/>
      <c r="AO185" s="125"/>
      <c r="AP185" s="125"/>
      <c r="AQ185" s="125"/>
      <c r="AR185" s="125"/>
      <c r="AS185" s="125"/>
      <c r="AT185" s="125"/>
      <c r="AU185" s="125"/>
      <c r="AV185" s="125"/>
      <c r="AW185" s="125"/>
      <c r="AX185" s="125"/>
      <c r="AY185" s="125"/>
      <c r="AZ185" s="125"/>
      <c r="BA185" s="125"/>
      <c r="BB185" s="125"/>
      <c r="BC185" s="125"/>
      <c r="BD185" s="125"/>
      <c r="BE185" s="125"/>
      <c r="BF185" s="125"/>
      <c r="BG185" s="125"/>
      <c r="BH185" s="125"/>
    </row>
    <row r="186" spans="1:60" outlineLevel="3">
      <c r="A186" s="132"/>
      <c r="B186" s="133"/>
      <c r="C186" s="163" t="s">
        <v>296</v>
      </c>
      <c r="D186" s="161"/>
      <c r="E186" s="162">
        <v>0.25</v>
      </c>
      <c r="F186" s="134"/>
      <c r="G186" s="134"/>
      <c r="H186" s="134"/>
      <c r="I186" s="134"/>
      <c r="L186" s="134"/>
      <c r="M186" s="134"/>
      <c r="N186" s="134"/>
      <c r="O186" s="134"/>
      <c r="P186" s="134"/>
      <c r="Q186" s="125"/>
      <c r="R186" s="125"/>
      <c r="S186" s="125"/>
      <c r="T186" s="125"/>
      <c r="U186" s="125"/>
      <c r="V186" s="125"/>
      <c r="W186" s="125"/>
      <c r="X186" s="125" t="s">
        <v>127</v>
      </c>
      <c r="Y186" s="125">
        <v>0</v>
      </c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  <c r="AN186" s="125"/>
      <c r="AO186" s="125"/>
      <c r="AP186" s="125"/>
      <c r="AQ186" s="125"/>
      <c r="AR186" s="125"/>
      <c r="AS186" s="125"/>
      <c r="AT186" s="125"/>
      <c r="AU186" s="125"/>
      <c r="AV186" s="125"/>
      <c r="AW186" s="125"/>
      <c r="AX186" s="125"/>
      <c r="AY186" s="125"/>
      <c r="AZ186" s="125"/>
      <c r="BA186" s="125"/>
      <c r="BB186" s="125"/>
      <c r="BC186" s="125"/>
      <c r="BD186" s="125"/>
      <c r="BE186" s="125"/>
      <c r="BF186" s="125"/>
      <c r="BG186" s="125"/>
      <c r="BH186" s="125"/>
    </row>
    <row r="187" spans="1:60" outlineLevel="3">
      <c r="A187" s="132"/>
      <c r="B187" s="133"/>
      <c r="C187" s="163" t="s">
        <v>297</v>
      </c>
      <c r="D187" s="161"/>
      <c r="E187" s="162">
        <v>1.01</v>
      </c>
      <c r="F187" s="134"/>
      <c r="G187" s="134"/>
      <c r="H187" s="134"/>
      <c r="I187" s="134"/>
      <c r="L187" s="134"/>
      <c r="M187" s="134"/>
      <c r="N187" s="134"/>
      <c r="O187" s="134"/>
      <c r="P187" s="134"/>
      <c r="Q187" s="125"/>
      <c r="R187" s="125"/>
      <c r="S187" s="125"/>
      <c r="T187" s="125"/>
      <c r="U187" s="125"/>
      <c r="V187" s="125"/>
      <c r="W187" s="125"/>
      <c r="X187" s="125" t="s">
        <v>127</v>
      </c>
      <c r="Y187" s="125">
        <v>0</v>
      </c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  <c r="AN187" s="125"/>
      <c r="AO187" s="125"/>
      <c r="AP187" s="125"/>
      <c r="AQ187" s="125"/>
      <c r="AR187" s="125"/>
      <c r="AS187" s="125"/>
      <c r="AT187" s="125"/>
      <c r="AU187" s="125"/>
      <c r="AV187" s="125"/>
      <c r="AW187" s="125"/>
      <c r="AX187" s="125"/>
      <c r="AY187" s="125"/>
      <c r="AZ187" s="125"/>
      <c r="BA187" s="125"/>
      <c r="BB187" s="125"/>
      <c r="BC187" s="125"/>
      <c r="BD187" s="125"/>
      <c r="BE187" s="125"/>
      <c r="BF187" s="125"/>
      <c r="BG187" s="125"/>
      <c r="BH187" s="125"/>
    </row>
    <row r="188" spans="1:60" outlineLevel="3">
      <c r="A188" s="132"/>
      <c r="B188" s="133"/>
      <c r="C188" s="163" t="s">
        <v>298</v>
      </c>
      <c r="D188" s="161"/>
      <c r="E188" s="162">
        <v>2</v>
      </c>
      <c r="F188" s="134"/>
      <c r="G188" s="134"/>
      <c r="H188" s="134"/>
      <c r="I188" s="134"/>
      <c r="L188" s="134"/>
      <c r="M188" s="134"/>
      <c r="N188" s="134"/>
      <c r="O188" s="134"/>
      <c r="P188" s="134"/>
      <c r="Q188" s="125"/>
      <c r="R188" s="125"/>
      <c r="S188" s="125"/>
      <c r="T188" s="125"/>
      <c r="U188" s="125"/>
      <c r="V188" s="125"/>
      <c r="W188" s="125"/>
      <c r="X188" s="125" t="s">
        <v>127</v>
      </c>
      <c r="Y188" s="125">
        <v>0</v>
      </c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  <c r="AN188" s="125"/>
      <c r="AO188" s="125"/>
      <c r="AP188" s="125"/>
      <c r="AQ188" s="125"/>
      <c r="AR188" s="125"/>
      <c r="AS188" s="125"/>
      <c r="AT188" s="125"/>
      <c r="AU188" s="125"/>
      <c r="AV188" s="125"/>
      <c r="AW188" s="125"/>
      <c r="AX188" s="125"/>
      <c r="AY188" s="125"/>
      <c r="AZ188" s="125"/>
      <c r="BA188" s="125"/>
      <c r="BB188" s="125"/>
      <c r="BC188" s="125"/>
      <c r="BD188" s="125"/>
      <c r="BE188" s="125"/>
      <c r="BF188" s="125"/>
      <c r="BG188" s="125"/>
      <c r="BH188" s="125"/>
    </row>
    <row r="189" spans="1:60" outlineLevel="1">
      <c r="A189" s="142">
        <v>49</v>
      </c>
      <c r="B189" s="143" t="s">
        <v>299</v>
      </c>
      <c r="C189" s="156" t="s">
        <v>300</v>
      </c>
      <c r="D189" s="144" t="s">
        <v>124</v>
      </c>
      <c r="E189" s="145">
        <v>17.760000000000002</v>
      </c>
      <c r="F189" s="146"/>
      <c r="G189" s="191">
        <f>ROUND(E189*F189,2)</f>
        <v>0</v>
      </c>
      <c r="H189" s="195" t="s">
        <v>125</v>
      </c>
      <c r="I189" s="147" t="s">
        <v>125</v>
      </c>
      <c r="L189" s="134">
        <v>0.45</v>
      </c>
      <c r="M189" s="134" t="e">
        <f>ROUND(#REF!*L189,2)</f>
        <v>#REF!</v>
      </c>
      <c r="N189" s="134"/>
      <c r="O189" s="134" t="s">
        <v>104</v>
      </c>
      <c r="P189" s="134" t="s">
        <v>105</v>
      </c>
      <c r="Q189" s="125"/>
      <c r="R189" s="125"/>
      <c r="S189" s="125"/>
      <c r="T189" s="125"/>
      <c r="U189" s="125"/>
      <c r="V189" s="125"/>
      <c r="W189" s="125"/>
      <c r="X189" s="125" t="s">
        <v>106</v>
      </c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  <c r="AN189" s="125"/>
      <c r="AO189" s="125"/>
      <c r="AP189" s="125"/>
      <c r="AQ189" s="125"/>
      <c r="AR189" s="125"/>
      <c r="AS189" s="125"/>
      <c r="AT189" s="125"/>
      <c r="AU189" s="125"/>
      <c r="AV189" s="125"/>
      <c r="AW189" s="125"/>
      <c r="AX189" s="125"/>
      <c r="AY189" s="125"/>
      <c r="AZ189" s="125"/>
      <c r="BA189" s="125"/>
      <c r="BB189" s="125"/>
      <c r="BC189" s="125"/>
      <c r="BD189" s="125"/>
      <c r="BE189" s="125"/>
      <c r="BF189" s="125"/>
      <c r="BG189" s="125"/>
      <c r="BH189" s="125"/>
    </row>
    <row r="190" spans="1:60" outlineLevel="2">
      <c r="A190" s="132"/>
      <c r="B190" s="133"/>
      <c r="C190" s="163" t="s">
        <v>301</v>
      </c>
      <c r="D190" s="161"/>
      <c r="E190" s="162">
        <v>2.4</v>
      </c>
      <c r="F190" s="134"/>
      <c r="G190" s="134"/>
      <c r="H190" s="134"/>
      <c r="I190" s="134"/>
      <c r="L190" s="134"/>
      <c r="M190" s="134"/>
      <c r="N190" s="134"/>
      <c r="O190" s="134"/>
      <c r="P190" s="134"/>
      <c r="Q190" s="125"/>
      <c r="R190" s="125"/>
      <c r="S190" s="125"/>
      <c r="T190" s="125"/>
      <c r="U190" s="125"/>
      <c r="V190" s="125"/>
      <c r="W190" s="125"/>
      <c r="X190" s="125" t="s">
        <v>127</v>
      </c>
      <c r="Y190" s="125">
        <v>0</v>
      </c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  <c r="AN190" s="125"/>
      <c r="AO190" s="125"/>
      <c r="AP190" s="125"/>
      <c r="AQ190" s="125"/>
      <c r="AR190" s="125"/>
      <c r="AS190" s="125"/>
      <c r="AT190" s="125"/>
      <c r="AU190" s="125"/>
      <c r="AV190" s="125"/>
      <c r="AW190" s="125"/>
      <c r="AX190" s="125"/>
      <c r="AY190" s="125"/>
      <c r="AZ190" s="125"/>
      <c r="BA190" s="125"/>
      <c r="BB190" s="125"/>
      <c r="BC190" s="125"/>
      <c r="BD190" s="125"/>
      <c r="BE190" s="125"/>
      <c r="BF190" s="125"/>
      <c r="BG190" s="125"/>
      <c r="BH190" s="125"/>
    </row>
    <row r="191" spans="1:60" outlineLevel="3">
      <c r="A191" s="132"/>
      <c r="B191" s="133"/>
      <c r="C191" s="163" t="s">
        <v>288</v>
      </c>
      <c r="D191" s="161"/>
      <c r="E191" s="162"/>
      <c r="F191" s="134"/>
      <c r="G191" s="134"/>
      <c r="H191" s="134"/>
      <c r="I191" s="134"/>
      <c r="L191" s="134"/>
      <c r="M191" s="134"/>
      <c r="N191" s="134"/>
      <c r="O191" s="134"/>
      <c r="P191" s="134"/>
      <c r="Q191" s="125"/>
      <c r="R191" s="125"/>
      <c r="S191" s="125"/>
      <c r="T191" s="125"/>
      <c r="U191" s="125"/>
      <c r="V191" s="125"/>
      <c r="W191" s="125"/>
      <c r="X191" s="125" t="s">
        <v>127</v>
      </c>
      <c r="Y191" s="125">
        <v>0</v>
      </c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  <c r="AN191" s="125"/>
      <c r="AO191" s="125"/>
      <c r="AP191" s="125"/>
      <c r="AQ191" s="125"/>
      <c r="AR191" s="125"/>
      <c r="AS191" s="125"/>
      <c r="AT191" s="125"/>
      <c r="AU191" s="125"/>
      <c r="AV191" s="125"/>
      <c r="AW191" s="125"/>
      <c r="AX191" s="125"/>
      <c r="AY191" s="125"/>
      <c r="AZ191" s="125"/>
      <c r="BA191" s="125"/>
      <c r="BB191" s="125"/>
      <c r="BC191" s="125"/>
      <c r="BD191" s="125"/>
      <c r="BE191" s="125"/>
      <c r="BF191" s="125"/>
      <c r="BG191" s="125"/>
      <c r="BH191" s="125"/>
    </row>
    <row r="192" spans="1:60" outlineLevel="3">
      <c r="A192" s="132"/>
      <c r="B192" s="133"/>
      <c r="C192" s="163" t="s">
        <v>302</v>
      </c>
      <c r="D192" s="161"/>
      <c r="E192" s="162">
        <v>0.64</v>
      </c>
      <c r="F192" s="134"/>
      <c r="G192" s="134"/>
      <c r="H192" s="134"/>
      <c r="I192" s="134"/>
      <c r="L192" s="134"/>
      <c r="M192" s="134"/>
      <c r="N192" s="134"/>
      <c r="O192" s="134"/>
      <c r="P192" s="134"/>
      <c r="Q192" s="125"/>
      <c r="R192" s="125"/>
      <c r="S192" s="125"/>
      <c r="T192" s="125"/>
      <c r="U192" s="125"/>
      <c r="V192" s="125"/>
      <c r="W192" s="125"/>
      <c r="X192" s="125" t="s">
        <v>127</v>
      </c>
      <c r="Y192" s="125">
        <v>0</v>
      </c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  <c r="AN192" s="125"/>
      <c r="AO192" s="125"/>
      <c r="AP192" s="125"/>
      <c r="AQ192" s="125"/>
      <c r="AR192" s="125"/>
      <c r="AS192" s="125"/>
      <c r="AT192" s="125"/>
      <c r="AU192" s="125"/>
      <c r="AV192" s="125"/>
      <c r="AW192" s="125"/>
      <c r="AX192" s="125"/>
      <c r="AY192" s="125"/>
      <c r="AZ192" s="125"/>
      <c r="BA192" s="125"/>
      <c r="BB192" s="125"/>
      <c r="BC192" s="125"/>
      <c r="BD192" s="125"/>
      <c r="BE192" s="125"/>
      <c r="BF192" s="125"/>
      <c r="BG192" s="125"/>
      <c r="BH192" s="125"/>
    </row>
    <row r="193" spans="1:60" outlineLevel="3">
      <c r="A193" s="132"/>
      <c r="B193" s="133"/>
      <c r="C193" s="163" t="s">
        <v>303</v>
      </c>
      <c r="D193" s="161"/>
      <c r="E193" s="162">
        <v>5.76</v>
      </c>
      <c r="F193" s="134"/>
      <c r="G193" s="134"/>
      <c r="H193" s="134"/>
      <c r="I193" s="134"/>
      <c r="L193" s="134"/>
      <c r="M193" s="134"/>
      <c r="N193" s="134"/>
      <c r="O193" s="134"/>
      <c r="P193" s="134"/>
      <c r="Q193" s="125"/>
      <c r="R193" s="125"/>
      <c r="S193" s="125"/>
      <c r="T193" s="125"/>
      <c r="U193" s="125"/>
      <c r="V193" s="125"/>
      <c r="W193" s="125"/>
      <c r="X193" s="125" t="s">
        <v>127</v>
      </c>
      <c r="Y193" s="125">
        <v>0</v>
      </c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  <c r="AN193" s="125"/>
      <c r="AO193" s="125"/>
      <c r="AP193" s="125"/>
      <c r="AQ193" s="125"/>
      <c r="AR193" s="125"/>
      <c r="AS193" s="125"/>
      <c r="AT193" s="125"/>
      <c r="AU193" s="125"/>
      <c r="AV193" s="125"/>
      <c r="AW193" s="125"/>
      <c r="AX193" s="125"/>
      <c r="AY193" s="125"/>
      <c r="AZ193" s="125"/>
      <c r="BA193" s="125"/>
      <c r="BB193" s="125"/>
      <c r="BC193" s="125"/>
      <c r="BD193" s="125"/>
      <c r="BE193" s="125"/>
      <c r="BF193" s="125"/>
      <c r="BG193" s="125"/>
      <c r="BH193" s="125"/>
    </row>
    <row r="194" spans="1:60" outlineLevel="3">
      <c r="A194" s="132"/>
      <c r="B194" s="133"/>
      <c r="C194" s="163" t="s">
        <v>304</v>
      </c>
      <c r="D194" s="161"/>
      <c r="E194" s="162">
        <v>0.32</v>
      </c>
      <c r="F194" s="134"/>
      <c r="G194" s="134"/>
      <c r="H194" s="134"/>
      <c r="I194" s="134"/>
      <c r="L194" s="134"/>
      <c r="M194" s="134"/>
      <c r="N194" s="134"/>
      <c r="O194" s="134"/>
      <c r="P194" s="134"/>
      <c r="Q194" s="125"/>
      <c r="R194" s="125"/>
      <c r="S194" s="125"/>
      <c r="T194" s="125"/>
      <c r="U194" s="125"/>
      <c r="V194" s="125"/>
      <c r="W194" s="125"/>
      <c r="X194" s="125" t="s">
        <v>127</v>
      </c>
      <c r="Y194" s="125">
        <v>0</v>
      </c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</row>
    <row r="195" spans="1:60" outlineLevel="3">
      <c r="A195" s="132"/>
      <c r="B195" s="133"/>
      <c r="C195" s="163" t="s">
        <v>305</v>
      </c>
      <c r="D195" s="161"/>
      <c r="E195" s="162">
        <v>0.32</v>
      </c>
      <c r="F195" s="134"/>
      <c r="G195" s="134"/>
      <c r="H195" s="134"/>
      <c r="I195" s="134"/>
      <c r="L195" s="134"/>
      <c r="M195" s="134"/>
      <c r="N195" s="134"/>
      <c r="O195" s="134"/>
      <c r="P195" s="134"/>
      <c r="Q195" s="125"/>
      <c r="R195" s="125"/>
      <c r="S195" s="125"/>
      <c r="T195" s="125"/>
      <c r="U195" s="125"/>
      <c r="V195" s="125"/>
      <c r="W195" s="125"/>
      <c r="X195" s="125" t="s">
        <v>127</v>
      </c>
      <c r="Y195" s="125">
        <v>0</v>
      </c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  <c r="AN195" s="125"/>
      <c r="AO195" s="125"/>
      <c r="AP195" s="125"/>
      <c r="AQ195" s="125"/>
      <c r="AR195" s="125"/>
      <c r="AS195" s="125"/>
      <c r="AT195" s="125"/>
      <c r="AU195" s="125"/>
      <c r="AV195" s="125"/>
      <c r="AW195" s="125"/>
      <c r="AX195" s="125"/>
      <c r="AY195" s="125"/>
      <c r="AZ195" s="125"/>
      <c r="BA195" s="125"/>
      <c r="BB195" s="125"/>
      <c r="BC195" s="125"/>
      <c r="BD195" s="125"/>
      <c r="BE195" s="125"/>
      <c r="BF195" s="125"/>
      <c r="BG195" s="125"/>
      <c r="BH195" s="125"/>
    </row>
    <row r="196" spans="1:60" outlineLevel="3">
      <c r="A196" s="132"/>
      <c r="B196" s="133"/>
      <c r="C196" s="163" t="s">
        <v>306</v>
      </c>
      <c r="D196" s="161"/>
      <c r="E196" s="162">
        <v>5.12</v>
      </c>
      <c r="F196" s="134"/>
      <c r="G196" s="134"/>
      <c r="H196" s="134"/>
      <c r="I196" s="134"/>
      <c r="L196" s="134"/>
      <c r="M196" s="134"/>
      <c r="N196" s="134"/>
      <c r="O196" s="134"/>
      <c r="P196" s="134"/>
      <c r="Q196" s="125"/>
      <c r="R196" s="125"/>
      <c r="S196" s="125"/>
      <c r="T196" s="125"/>
      <c r="U196" s="125"/>
      <c r="V196" s="125"/>
      <c r="W196" s="125"/>
      <c r="X196" s="125" t="s">
        <v>127</v>
      </c>
      <c r="Y196" s="125">
        <v>0</v>
      </c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</row>
    <row r="197" spans="1:60" outlineLevel="3">
      <c r="A197" s="132"/>
      <c r="B197" s="133"/>
      <c r="C197" s="163" t="s">
        <v>307</v>
      </c>
      <c r="D197" s="161"/>
      <c r="E197" s="162">
        <v>0.64</v>
      </c>
      <c r="F197" s="134"/>
      <c r="G197" s="134"/>
      <c r="H197" s="134"/>
      <c r="I197" s="134"/>
      <c r="L197" s="134"/>
      <c r="M197" s="134"/>
      <c r="N197" s="134"/>
      <c r="O197" s="134"/>
      <c r="P197" s="134"/>
      <c r="Q197" s="125"/>
      <c r="R197" s="125"/>
      <c r="S197" s="125"/>
      <c r="T197" s="125"/>
      <c r="U197" s="125"/>
      <c r="V197" s="125"/>
      <c r="W197" s="125"/>
      <c r="X197" s="125" t="s">
        <v>127</v>
      </c>
      <c r="Y197" s="125">
        <v>0</v>
      </c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  <c r="AN197" s="125"/>
      <c r="AO197" s="125"/>
      <c r="AP197" s="125"/>
      <c r="AQ197" s="125"/>
      <c r="AR197" s="125"/>
      <c r="AS197" s="125"/>
      <c r="AT197" s="125"/>
      <c r="AU197" s="125"/>
      <c r="AV197" s="125"/>
      <c r="AW197" s="125"/>
      <c r="AX197" s="125"/>
      <c r="AY197" s="125"/>
      <c r="AZ197" s="125"/>
      <c r="BA197" s="125"/>
      <c r="BB197" s="125"/>
      <c r="BC197" s="125"/>
      <c r="BD197" s="125"/>
      <c r="BE197" s="125"/>
      <c r="BF197" s="125"/>
      <c r="BG197" s="125"/>
      <c r="BH197" s="125"/>
    </row>
    <row r="198" spans="1:60" outlineLevel="3">
      <c r="A198" s="132"/>
      <c r="B198" s="133"/>
      <c r="C198" s="163" t="s">
        <v>308</v>
      </c>
      <c r="D198" s="161"/>
      <c r="E198" s="162">
        <v>1.6</v>
      </c>
      <c r="F198" s="134"/>
      <c r="G198" s="134"/>
      <c r="H198" s="134"/>
      <c r="I198" s="134"/>
      <c r="L198" s="134"/>
      <c r="M198" s="134"/>
      <c r="N198" s="134"/>
      <c r="O198" s="134"/>
      <c r="P198" s="134"/>
      <c r="Q198" s="125"/>
      <c r="R198" s="125"/>
      <c r="S198" s="125"/>
      <c r="T198" s="125"/>
      <c r="U198" s="125"/>
      <c r="V198" s="125"/>
      <c r="W198" s="125"/>
      <c r="X198" s="125" t="s">
        <v>127</v>
      </c>
      <c r="Y198" s="125">
        <v>0</v>
      </c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  <c r="AN198" s="125"/>
      <c r="AO198" s="125"/>
      <c r="AP198" s="125"/>
      <c r="AQ198" s="125"/>
      <c r="AR198" s="125"/>
      <c r="AS198" s="125"/>
      <c r="AT198" s="125"/>
      <c r="AU198" s="125"/>
      <c r="AV198" s="125"/>
      <c r="AW198" s="125"/>
      <c r="AX198" s="125"/>
      <c r="AY198" s="125"/>
      <c r="AZ198" s="125"/>
      <c r="BA198" s="125"/>
      <c r="BB198" s="125"/>
      <c r="BC198" s="125"/>
      <c r="BD198" s="125"/>
      <c r="BE198" s="125"/>
      <c r="BF198" s="125"/>
      <c r="BG198" s="125"/>
      <c r="BH198" s="125"/>
    </row>
    <row r="199" spans="1:60" outlineLevel="3">
      <c r="A199" s="132"/>
      <c r="B199" s="133"/>
      <c r="C199" s="163" t="s">
        <v>309</v>
      </c>
      <c r="D199" s="161"/>
      <c r="E199" s="162">
        <v>0.96</v>
      </c>
      <c r="F199" s="134"/>
      <c r="G199" s="134"/>
      <c r="H199" s="134"/>
      <c r="I199" s="134"/>
      <c r="L199" s="134"/>
      <c r="M199" s="134"/>
      <c r="N199" s="134"/>
      <c r="O199" s="134"/>
      <c r="P199" s="134"/>
      <c r="Q199" s="125"/>
      <c r="R199" s="125"/>
      <c r="S199" s="125"/>
      <c r="T199" s="125"/>
      <c r="U199" s="125"/>
      <c r="V199" s="125"/>
      <c r="W199" s="125"/>
      <c r="X199" s="125" t="s">
        <v>127</v>
      </c>
      <c r="Y199" s="125">
        <v>0</v>
      </c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  <c r="AN199" s="125"/>
      <c r="AO199" s="125"/>
      <c r="AP199" s="125"/>
      <c r="AQ199" s="125"/>
      <c r="AR199" s="125"/>
      <c r="AS199" s="125"/>
      <c r="AT199" s="125"/>
      <c r="AU199" s="125"/>
      <c r="AV199" s="125"/>
      <c r="AW199" s="125"/>
      <c r="AX199" s="125"/>
      <c r="AY199" s="125"/>
      <c r="AZ199" s="125"/>
      <c r="BA199" s="125"/>
      <c r="BB199" s="125"/>
      <c r="BC199" s="125"/>
      <c r="BD199" s="125"/>
      <c r="BE199" s="125"/>
      <c r="BF199" s="125"/>
      <c r="BG199" s="125"/>
      <c r="BH199" s="125"/>
    </row>
    <row r="200" spans="1:60" outlineLevel="1">
      <c r="A200" s="142">
        <v>50</v>
      </c>
      <c r="B200" s="143" t="s">
        <v>310</v>
      </c>
      <c r="C200" s="156" t="s">
        <v>311</v>
      </c>
      <c r="D200" s="144" t="s">
        <v>124</v>
      </c>
      <c r="E200" s="145">
        <v>17.760000000000002</v>
      </c>
      <c r="F200" s="146"/>
      <c r="G200" s="191">
        <f>ROUND(E200*F200,2)</f>
        <v>0</v>
      </c>
      <c r="H200" s="195" t="s">
        <v>125</v>
      </c>
      <c r="I200" s="147" t="s">
        <v>125</v>
      </c>
      <c r="L200" s="134">
        <v>0.32</v>
      </c>
      <c r="M200" s="134" t="e">
        <f>ROUND(#REF!*L200,2)</f>
        <v>#REF!</v>
      </c>
      <c r="N200" s="134"/>
      <c r="O200" s="134" t="s">
        <v>104</v>
      </c>
      <c r="P200" s="134" t="s">
        <v>105</v>
      </c>
      <c r="Q200" s="125"/>
      <c r="R200" s="125"/>
      <c r="S200" s="125"/>
      <c r="T200" s="125"/>
      <c r="U200" s="125"/>
      <c r="V200" s="125"/>
      <c r="W200" s="125"/>
      <c r="X200" s="125" t="s">
        <v>106</v>
      </c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  <c r="AN200" s="125"/>
      <c r="AO200" s="125"/>
      <c r="AP200" s="125"/>
      <c r="AQ200" s="125"/>
      <c r="AR200" s="125"/>
      <c r="AS200" s="125"/>
      <c r="AT200" s="125"/>
      <c r="AU200" s="125"/>
      <c r="AV200" s="125"/>
      <c r="AW200" s="125"/>
      <c r="AX200" s="125"/>
      <c r="AY200" s="125"/>
      <c r="AZ200" s="125"/>
      <c r="BA200" s="125"/>
      <c r="BB200" s="125"/>
      <c r="BC200" s="125"/>
      <c r="BD200" s="125"/>
      <c r="BE200" s="125"/>
      <c r="BF200" s="125"/>
      <c r="BG200" s="125"/>
      <c r="BH200" s="125"/>
    </row>
    <row r="201" spans="1:60" outlineLevel="2">
      <c r="A201" s="132"/>
      <c r="B201" s="133"/>
      <c r="C201" s="163" t="s">
        <v>312</v>
      </c>
      <c r="D201" s="161"/>
      <c r="E201" s="162">
        <v>17.760000000000002</v>
      </c>
      <c r="F201" s="134"/>
      <c r="G201" s="134"/>
      <c r="H201" s="134"/>
      <c r="I201" s="134"/>
      <c r="L201" s="134"/>
      <c r="M201" s="134"/>
      <c r="N201" s="134"/>
      <c r="O201" s="134"/>
      <c r="P201" s="134"/>
      <c r="Q201" s="125"/>
      <c r="R201" s="125"/>
      <c r="S201" s="125"/>
      <c r="T201" s="125"/>
      <c r="U201" s="125"/>
      <c r="V201" s="125"/>
      <c r="W201" s="125"/>
      <c r="X201" s="125" t="s">
        <v>127</v>
      </c>
      <c r="Y201" s="125">
        <v>0</v>
      </c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  <c r="AN201" s="125"/>
      <c r="AO201" s="125"/>
      <c r="AP201" s="125"/>
      <c r="AQ201" s="125"/>
      <c r="AR201" s="125"/>
      <c r="AS201" s="125"/>
      <c r="AT201" s="125"/>
      <c r="AU201" s="125"/>
      <c r="AV201" s="125"/>
      <c r="AW201" s="125"/>
      <c r="AX201" s="125"/>
      <c r="AY201" s="125"/>
      <c r="AZ201" s="125"/>
      <c r="BA201" s="125"/>
      <c r="BB201" s="125"/>
      <c r="BC201" s="125"/>
      <c r="BD201" s="125"/>
      <c r="BE201" s="125"/>
      <c r="BF201" s="125"/>
      <c r="BG201" s="125"/>
      <c r="BH201" s="125"/>
    </row>
    <row r="202" spans="1:60" ht="22.5" outlineLevel="1">
      <c r="A202" s="142">
        <v>51</v>
      </c>
      <c r="B202" s="143" t="s">
        <v>221</v>
      </c>
      <c r="C202" s="156" t="s">
        <v>313</v>
      </c>
      <c r="D202" s="144" t="s">
        <v>199</v>
      </c>
      <c r="E202" s="145">
        <v>1</v>
      </c>
      <c r="F202" s="146"/>
      <c r="G202" s="191">
        <f>ROUND(E202*F202,2)</f>
        <v>0</v>
      </c>
      <c r="H202" s="195" t="s">
        <v>102</v>
      </c>
      <c r="I202" s="147" t="s">
        <v>103</v>
      </c>
      <c r="L202" s="134">
        <v>0</v>
      </c>
      <c r="M202" s="134" t="e">
        <f>ROUND(#REF!*L202,2)</f>
        <v>#REF!</v>
      </c>
      <c r="N202" s="134"/>
      <c r="O202" s="134" t="s">
        <v>314</v>
      </c>
      <c r="P202" s="134" t="s">
        <v>105</v>
      </c>
      <c r="Q202" s="125"/>
      <c r="R202" s="125"/>
      <c r="S202" s="125"/>
      <c r="T202" s="125"/>
      <c r="U202" s="125"/>
      <c r="V202" s="125"/>
      <c r="W202" s="125"/>
      <c r="X202" s="125" t="s">
        <v>315</v>
      </c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  <c r="AN202" s="125"/>
      <c r="AO202" s="125"/>
      <c r="AP202" s="125"/>
      <c r="AQ202" s="125"/>
      <c r="AR202" s="125"/>
      <c r="AS202" s="125"/>
      <c r="AT202" s="125"/>
      <c r="AU202" s="125"/>
      <c r="AV202" s="125"/>
      <c r="AW202" s="125"/>
      <c r="AX202" s="125"/>
      <c r="AY202" s="125"/>
      <c r="AZ202" s="125"/>
      <c r="BA202" s="125"/>
      <c r="BB202" s="125"/>
      <c r="BC202" s="125"/>
      <c r="BD202" s="125"/>
      <c r="BE202" s="125"/>
      <c r="BF202" s="125"/>
      <c r="BG202" s="125"/>
      <c r="BH202" s="125"/>
    </row>
    <row r="203" spans="1:60" outlineLevel="2">
      <c r="A203" s="132"/>
      <c r="B203" s="133"/>
      <c r="C203" s="163" t="s">
        <v>51</v>
      </c>
      <c r="D203" s="161"/>
      <c r="E203" s="162">
        <v>1</v>
      </c>
      <c r="F203" s="134"/>
      <c r="G203" s="134"/>
      <c r="H203" s="134"/>
      <c r="I203" s="134"/>
      <c r="L203" s="134"/>
      <c r="M203" s="134"/>
      <c r="N203" s="134"/>
      <c r="O203" s="134"/>
      <c r="P203" s="134"/>
      <c r="Q203" s="125"/>
      <c r="R203" s="125"/>
      <c r="S203" s="125"/>
      <c r="T203" s="125"/>
      <c r="U203" s="125"/>
      <c r="V203" s="125"/>
      <c r="W203" s="125"/>
      <c r="X203" s="125" t="s">
        <v>127</v>
      </c>
      <c r="Y203" s="125">
        <v>0</v>
      </c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  <c r="AN203" s="125"/>
      <c r="AO203" s="125"/>
      <c r="AP203" s="125"/>
      <c r="AQ203" s="125"/>
      <c r="AR203" s="125"/>
      <c r="AS203" s="125"/>
      <c r="AT203" s="125"/>
      <c r="AU203" s="125"/>
      <c r="AV203" s="125"/>
      <c r="AW203" s="125"/>
      <c r="AX203" s="125"/>
      <c r="AY203" s="125"/>
      <c r="AZ203" s="125"/>
      <c r="BA203" s="125"/>
      <c r="BB203" s="125"/>
      <c r="BC203" s="125"/>
      <c r="BD203" s="125"/>
      <c r="BE203" s="125"/>
      <c r="BF203" s="125"/>
      <c r="BG203" s="125"/>
      <c r="BH203" s="125"/>
    </row>
    <row r="204" spans="1:60">
      <c r="A204" s="136" t="s">
        <v>97</v>
      </c>
      <c r="B204" s="137" t="s">
        <v>57</v>
      </c>
      <c r="C204" s="155" t="s">
        <v>58</v>
      </c>
      <c r="D204" s="138"/>
      <c r="E204" s="139"/>
      <c r="F204" s="140"/>
      <c r="G204" s="140">
        <f>SUMIF(AG205:AG235,"&lt;&gt;NOR",G205:G235)</f>
        <v>0</v>
      </c>
      <c r="H204" s="140"/>
      <c r="I204" s="141"/>
      <c r="L204" s="135"/>
      <c r="M204" s="135" t="e">
        <f>SUM(M205:M235)</f>
        <v>#REF!</v>
      </c>
      <c r="N204" s="135"/>
      <c r="O204" s="135"/>
      <c r="P204" s="135"/>
      <c r="X204" t="s">
        <v>98</v>
      </c>
    </row>
    <row r="205" spans="1:60" ht="22.5" outlineLevel="1">
      <c r="A205" s="142">
        <v>52</v>
      </c>
      <c r="B205" s="143" t="s">
        <v>316</v>
      </c>
      <c r="C205" s="156" t="s">
        <v>317</v>
      </c>
      <c r="D205" s="144" t="s">
        <v>199</v>
      </c>
      <c r="E205" s="145">
        <v>14</v>
      </c>
      <c r="F205" s="146"/>
      <c r="G205" s="191">
        <f>ROUND(E205*F205,2)</f>
        <v>0</v>
      </c>
      <c r="H205" s="195" t="s">
        <v>125</v>
      </c>
      <c r="I205" s="147" t="s">
        <v>125</v>
      </c>
      <c r="L205" s="134">
        <v>0.44</v>
      </c>
      <c r="M205" s="134" t="e">
        <f>ROUND(#REF!*L205,2)</f>
        <v>#REF!</v>
      </c>
      <c r="N205" s="134"/>
      <c r="O205" s="134" t="s">
        <v>104</v>
      </c>
      <c r="P205" s="134" t="s">
        <v>105</v>
      </c>
      <c r="Q205" s="125"/>
      <c r="R205" s="125"/>
      <c r="S205" s="125"/>
      <c r="T205" s="125"/>
      <c r="U205" s="125"/>
      <c r="V205" s="125"/>
      <c r="W205" s="125"/>
      <c r="X205" s="125" t="s">
        <v>106</v>
      </c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  <c r="AN205" s="125"/>
      <c r="AO205" s="125"/>
      <c r="AP205" s="125"/>
      <c r="AQ205" s="125"/>
      <c r="AR205" s="125"/>
      <c r="AS205" s="125"/>
      <c r="AT205" s="125"/>
      <c r="AU205" s="125"/>
      <c r="AV205" s="125"/>
      <c r="AW205" s="125"/>
      <c r="AX205" s="125"/>
      <c r="AY205" s="125"/>
      <c r="AZ205" s="125"/>
      <c r="BA205" s="125"/>
      <c r="BB205" s="125"/>
      <c r="BC205" s="125"/>
      <c r="BD205" s="125"/>
      <c r="BE205" s="125"/>
      <c r="BF205" s="125"/>
      <c r="BG205" s="125"/>
      <c r="BH205" s="125"/>
    </row>
    <row r="206" spans="1:60" outlineLevel="2">
      <c r="A206" s="132"/>
      <c r="B206" s="133"/>
      <c r="C206" s="163" t="s">
        <v>318</v>
      </c>
      <c r="D206" s="161"/>
      <c r="E206" s="162"/>
      <c r="F206" s="134"/>
      <c r="G206" s="134"/>
      <c r="H206" s="134"/>
      <c r="I206" s="134"/>
      <c r="L206" s="134"/>
      <c r="M206" s="134"/>
      <c r="N206" s="134"/>
      <c r="O206" s="134"/>
      <c r="P206" s="134"/>
      <c r="Q206" s="125"/>
      <c r="R206" s="125"/>
      <c r="S206" s="125"/>
      <c r="T206" s="125"/>
      <c r="U206" s="125"/>
      <c r="V206" s="125"/>
      <c r="W206" s="125"/>
      <c r="X206" s="125" t="s">
        <v>127</v>
      </c>
      <c r="Y206" s="125">
        <v>0</v>
      </c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  <c r="AN206" s="125"/>
      <c r="AO206" s="125"/>
      <c r="AP206" s="125"/>
      <c r="AQ206" s="125"/>
      <c r="AR206" s="125"/>
      <c r="AS206" s="125"/>
      <c r="AT206" s="125"/>
      <c r="AU206" s="125"/>
      <c r="AV206" s="125"/>
      <c r="AW206" s="125"/>
      <c r="AX206" s="125"/>
      <c r="AY206" s="125"/>
      <c r="AZ206" s="125"/>
      <c r="BA206" s="125"/>
      <c r="BB206" s="125"/>
      <c r="BC206" s="125"/>
      <c r="BD206" s="125"/>
      <c r="BE206" s="125"/>
      <c r="BF206" s="125"/>
      <c r="BG206" s="125"/>
      <c r="BH206" s="125"/>
    </row>
    <row r="207" spans="1:60" outlineLevel="3">
      <c r="A207" s="132"/>
      <c r="B207" s="133"/>
      <c r="C207" s="163" t="s">
        <v>319</v>
      </c>
      <c r="D207" s="161"/>
      <c r="E207" s="162">
        <v>10</v>
      </c>
      <c r="F207" s="134"/>
      <c r="G207" s="134"/>
      <c r="H207" s="134"/>
      <c r="I207" s="134"/>
      <c r="L207" s="134"/>
      <c r="M207" s="134"/>
      <c r="N207" s="134"/>
      <c r="O207" s="134"/>
      <c r="P207" s="134"/>
      <c r="Q207" s="125"/>
      <c r="R207" s="125"/>
      <c r="S207" s="125"/>
      <c r="T207" s="125"/>
      <c r="U207" s="125"/>
      <c r="V207" s="125"/>
      <c r="W207" s="125"/>
      <c r="X207" s="125" t="s">
        <v>127</v>
      </c>
      <c r="Y207" s="125">
        <v>0</v>
      </c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  <c r="AN207" s="125"/>
      <c r="AO207" s="125"/>
      <c r="AP207" s="125"/>
      <c r="AQ207" s="125"/>
      <c r="AR207" s="125"/>
      <c r="AS207" s="125"/>
      <c r="AT207" s="125"/>
      <c r="AU207" s="125"/>
      <c r="AV207" s="125"/>
      <c r="AW207" s="125"/>
      <c r="AX207" s="125"/>
      <c r="AY207" s="125"/>
      <c r="AZ207" s="125"/>
      <c r="BA207" s="125"/>
      <c r="BB207" s="125"/>
      <c r="BC207" s="125"/>
      <c r="BD207" s="125"/>
      <c r="BE207" s="125"/>
      <c r="BF207" s="125"/>
      <c r="BG207" s="125"/>
      <c r="BH207" s="125"/>
    </row>
    <row r="208" spans="1:60" outlineLevel="3">
      <c r="A208" s="132"/>
      <c r="B208" s="133"/>
      <c r="C208" s="163" t="s">
        <v>320</v>
      </c>
      <c r="D208" s="161"/>
      <c r="E208" s="162">
        <v>4</v>
      </c>
      <c r="F208" s="134"/>
      <c r="G208" s="134"/>
      <c r="H208" s="134"/>
      <c r="I208" s="134"/>
      <c r="L208" s="134"/>
      <c r="M208" s="134"/>
      <c r="N208" s="134"/>
      <c r="O208" s="134"/>
      <c r="P208" s="134"/>
      <c r="Q208" s="125"/>
      <c r="R208" s="125"/>
      <c r="S208" s="125"/>
      <c r="T208" s="125"/>
      <c r="U208" s="125"/>
      <c r="V208" s="125"/>
      <c r="W208" s="125"/>
      <c r="X208" s="125" t="s">
        <v>127</v>
      </c>
      <c r="Y208" s="125">
        <v>0</v>
      </c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</row>
    <row r="209" spans="1:60" ht="22.5" outlineLevel="1">
      <c r="A209" s="142">
        <v>53</v>
      </c>
      <c r="B209" s="143" t="s">
        <v>321</v>
      </c>
      <c r="C209" s="156" t="s">
        <v>322</v>
      </c>
      <c r="D209" s="144" t="s">
        <v>124</v>
      </c>
      <c r="E209" s="145">
        <v>20</v>
      </c>
      <c r="F209" s="146"/>
      <c r="G209" s="191">
        <f>ROUND(E209*F209,2)</f>
        <v>0</v>
      </c>
      <c r="H209" s="195" t="s">
        <v>125</v>
      </c>
      <c r="I209" s="147" t="s">
        <v>125</v>
      </c>
      <c r="L209" s="134">
        <v>0.9</v>
      </c>
      <c r="M209" s="134" t="e">
        <f>ROUND(#REF!*L209,2)</f>
        <v>#REF!</v>
      </c>
      <c r="N209" s="134"/>
      <c r="O209" s="134" t="s">
        <v>104</v>
      </c>
      <c r="P209" s="134" t="s">
        <v>105</v>
      </c>
      <c r="Q209" s="125"/>
      <c r="R209" s="125"/>
      <c r="S209" s="125"/>
      <c r="T209" s="125"/>
      <c r="U209" s="125"/>
      <c r="V209" s="125"/>
      <c r="W209" s="125"/>
      <c r="X209" s="125" t="s">
        <v>106</v>
      </c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  <c r="AN209" s="125"/>
      <c r="AO209" s="125"/>
      <c r="AP209" s="125"/>
      <c r="AQ209" s="125"/>
      <c r="AR209" s="125"/>
      <c r="AS209" s="125"/>
      <c r="AT209" s="125"/>
      <c r="AU209" s="125"/>
      <c r="AV209" s="125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</row>
    <row r="210" spans="1:60" ht="22.5" outlineLevel="2">
      <c r="A210" s="132"/>
      <c r="B210" s="133"/>
      <c r="C210" s="268" t="s">
        <v>323</v>
      </c>
      <c r="D210" s="269"/>
      <c r="E210" s="269"/>
      <c r="F210" s="269"/>
      <c r="G210" s="269"/>
      <c r="H210" s="134"/>
      <c r="I210" s="134"/>
      <c r="L210" s="134"/>
      <c r="M210" s="134"/>
      <c r="N210" s="134"/>
      <c r="O210" s="134"/>
      <c r="P210" s="134"/>
      <c r="Q210" s="125"/>
      <c r="R210" s="125"/>
      <c r="S210" s="125"/>
      <c r="T210" s="125"/>
      <c r="U210" s="125"/>
      <c r="V210" s="125"/>
      <c r="W210" s="125"/>
      <c r="X210" s="125" t="s">
        <v>108</v>
      </c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  <c r="AN210" s="125"/>
      <c r="AO210" s="125"/>
      <c r="AP210" s="125"/>
      <c r="AQ210" s="125"/>
      <c r="AR210" s="148" t="e">
        <f>#REF!</f>
        <v>#REF!</v>
      </c>
      <c r="AS210" s="125"/>
      <c r="AT210" s="125"/>
      <c r="AU210" s="125"/>
      <c r="AV210" s="125"/>
      <c r="AW210" s="125"/>
      <c r="AX210" s="125"/>
      <c r="AY210" s="125"/>
      <c r="AZ210" s="125"/>
      <c r="BA210" s="148" t="str">
        <f>C210</f>
        <v>V položce jsou zakalkulovány náklady na dodávku betonových tvárnic štípaných, na výplň betonem C 20/25 a na vložení a dodávku  betonářské oceli.</v>
      </c>
      <c r="BB210" s="125"/>
      <c r="BC210" s="125"/>
      <c r="BD210" s="125"/>
      <c r="BE210" s="125"/>
      <c r="BF210" s="125"/>
      <c r="BG210" s="125"/>
      <c r="BH210" s="125"/>
    </row>
    <row r="211" spans="1:60" outlineLevel="2">
      <c r="A211" s="132"/>
      <c r="B211" s="133"/>
      <c r="C211" s="163" t="s">
        <v>324</v>
      </c>
      <c r="D211" s="161"/>
      <c r="E211" s="162">
        <v>20</v>
      </c>
      <c r="F211" s="134"/>
      <c r="G211" s="134"/>
      <c r="H211" s="134"/>
      <c r="I211" s="134"/>
      <c r="L211" s="134"/>
      <c r="M211" s="134"/>
      <c r="N211" s="134"/>
      <c r="O211" s="134"/>
      <c r="P211" s="134"/>
      <c r="Q211" s="125"/>
      <c r="R211" s="125"/>
      <c r="S211" s="125"/>
      <c r="T211" s="125"/>
      <c r="U211" s="125"/>
      <c r="V211" s="125"/>
      <c r="W211" s="125"/>
      <c r="X211" s="125" t="s">
        <v>127</v>
      </c>
      <c r="Y211" s="125">
        <v>0</v>
      </c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  <c r="AN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</row>
    <row r="212" spans="1:60" ht="22.5" outlineLevel="1">
      <c r="A212" s="142">
        <v>54</v>
      </c>
      <c r="B212" s="143" t="s">
        <v>325</v>
      </c>
      <c r="C212" s="156" t="s">
        <v>326</v>
      </c>
      <c r="D212" s="144" t="s">
        <v>144</v>
      </c>
      <c r="E212" s="145">
        <v>10</v>
      </c>
      <c r="F212" s="146"/>
      <c r="G212" s="191">
        <f>ROUND(E212*F212,2)</f>
        <v>0</v>
      </c>
      <c r="H212" s="195" t="s">
        <v>125</v>
      </c>
      <c r="I212" s="147" t="s">
        <v>125</v>
      </c>
      <c r="L212" s="134">
        <v>0.23899999999999999</v>
      </c>
      <c r="M212" s="134" t="e">
        <f>ROUND(#REF!*L212,2)</f>
        <v>#REF!</v>
      </c>
      <c r="N212" s="134"/>
      <c r="O212" s="134" t="s">
        <v>104</v>
      </c>
      <c r="P212" s="134" t="s">
        <v>105</v>
      </c>
      <c r="Q212" s="125"/>
      <c r="R212" s="125"/>
      <c r="S212" s="125"/>
      <c r="T212" s="125"/>
      <c r="U212" s="125"/>
      <c r="V212" s="125"/>
      <c r="W212" s="125"/>
      <c r="X212" s="125" t="s">
        <v>106</v>
      </c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  <c r="AN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  <c r="BA212" s="125"/>
      <c r="BB212" s="125"/>
      <c r="BC212" s="125"/>
      <c r="BD212" s="125"/>
      <c r="BE212" s="125"/>
      <c r="BF212" s="125"/>
      <c r="BG212" s="125"/>
      <c r="BH212" s="125"/>
    </row>
    <row r="213" spans="1:60" outlineLevel="2">
      <c r="A213" s="132"/>
      <c r="B213" s="133"/>
      <c r="C213" s="163" t="s">
        <v>327</v>
      </c>
      <c r="D213" s="161"/>
      <c r="E213" s="162">
        <v>10</v>
      </c>
      <c r="F213" s="134"/>
      <c r="G213" s="134"/>
      <c r="H213" s="134"/>
      <c r="I213" s="134"/>
      <c r="L213" s="134"/>
      <c r="M213" s="134"/>
      <c r="N213" s="134"/>
      <c r="O213" s="134"/>
      <c r="P213" s="134"/>
      <c r="Q213" s="125"/>
      <c r="R213" s="125"/>
      <c r="S213" s="125"/>
      <c r="T213" s="125"/>
      <c r="U213" s="125"/>
      <c r="V213" s="125"/>
      <c r="W213" s="125"/>
      <c r="X213" s="125" t="s">
        <v>127</v>
      </c>
      <c r="Y213" s="125">
        <v>0</v>
      </c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  <c r="AN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</row>
    <row r="214" spans="1:60" outlineLevel="1">
      <c r="A214" s="142">
        <v>55</v>
      </c>
      <c r="B214" s="143" t="s">
        <v>328</v>
      </c>
      <c r="C214" s="156" t="s">
        <v>329</v>
      </c>
      <c r="D214" s="144" t="s">
        <v>199</v>
      </c>
      <c r="E214" s="145">
        <v>10</v>
      </c>
      <c r="F214" s="146"/>
      <c r="G214" s="191">
        <f>ROUND(E214*F214,2)</f>
        <v>0</v>
      </c>
      <c r="H214" s="195" t="s">
        <v>125</v>
      </c>
      <c r="I214" s="147" t="s">
        <v>125</v>
      </c>
      <c r="L214" s="134">
        <v>0</v>
      </c>
      <c r="M214" s="134" t="e">
        <f>ROUND(#REF!*L214,2)</f>
        <v>#REF!</v>
      </c>
      <c r="N214" s="134"/>
      <c r="O214" s="134" t="s">
        <v>116</v>
      </c>
      <c r="P214" s="134" t="s">
        <v>105</v>
      </c>
      <c r="Q214" s="125"/>
      <c r="R214" s="125"/>
      <c r="S214" s="125"/>
      <c r="T214" s="125"/>
      <c r="U214" s="125"/>
      <c r="V214" s="125"/>
      <c r="W214" s="125"/>
      <c r="X214" s="125" t="s">
        <v>117</v>
      </c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</row>
    <row r="215" spans="1:60" outlineLevel="2">
      <c r="A215" s="132"/>
      <c r="B215" s="133"/>
      <c r="C215" s="268" t="s">
        <v>330</v>
      </c>
      <c r="D215" s="269"/>
      <c r="E215" s="269"/>
      <c r="F215" s="269"/>
      <c r="G215" s="269"/>
      <c r="H215" s="134"/>
      <c r="I215" s="134"/>
      <c r="L215" s="134"/>
      <c r="M215" s="134"/>
      <c r="N215" s="134"/>
      <c r="O215" s="134"/>
      <c r="P215" s="134"/>
      <c r="Q215" s="125"/>
      <c r="R215" s="125"/>
      <c r="S215" s="125"/>
      <c r="T215" s="125"/>
      <c r="U215" s="125"/>
      <c r="V215" s="125"/>
      <c r="W215" s="125"/>
      <c r="X215" s="125" t="s">
        <v>108</v>
      </c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  <c r="AN215" s="125"/>
      <c r="AO215" s="125"/>
      <c r="AP215" s="125"/>
      <c r="AQ215" s="125"/>
      <c r="AR215" s="125"/>
      <c r="AS215" s="125"/>
      <c r="AT215" s="125"/>
      <c r="AU215" s="125"/>
      <c r="AV215" s="125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</row>
    <row r="216" spans="1:60" outlineLevel="3">
      <c r="A216" s="132"/>
      <c r="B216" s="133"/>
      <c r="C216" s="279" t="s">
        <v>331</v>
      </c>
      <c r="D216" s="280"/>
      <c r="E216" s="280"/>
      <c r="F216" s="280"/>
      <c r="G216" s="280"/>
      <c r="H216" s="134"/>
      <c r="I216" s="134"/>
      <c r="L216" s="134"/>
      <c r="M216" s="134"/>
      <c r="N216" s="134"/>
      <c r="O216" s="134"/>
      <c r="P216" s="134"/>
      <c r="Q216" s="125"/>
      <c r="R216" s="125"/>
      <c r="S216" s="125"/>
      <c r="T216" s="125"/>
      <c r="U216" s="125"/>
      <c r="V216" s="125"/>
      <c r="W216" s="125"/>
      <c r="X216" s="125" t="s">
        <v>108</v>
      </c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  <c r="AN216" s="125"/>
      <c r="AO216" s="125"/>
      <c r="AP216" s="125"/>
      <c r="AQ216" s="125"/>
      <c r="AR216" s="125"/>
      <c r="AS216" s="125"/>
      <c r="AT216" s="125"/>
      <c r="AU216" s="125"/>
      <c r="AV216" s="125"/>
      <c r="AW216" s="125"/>
      <c r="AX216" s="125"/>
      <c r="AY216" s="125"/>
      <c r="AZ216" s="125"/>
      <c r="BA216" s="125"/>
      <c r="BB216" s="125"/>
      <c r="BC216" s="125"/>
      <c r="BD216" s="125"/>
      <c r="BE216" s="125"/>
      <c r="BF216" s="125"/>
      <c r="BG216" s="125"/>
      <c r="BH216" s="125"/>
    </row>
    <row r="217" spans="1:60" outlineLevel="3">
      <c r="A217" s="132"/>
      <c r="B217" s="133"/>
      <c r="C217" s="279" t="s">
        <v>332</v>
      </c>
      <c r="D217" s="280"/>
      <c r="E217" s="280"/>
      <c r="F217" s="280"/>
      <c r="G217" s="280"/>
      <c r="H217" s="134"/>
      <c r="I217" s="134"/>
      <c r="L217" s="134"/>
      <c r="M217" s="134"/>
      <c r="N217" s="134"/>
      <c r="O217" s="134"/>
      <c r="P217" s="134"/>
      <c r="Q217" s="125"/>
      <c r="R217" s="125"/>
      <c r="S217" s="125"/>
      <c r="T217" s="125"/>
      <c r="U217" s="125"/>
      <c r="V217" s="125"/>
      <c r="W217" s="125"/>
      <c r="X217" s="125" t="s">
        <v>108</v>
      </c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  <c r="AN217" s="125"/>
      <c r="AO217" s="125"/>
      <c r="AP217" s="125"/>
      <c r="AQ217" s="125"/>
      <c r="AR217" s="125"/>
      <c r="AS217" s="125"/>
      <c r="AT217" s="125"/>
      <c r="AU217" s="125"/>
      <c r="AV217" s="125"/>
      <c r="AW217" s="125"/>
      <c r="AX217" s="125"/>
      <c r="AY217" s="125"/>
      <c r="AZ217" s="125"/>
      <c r="BA217" s="125"/>
      <c r="BB217" s="125"/>
      <c r="BC217" s="125"/>
      <c r="BD217" s="125"/>
      <c r="BE217" s="125"/>
      <c r="BF217" s="125"/>
      <c r="BG217" s="125"/>
      <c r="BH217" s="125"/>
    </row>
    <row r="218" spans="1:60" outlineLevel="3">
      <c r="A218" s="132"/>
      <c r="B218" s="133"/>
      <c r="C218" s="279" t="s">
        <v>333</v>
      </c>
      <c r="D218" s="280"/>
      <c r="E218" s="280"/>
      <c r="F218" s="280"/>
      <c r="G218" s="280"/>
      <c r="H218" s="134"/>
      <c r="I218" s="134"/>
      <c r="L218" s="134"/>
      <c r="M218" s="134"/>
      <c r="N218" s="134"/>
      <c r="O218" s="134"/>
      <c r="P218" s="134"/>
      <c r="Q218" s="125"/>
      <c r="R218" s="125"/>
      <c r="S218" s="125"/>
      <c r="T218" s="125"/>
      <c r="U218" s="125"/>
      <c r="V218" s="125"/>
      <c r="W218" s="125"/>
      <c r="X218" s="125" t="s">
        <v>108</v>
      </c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  <c r="AN218" s="125"/>
      <c r="AO218" s="125"/>
      <c r="AP218" s="125"/>
      <c r="AQ218" s="125"/>
      <c r="AR218" s="125"/>
      <c r="AS218" s="125"/>
      <c r="AT218" s="125"/>
      <c r="AU218" s="125"/>
      <c r="AV218" s="125"/>
      <c r="AW218" s="125"/>
      <c r="AX218" s="125"/>
      <c r="AY218" s="125"/>
      <c r="AZ218" s="125"/>
      <c r="BA218" s="125"/>
      <c r="BB218" s="125"/>
      <c r="BC218" s="125"/>
      <c r="BD218" s="125"/>
      <c r="BE218" s="125"/>
      <c r="BF218" s="125"/>
      <c r="BG218" s="125"/>
      <c r="BH218" s="125"/>
    </row>
    <row r="219" spans="1:60" outlineLevel="3">
      <c r="A219" s="132"/>
      <c r="B219" s="133"/>
      <c r="C219" s="279" t="s">
        <v>334</v>
      </c>
      <c r="D219" s="280"/>
      <c r="E219" s="280"/>
      <c r="F219" s="280"/>
      <c r="G219" s="280"/>
      <c r="H219" s="134"/>
      <c r="I219" s="134"/>
      <c r="L219" s="134"/>
      <c r="M219" s="134"/>
      <c r="N219" s="134"/>
      <c r="O219" s="134"/>
      <c r="P219" s="134"/>
      <c r="Q219" s="125"/>
      <c r="R219" s="125"/>
      <c r="S219" s="125"/>
      <c r="T219" s="125"/>
      <c r="U219" s="125"/>
      <c r="V219" s="125"/>
      <c r="W219" s="125"/>
      <c r="X219" s="125" t="s">
        <v>108</v>
      </c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  <c r="AN219" s="125"/>
      <c r="AO219" s="125"/>
      <c r="AP219" s="125"/>
      <c r="AQ219" s="125"/>
      <c r="AR219" s="125"/>
      <c r="AS219" s="125"/>
      <c r="AT219" s="125"/>
      <c r="AU219" s="125"/>
      <c r="AV219" s="125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</row>
    <row r="220" spans="1:60" outlineLevel="2">
      <c r="A220" s="132"/>
      <c r="B220" s="133"/>
      <c r="C220" s="163" t="s">
        <v>318</v>
      </c>
      <c r="D220" s="161"/>
      <c r="E220" s="162"/>
      <c r="F220" s="134"/>
      <c r="G220" s="134"/>
      <c r="H220" s="134"/>
      <c r="I220" s="134"/>
      <c r="L220" s="134"/>
      <c r="M220" s="134"/>
      <c r="N220" s="134"/>
      <c r="O220" s="134"/>
      <c r="P220" s="134"/>
      <c r="Q220" s="125"/>
      <c r="R220" s="125"/>
      <c r="S220" s="125"/>
      <c r="T220" s="125"/>
      <c r="U220" s="125"/>
      <c r="V220" s="125"/>
      <c r="W220" s="125"/>
      <c r="X220" s="125" t="s">
        <v>127</v>
      </c>
      <c r="Y220" s="125">
        <v>0</v>
      </c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  <c r="AN220" s="125"/>
      <c r="AO220" s="125"/>
      <c r="AP220" s="125"/>
      <c r="AQ220" s="125"/>
      <c r="AR220" s="125"/>
      <c r="AS220" s="125"/>
      <c r="AT220" s="125"/>
      <c r="AU220" s="125"/>
      <c r="AV220" s="125"/>
      <c r="AW220" s="125"/>
      <c r="AX220" s="125"/>
      <c r="AY220" s="125"/>
      <c r="AZ220" s="125"/>
      <c r="BA220" s="125"/>
      <c r="BB220" s="125"/>
      <c r="BC220" s="125"/>
      <c r="BD220" s="125"/>
      <c r="BE220" s="125"/>
      <c r="BF220" s="125"/>
      <c r="BG220" s="125"/>
      <c r="BH220" s="125"/>
    </row>
    <row r="221" spans="1:60" outlineLevel="3">
      <c r="A221" s="132"/>
      <c r="B221" s="133"/>
      <c r="C221" s="163" t="s">
        <v>319</v>
      </c>
      <c r="D221" s="161"/>
      <c r="E221" s="162">
        <v>10</v>
      </c>
      <c r="F221" s="134"/>
      <c r="G221" s="134"/>
      <c r="H221" s="134"/>
      <c r="I221" s="134"/>
      <c r="L221" s="134"/>
      <c r="M221" s="134"/>
      <c r="N221" s="134"/>
      <c r="O221" s="134"/>
      <c r="P221" s="134"/>
      <c r="Q221" s="125"/>
      <c r="R221" s="125"/>
      <c r="S221" s="125"/>
      <c r="T221" s="125"/>
      <c r="U221" s="125"/>
      <c r="V221" s="125"/>
      <c r="W221" s="125"/>
      <c r="X221" s="125" t="s">
        <v>127</v>
      </c>
      <c r="Y221" s="125">
        <v>0</v>
      </c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  <c r="AN221" s="125"/>
      <c r="AO221" s="125"/>
      <c r="AP221" s="125"/>
      <c r="AQ221" s="125"/>
      <c r="AR221" s="125"/>
      <c r="AS221" s="125"/>
      <c r="AT221" s="125"/>
      <c r="AU221" s="125"/>
      <c r="AV221" s="125"/>
      <c r="AW221" s="125"/>
      <c r="AX221" s="125"/>
      <c r="AY221" s="125"/>
      <c r="AZ221" s="125"/>
      <c r="BA221" s="125"/>
      <c r="BB221" s="125"/>
      <c r="BC221" s="125"/>
      <c r="BD221" s="125"/>
      <c r="BE221" s="125"/>
      <c r="BF221" s="125"/>
      <c r="BG221" s="125"/>
      <c r="BH221" s="125"/>
    </row>
    <row r="222" spans="1:60" outlineLevel="1">
      <c r="A222" s="142">
        <v>56</v>
      </c>
      <c r="B222" s="143" t="s">
        <v>335</v>
      </c>
      <c r="C222" s="156" t="s">
        <v>336</v>
      </c>
      <c r="D222" s="144" t="s">
        <v>199</v>
      </c>
      <c r="E222" s="145">
        <v>4</v>
      </c>
      <c r="F222" s="146"/>
      <c r="G222" s="191">
        <f>ROUND(E222*F222,2)</f>
        <v>0</v>
      </c>
      <c r="H222" s="195" t="s">
        <v>125</v>
      </c>
      <c r="I222" s="147" t="s">
        <v>125</v>
      </c>
      <c r="L222" s="134">
        <v>0</v>
      </c>
      <c r="M222" s="134" t="e">
        <f>ROUND(#REF!*L222,2)</f>
        <v>#REF!</v>
      </c>
      <c r="N222" s="134"/>
      <c r="O222" s="134" t="s">
        <v>116</v>
      </c>
      <c r="P222" s="134" t="s">
        <v>105</v>
      </c>
      <c r="Q222" s="125"/>
      <c r="R222" s="125"/>
      <c r="S222" s="125"/>
      <c r="T222" s="125"/>
      <c r="U222" s="125"/>
      <c r="V222" s="125"/>
      <c r="W222" s="125"/>
      <c r="X222" s="125" t="s">
        <v>117</v>
      </c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  <c r="AN222" s="125"/>
      <c r="AO222" s="125"/>
      <c r="AP222" s="125"/>
      <c r="AQ222" s="125"/>
      <c r="AR222" s="125"/>
      <c r="AS222" s="125"/>
      <c r="AT222" s="125"/>
      <c r="AU222" s="125"/>
      <c r="AV222" s="125"/>
      <c r="AW222" s="125"/>
      <c r="AX222" s="125"/>
      <c r="AY222" s="125"/>
      <c r="AZ222" s="125"/>
      <c r="BA222" s="125"/>
      <c r="BB222" s="125"/>
      <c r="BC222" s="125"/>
      <c r="BD222" s="125"/>
      <c r="BE222" s="125"/>
      <c r="BF222" s="125"/>
      <c r="BG222" s="125"/>
      <c r="BH222" s="125"/>
    </row>
    <row r="223" spans="1:60" outlineLevel="2">
      <c r="A223" s="132"/>
      <c r="B223" s="133"/>
      <c r="C223" s="268" t="s">
        <v>330</v>
      </c>
      <c r="D223" s="269"/>
      <c r="E223" s="269"/>
      <c r="F223" s="269"/>
      <c r="G223" s="269"/>
      <c r="H223" s="134"/>
      <c r="I223" s="134"/>
      <c r="L223" s="134"/>
      <c r="M223" s="134"/>
      <c r="N223" s="134"/>
      <c r="O223" s="134"/>
      <c r="P223" s="134"/>
      <c r="Q223" s="125"/>
      <c r="R223" s="125"/>
      <c r="S223" s="125"/>
      <c r="T223" s="125"/>
      <c r="U223" s="125"/>
      <c r="V223" s="125"/>
      <c r="W223" s="125"/>
      <c r="X223" s="125" t="s">
        <v>108</v>
      </c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</row>
    <row r="224" spans="1:60" outlineLevel="3">
      <c r="A224" s="132"/>
      <c r="B224" s="133"/>
      <c r="C224" s="279" t="s">
        <v>337</v>
      </c>
      <c r="D224" s="280"/>
      <c r="E224" s="280"/>
      <c r="F224" s="280"/>
      <c r="G224" s="280"/>
      <c r="H224" s="134"/>
      <c r="I224" s="134"/>
      <c r="L224" s="134"/>
      <c r="M224" s="134"/>
      <c r="N224" s="134"/>
      <c r="O224" s="134"/>
      <c r="P224" s="134"/>
      <c r="Q224" s="125"/>
      <c r="R224" s="125"/>
      <c r="S224" s="125"/>
      <c r="T224" s="125"/>
      <c r="U224" s="125"/>
      <c r="V224" s="125"/>
      <c r="W224" s="125"/>
      <c r="X224" s="125" t="s">
        <v>108</v>
      </c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25"/>
      <c r="AT224" s="125"/>
      <c r="AU224" s="125"/>
      <c r="AV224" s="125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</row>
    <row r="225" spans="1:60" outlineLevel="3">
      <c r="A225" s="132"/>
      <c r="B225" s="133"/>
      <c r="C225" s="279" t="s">
        <v>331</v>
      </c>
      <c r="D225" s="280"/>
      <c r="E225" s="280"/>
      <c r="F225" s="280"/>
      <c r="G225" s="280"/>
      <c r="H225" s="134"/>
      <c r="I225" s="134"/>
      <c r="L225" s="134"/>
      <c r="M225" s="134"/>
      <c r="N225" s="134"/>
      <c r="O225" s="134"/>
      <c r="P225" s="134"/>
      <c r="Q225" s="125"/>
      <c r="R225" s="125"/>
      <c r="S225" s="125"/>
      <c r="T225" s="125"/>
      <c r="U225" s="125"/>
      <c r="V225" s="125"/>
      <c r="W225" s="125"/>
      <c r="X225" s="125" t="s">
        <v>108</v>
      </c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  <c r="AN225" s="125"/>
      <c r="AO225" s="125"/>
      <c r="AP225" s="125"/>
      <c r="AQ225" s="125"/>
      <c r="AR225" s="125"/>
      <c r="AS225" s="125"/>
      <c r="AT225" s="125"/>
      <c r="AU225" s="125"/>
      <c r="AV225" s="125"/>
      <c r="AW225" s="125"/>
      <c r="AX225" s="125"/>
      <c r="AY225" s="125"/>
      <c r="AZ225" s="125"/>
      <c r="BA225" s="125"/>
      <c r="BB225" s="125"/>
      <c r="BC225" s="125"/>
      <c r="BD225" s="125"/>
      <c r="BE225" s="125"/>
      <c r="BF225" s="125"/>
      <c r="BG225" s="125"/>
      <c r="BH225" s="125"/>
    </row>
    <row r="226" spans="1:60" outlineLevel="3">
      <c r="A226" s="132"/>
      <c r="B226" s="133"/>
      <c r="C226" s="279" t="s">
        <v>332</v>
      </c>
      <c r="D226" s="280"/>
      <c r="E226" s="280"/>
      <c r="F226" s="280"/>
      <c r="G226" s="280"/>
      <c r="H226" s="134"/>
      <c r="I226" s="134"/>
      <c r="L226" s="134"/>
      <c r="M226" s="134"/>
      <c r="N226" s="134"/>
      <c r="O226" s="134"/>
      <c r="P226" s="134"/>
      <c r="Q226" s="125"/>
      <c r="R226" s="125"/>
      <c r="S226" s="125"/>
      <c r="T226" s="125"/>
      <c r="U226" s="125"/>
      <c r="V226" s="125"/>
      <c r="W226" s="125"/>
      <c r="X226" s="125" t="s">
        <v>108</v>
      </c>
      <c r="Y226" s="125"/>
      <c r="Z226" s="125"/>
      <c r="AA226" s="125"/>
      <c r="AB226" s="125"/>
      <c r="AC226" s="125"/>
      <c r="AD226" s="125"/>
      <c r="AE226" s="125"/>
      <c r="AF226" s="125"/>
      <c r="AG226" s="125"/>
      <c r="AH226" s="125"/>
      <c r="AI226" s="125"/>
      <c r="AJ226" s="125"/>
      <c r="AK226" s="125"/>
      <c r="AL226" s="125"/>
      <c r="AM226" s="125"/>
      <c r="AN226" s="125"/>
      <c r="AO226" s="125"/>
      <c r="AP226" s="125"/>
      <c r="AQ226" s="125"/>
      <c r="AR226" s="125"/>
      <c r="AS226" s="125"/>
      <c r="AT226" s="125"/>
      <c r="AU226" s="125"/>
      <c r="AV226" s="125"/>
      <c r="AW226" s="125"/>
      <c r="AX226" s="125"/>
      <c r="AY226" s="125"/>
      <c r="AZ226" s="125"/>
      <c r="BA226" s="125"/>
      <c r="BB226" s="125"/>
      <c r="BC226" s="125"/>
      <c r="BD226" s="125"/>
      <c r="BE226" s="125"/>
      <c r="BF226" s="125"/>
      <c r="BG226" s="125"/>
      <c r="BH226" s="125"/>
    </row>
    <row r="227" spans="1:60" outlineLevel="3">
      <c r="A227" s="132"/>
      <c r="B227" s="133"/>
      <c r="C227" s="279" t="s">
        <v>333</v>
      </c>
      <c r="D227" s="280"/>
      <c r="E227" s="280"/>
      <c r="F227" s="280"/>
      <c r="G227" s="280"/>
      <c r="H227" s="134"/>
      <c r="I227" s="134"/>
      <c r="L227" s="134"/>
      <c r="M227" s="134"/>
      <c r="N227" s="134"/>
      <c r="O227" s="134"/>
      <c r="P227" s="134"/>
      <c r="Q227" s="125"/>
      <c r="R227" s="125"/>
      <c r="S227" s="125"/>
      <c r="T227" s="125"/>
      <c r="U227" s="125"/>
      <c r="V227" s="125"/>
      <c r="W227" s="125"/>
      <c r="X227" s="125" t="s">
        <v>108</v>
      </c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  <c r="AN227" s="125"/>
      <c r="AO227" s="125"/>
      <c r="AP227" s="125"/>
      <c r="AQ227" s="125"/>
      <c r="AR227" s="125"/>
      <c r="AS227" s="125"/>
      <c r="AT227" s="125"/>
      <c r="AU227" s="125"/>
      <c r="AV227" s="125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</row>
    <row r="228" spans="1:60" outlineLevel="2">
      <c r="A228" s="132"/>
      <c r="B228" s="133"/>
      <c r="C228" s="163" t="s">
        <v>318</v>
      </c>
      <c r="D228" s="161"/>
      <c r="E228" s="162"/>
      <c r="F228" s="134"/>
      <c r="G228" s="134"/>
      <c r="H228" s="134"/>
      <c r="I228" s="134"/>
      <c r="L228" s="134"/>
      <c r="M228" s="134"/>
      <c r="N228" s="134"/>
      <c r="O228" s="134"/>
      <c r="P228" s="134"/>
      <c r="Q228" s="125"/>
      <c r="R228" s="125"/>
      <c r="S228" s="125"/>
      <c r="T228" s="125"/>
      <c r="U228" s="125"/>
      <c r="V228" s="125"/>
      <c r="W228" s="125"/>
      <c r="X228" s="125" t="s">
        <v>127</v>
      </c>
      <c r="Y228" s="125">
        <v>0</v>
      </c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5"/>
      <c r="BC228" s="125"/>
      <c r="BD228" s="125"/>
      <c r="BE228" s="125"/>
      <c r="BF228" s="125"/>
      <c r="BG228" s="125"/>
      <c r="BH228" s="125"/>
    </row>
    <row r="229" spans="1:60" outlineLevel="3">
      <c r="A229" s="132"/>
      <c r="B229" s="133"/>
      <c r="C229" s="163" t="s">
        <v>320</v>
      </c>
      <c r="D229" s="161"/>
      <c r="E229" s="162">
        <v>4</v>
      </c>
      <c r="F229" s="134"/>
      <c r="G229" s="134"/>
      <c r="H229" s="134"/>
      <c r="I229" s="134"/>
      <c r="L229" s="134"/>
      <c r="M229" s="134"/>
      <c r="N229" s="134"/>
      <c r="O229" s="134"/>
      <c r="P229" s="134"/>
      <c r="Q229" s="125"/>
      <c r="R229" s="125"/>
      <c r="S229" s="125"/>
      <c r="T229" s="125"/>
      <c r="U229" s="125"/>
      <c r="V229" s="125"/>
      <c r="W229" s="125"/>
      <c r="X229" s="125" t="s">
        <v>127</v>
      </c>
      <c r="Y229" s="125">
        <v>0</v>
      </c>
      <c r="Z229" s="125"/>
      <c r="AA229" s="125"/>
      <c r="AB229" s="125"/>
      <c r="AC229" s="125"/>
      <c r="AD229" s="125"/>
      <c r="AE229" s="125"/>
      <c r="AF229" s="125"/>
      <c r="AG229" s="125"/>
      <c r="AH229" s="125"/>
      <c r="AI229" s="125"/>
      <c r="AJ229" s="125"/>
      <c r="AK229" s="125"/>
      <c r="AL229" s="125"/>
      <c r="AM229" s="125"/>
      <c r="AN229" s="125"/>
      <c r="AO229" s="125"/>
      <c r="AP229" s="125"/>
      <c r="AQ229" s="125"/>
      <c r="AR229" s="125"/>
      <c r="AS229" s="125"/>
      <c r="AT229" s="125"/>
      <c r="AU229" s="125"/>
      <c r="AV229" s="125"/>
      <c r="AW229" s="125"/>
      <c r="AX229" s="125"/>
      <c r="AY229" s="125"/>
      <c r="AZ229" s="125"/>
      <c r="BA229" s="125"/>
      <c r="BB229" s="125"/>
      <c r="BC229" s="125"/>
      <c r="BD229" s="125"/>
      <c r="BE229" s="125"/>
      <c r="BF229" s="125"/>
      <c r="BG229" s="125"/>
      <c r="BH229" s="125"/>
    </row>
    <row r="230" spans="1:60" outlineLevel="1">
      <c r="A230" s="142">
        <v>57</v>
      </c>
      <c r="B230" s="143" t="s">
        <v>338</v>
      </c>
      <c r="C230" s="156" t="s">
        <v>339</v>
      </c>
      <c r="D230" s="144" t="s">
        <v>199</v>
      </c>
      <c r="E230" s="145">
        <v>4</v>
      </c>
      <c r="F230" s="146"/>
      <c r="G230" s="191">
        <f>ROUND(E230*F230,2)</f>
        <v>0</v>
      </c>
      <c r="H230" s="195" t="s">
        <v>340</v>
      </c>
      <c r="I230" s="147" t="s">
        <v>340</v>
      </c>
      <c r="L230" s="134">
        <v>0</v>
      </c>
      <c r="M230" s="134" t="e">
        <f>ROUND(#REF!*L230,2)</f>
        <v>#REF!</v>
      </c>
      <c r="N230" s="134"/>
      <c r="O230" s="134" t="s">
        <v>116</v>
      </c>
      <c r="P230" s="134" t="s">
        <v>105</v>
      </c>
      <c r="Q230" s="125"/>
      <c r="R230" s="125"/>
      <c r="S230" s="125"/>
      <c r="T230" s="125"/>
      <c r="U230" s="125"/>
      <c r="V230" s="125"/>
      <c r="W230" s="125"/>
      <c r="X230" s="125" t="s">
        <v>117</v>
      </c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5"/>
      <c r="AK230" s="125"/>
      <c r="AL230" s="125"/>
      <c r="AM230" s="125"/>
      <c r="AN230" s="125"/>
      <c r="AO230" s="125"/>
      <c r="AP230" s="125"/>
      <c r="AQ230" s="125"/>
      <c r="AR230" s="125"/>
      <c r="AS230" s="125"/>
      <c r="AT230" s="125"/>
      <c r="AU230" s="125"/>
      <c r="AV230" s="125"/>
      <c r="AW230" s="125"/>
      <c r="AX230" s="125"/>
      <c r="AY230" s="125"/>
      <c r="AZ230" s="125"/>
      <c r="BA230" s="125"/>
      <c r="BB230" s="125"/>
      <c r="BC230" s="125"/>
      <c r="BD230" s="125"/>
      <c r="BE230" s="125"/>
      <c r="BF230" s="125"/>
      <c r="BG230" s="125"/>
      <c r="BH230" s="125"/>
    </row>
    <row r="231" spans="1:60" outlineLevel="2">
      <c r="A231" s="132"/>
      <c r="B231" s="133"/>
      <c r="C231" s="163" t="s">
        <v>318</v>
      </c>
      <c r="D231" s="161"/>
      <c r="E231" s="162"/>
      <c r="F231" s="134"/>
      <c r="G231" s="134"/>
      <c r="H231" s="134"/>
      <c r="I231" s="134"/>
      <c r="L231" s="134"/>
      <c r="M231" s="134"/>
      <c r="N231" s="134"/>
      <c r="O231" s="134"/>
      <c r="P231" s="134"/>
      <c r="Q231" s="125"/>
      <c r="R231" s="125"/>
      <c r="S231" s="125"/>
      <c r="T231" s="125"/>
      <c r="U231" s="125"/>
      <c r="V231" s="125"/>
      <c r="W231" s="125"/>
      <c r="X231" s="125" t="s">
        <v>127</v>
      </c>
      <c r="Y231" s="125">
        <v>0</v>
      </c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  <c r="AN231" s="125"/>
      <c r="AO231" s="125"/>
      <c r="AP231" s="125"/>
      <c r="AQ231" s="125"/>
      <c r="AR231" s="125"/>
      <c r="AS231" s="125"/>
      <c r="AT231" s="125"/>
      <c r="AU231" s="125"/>
      <c r="AV231" s="125"/>
      <c r="AW231" s="125"/>
      <c r="AX231" s="125"/>
      <c r="AY231" s="125"/>
      <c r="AZ231" s="125"/>
      <c r="BA231" s="125"/>
      <c r="BB231" s="125"/>
      <c r="BC231" s="125"/>
      <c r="BD231" s="125"/>
      <c r="BE231" s="125"/>
      <c r="BF231" s="125"/>
      <c r="BG231" s="125"/>
      <c r="BH231" s="125"/>
    </row>
    <row r="232" spans="1:60" outlineLevel="3">
      <c r="A232" s="132"/>
      <c r="B232" s="133"/>
      <c r="C232" s="163" t="s">
        <v>320</v>
      </c>
      <c r="D232" s="161"/>
      <c r="E232" s="162">
        <v>4</v>
      </c>
      <c r="F232" s="134"/>
      <c r="G232" s="134"/>
      <c r="H232" s="134"/>
      <c r="I232" s="134"/>
      <c r="L232" s="134"/>
      <c r="M232" s="134"/>
      <c r="N232" s="134"/>
      <c r="O232" s="134"/>
      <c r="P232" s="134"/>
      <c r="Q232" s="125"/>
      <c r="R232" s="125"/>
      <c r="S232" s="125"/>
      <c r="T232" s="125"/>
      <c r="U232" s="125"/>
      <c r="V232" s="125"/>
      <c r="W232" s="125"/>
      <c r="X232" s="125" t="s">
        <v>127</v>
      </c>
      <c r="Y232" s="125">
        <v>0</v>
      </c>
      <c r="Z232" s="125"/>
      <c r="AA232" s="125"/>
      <c r="AB232" s="125"/>
      <c r="AC232" s="125"/>
      <c r="AD232" s="125"/>
      <c r="AE232" s="125"/>
      <c r="AF232" s="125"/>
      <c r="AG232" s="125"/>
      <c r="AH232" s="125"/>
      <c r="AI232" s="125"/>
      <c r="AJ232" s="125"/>
      <c r="AK232" s="125"/>
      <c r="AL232" s="125"/>
      <c r="AM232" s="125"/>
      <c r="AN232" s="125"/>
      <c r="AO232" s="125"/>
      <c r="AP232" s="125"/>
      <c r="AQ232" s="125"/>
      <c r="AR232" s="125"/>
      <c r="AS232" s="125"/>
      <c r="AT232" s="125"/>
      <c r="AU232" s="125"/>
      <c r="AV232" s="125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</row>
    <row r="233" spans="1:60" outlineLevel="1">
      <c r="A233" s="142">
        <v>58</v>
      </c>
      <c r="B233" s="143" t="s">
        <v>341</v>
      </c>
      <c r="C233" s="156" t="s">
        <v>342</v>
      </c>
      <c r="D233" s="144" t="s">
        <v>199</v>
      </c>
      <c r="E233" s="145">
        <v>4</v>
      </c>
      <c r="F233" s="146"/>
      <c r="G233" s="191">
        <f>ROUND(E233*F233,2)</f>
        <v>0</v>
      </c>
      <c r="H233" s="195" t="s">
        <v>125</v>
      </c>
      <c r="I233" s="147" t="s">
        <v>125</v>
      </c>
      <c r="L233" s="134">
        <v>0</v>
      </c>
      <c r="M233" s="134" t="e">
        <f>ROUND(#REF!*L233,2)</f>
        <v>#REF!</v>
      </c>
      <c r="N233" s="134"/>
      <c r="O233" s="134" t="s">
        <v>116</v>
      </c>
      <c r="P233" s="134" t="s">
        <v>105</v>
      </c>
      <c r="Q233" s="125"/>
      <c r="R233" s="125"/>
      <c r="S233" s="125"/>
      <c r="T233" s="125"/>
      <c r="U233" s="125"/>
      <c r="V233" s="125"/>
      <c r="W233" s="125"/>
      <c r="X233" s="125" t="s">
        <v>117</v>
      </c>
      <c r="Y233" s="125"/>
      <c r="Z233" s="125"/>
      <c r="AA233" s="125"/>
      <c r="AB233" s="125"/>
      <c r="AC233" s="125"/>
      <c r="AD233" s="125"/>
      <c r="AE233" s="125"/>
      <c r="AF233" s="125"/>
      <c r="AG233" s="125"/>
      <c r="AH233" s="125"/>
      <c r="AI233" s="125"/>
      <c r="AJ233" s="125"/>
      <c r="AK233" s="125"/>
      <c r="AL233" s="125"/>
      <c r="AM233" s="125"/>
      <c r="AN233" s="125"/>
      <c r="AO233" s="125"/>
      <c r="AP233" s="125"/>
      <c r="AQ233" s="125"/>
      <c r="AR233" s="125"/>
      <c r="AS233" s="125"/>
      <c r="AT233" s="125"/>
      <c r="AU233" s="125"/>
      <c r="AV233" s="125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</row>
    <row r="234" spans="1:60" outlineLevel="2">
      <c r="A234" s="132"/>
      <c r="B234" s="133"/>
      <c r="C234" s="163" t="s">
        <v>318</v>
      </c>
      <c r="D234" s="161"/>
      <c r="E234" s="162"/>
      <c r="F234" s="134"/>
      <c r="G234" s="134"/>
      <c r="H234" s="134"/>
      <c r="I234" s="134"/>
      <c r="L234" s="134"/>
      <c r="M234" s="134"/>
      <c r="N234" s="134"/>
      <c r="O234" s="134"/>
      <c r="P234" s="134"/>
      <c r="Q234" s="125"/>
      <c r="R234" s="125"/>
      <c r="S234" s="125"/>
      <c r="T234" s="125"/>
      <c r="U234" s="125"/>
      <c r="V234" s="125"/>
      <c r="W234" s="125"/>
      <c r="X234" s="125" t="s">
        <v>127</v>
      </c>
      <c r="Y234" s="125">
        <v>0</v>
      </c>
      <c r="Z234" s="125"/>
      <c r="AA234" s="125"/>
      <c r="AB234" s="125"/>
      <c r="AC234" s="125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  <c r="AN234" s="125"/>
      <c r="AO234" s="125"/>
      <c r="AP234" s="125"/>
      <c r="AQ234" s="125"/>
      <c r="AR234" s="125"/>
      <c r="AS234" s="125"/>
      <c r="AT234" s="125"/>
      <c r="AU234" s="125"/>
      <c r="AV234" s="125"/>
      <c r="AW234" s="125"/>
      <c r="AX234" s="125"/>
      <c r="AY234" s="125"/>
      <c r="AZ234" s="125"/>
      <c r="BA234" s="125"/>
      <c r="BB234" s="125"/>
      <c r="BC234" s="125"/>
      <c r="BD234" s="125"/>
      <c r="BE234" s="125"/>
      <c r="BF234" s="125"/>
      <c r="BG234" s="125"/>
      <c r="BH234" s="125"/>
    </row>
    <row r="235" spans="1:60" outlineLevel="3">
      <c r="A235" s="132"/>
      <c r="B235" s="133"/>
      <c r="C235" s="163" t="s">
        <v>320</v>
      </c>
      <c r="D235" s="161"/>
      <c r="E235" s="162">
        <v>4</v>
      </c>
      <c r="F235" s="134"/>
      <c r="G235" s="134"/>
      <c r="H235" s="134"/>
      <c r="I235" s="134"/>
      <c r="L235" s="134"/>
      <c r="M235" s="134"/>
      <c r="N235" s="134"/>
      <c r="O235" s="134"/>
      <c r="P235" s="134"/>
      <c r="Q235" s="125"/>
      <c r="R235" s="125"/>
      <c r="S235" s="125"/>
      <c r="T235" s="125"/>
      <c r="U235" s="125"/>
      <c r="V235" s="125"/>
      <c r="W235" s="125"/>
      <c r="X235" s="125" t="s">
        <v>127</v>
      </c>
      <c r="Y235" s="125">
        <v>0</v>
      </c>
      <c r="Z235" s="125"/>
      <c r="AA235" s="125"/>
      <c r="AB235" s="125"/>
      <c r="AC235" s="125"/>
      <c r="AD235" s="125"/>
      <c r="AE235" s="125"/>
      <c r="AF235" s="125"/>
      <c r="AG235" s="125"/>
      <c r="AH235" s="125"/>
      <c r="AI235" s="125"/>
      <c r="AJ235" s="125"/>
      <c r="AK235" s="125"/>
      <c r="AL235" s="125"/>
      <c r="AM235" s="125"/>
      <c r="AN235" s="125"/>
      <c r="AO235" s="125"/>
      <c r="AP235" s="125"/>
      <c r="AQ235" s="125"/>
      <c r="AR235" s="125"/>
      <c r="AS235" s="125"/>
      <c r="AT235" s="125"/>
      <c r="AU235" s="125"/>
      <c r="AV235" s="125"/>
      <c r="AW235" s="125"/>
      <c r="AX235" s="125"/>
      <c r="AY235" s="125"/>
      <c r="AZ235" s="125"/>
      <c r="BA235" s="125"/>
      <c r="BB235" s="125"/>
      <c r="BC235" s="125"/>
      <c r="BD235" s="125"/>
      <c r="BE235" s="125"/>
      <c r="BF235" s="125"/>
      <c r="BG235" s="125"/>
      <c r="BH235" s="125"/>
    </row>
    <row r="236" spans="1:60">
      <c r="A236" s="136" t="s">
        <v>97</v>
      </c>
      <c r="B236" s="137" t="s">
        <v>59</v>
      </c>
      <c r="C236" s="155" t="s">
        <v>60</v>
      </c>
      <c r="D236" s="138"/>
      <c r="E236" s="139"/>
      <c r="F236" s="140"/>
      <c r="G236" s="140">
        <f>SUMIF(AG237:AG257,"&lt;&gt;NOR",G237:G257)</f>
        <v>0</v>
      </c>
      <c r="H236" s="140"/>
      <c r="I236" s="141"/>
      <c r="L236" s="135"/>
      <c r="M236" s="135" t="e">
        <f>SUM(M237:M257)</f>
        <v>#REF!</v>
      </c>
      <c r="N236" s="135"/>
      <c r="O236" s="135"/>
      <c r="P236" s="135"/>
      <c r="X236" t="s">
        <v>98</v>
      </c>
    </row>
    <row r="237" spans="1:60" outlineLevel="1">
      <c r="A237" s="142">
        <v>59</v>
      </c>
      <c r="B237" s="143" t="s">
        <v>343</v>
      </c>
      <c r="C237" s="156" t="s">
        <v>344</v>
      </c>
      <c r="D237" s="144" t="s">
        <v>124</v>
      </c>
      <c r="E237" s="145">
        <v>17.7</v>
      </c>
      <c r="F237" s="146"/>
      <c r="G237" s="191">
        <f>ROUND(E237*F237,2)</f>
        <v>0</v>
      </c>
      <c r="H237" s="195" t="s">
        <v>125</v>
      </c>
      <c r="I237" s="147" t="s">
        <v>125</v>
      </c>
      <c r="L237" s="134">
        <v>2.5000000000000001E-2</v>
      </c>
      <c r="M237" s="134" t="e">
        <f>ROUND(#REF!*L237,2)</f>
        <v>#REF!</v>
      </c>
      <c r="N237" s="134"/>
      <c r="O237" s="134" t="s">
        <v>104</v>
      </c>
      <c r="P237" s="134" t="s">
        <v>105</v>
      </c>
      <c r="Q237" s="125"/>
      <c r="R237" s="125"/>
      <c r="S237" s="125"/>
      <c r="T237" s="125"/>
      <c r="U237" s="125"/>
      <c r="V237" s="125"/>
      <c r="W237" s="125"/>
      <c r="X237" s="125" t="s">
        <v>106</v>
      </c>
      <c r="Y237" s="125"/>
      <c r="Z237" s="125"/>
      <c r="AA237" s="125"/>
      <c r="AB237" s="125"/>
      <c r="AC237" s="125"/>
      <c r="AD237" s="125"/>
      <c r="AE237" s="125"/>
      <c r="AF237" s="125"/>
      <c r="AG237" s="125"/>
      <c r="AH237" s="125"/>
      <c r="AI237" s="125"/>
      <c r="AJ237" s="125"/>
      <c r="AK237" s="125"/>
      <c r="AL237" s="125"/>
      <c r="AM237" s="125"/>
      <c r="AN237" s="125"/>
      <c r="AO237" s="125"/>
      <c r="AP237" s="125"/>
      <c r="AQ237" s="125"/>
      <c r="AR237" s="125"/>
      <c r="AS237" s="125"/>
      <c r="AT237" s="125"/>
      <c r="AU237" s="125"/>
      <c r="AV237" s="125"/>
      <c r="AW237" s="125"/>
      <c r="AX237" s="125"/>
      <c r="AY237" s="125"/>
      <c r="AZ237" s="125"/>
      <c r="BA237" s="125"/>
      <c r="BB237" s="125"/>
      <c r="BC237" s="125"/>
      <c r="BD237" s="125"/>
      <c r="BE237" s="125"/>
      <c r="BF237" s="125"/>
      <c r="BG237" s="125"/>
      <c r="BH237" s="125"/>
    </row>
    <row r="238" spans="1:60" outlineLevel="2">
      <c r="A238" s="132"/>
      <c r="B238" s="133"/>
      <c r="C238" s="163" t="s">
        <v>152</v>
      </c>
      <c r="D238" s="161"/>
      <c r="E238" s="162"/>
      <c r="F238" s="134"/>
      <c r="G238" s="134"/>
      <c r="H238" s="134"/>
      <c r="I238" s="134"/>
      <c r="L238" s="134"/>
      <c r="M238" s="134"/>
      <c r="N238" s="134"/>
      <c r="O238" s="134"/>
      <c r="P238" s="134"/>
      <c r="Q238" s="125"/>
      <c r="R238" s="125"/>
      <c r="S238" s="125"/>
      <c r="T238" s="125"/>
      <c r="U238" s="125"/>
      <c r="V238" s="125"/>
      <c r="W238" s="125"/>
      <c r="X238" s="125" t="s">
        <v>127</v>
      </c>
      <c r="Y238" s="125">
        <v>0</v>
      </c>
      <c r="Z238" s="125"/>
      <c r="AA238" s="125"/>
      <c r="AB238" s="125"/>
      <c r="AC238" s="125"/>
      <c r="AD238" s="125"/>
      <c r="AE238" s="125"/>
      <c r="AF238" s="125"/>
      <c r="AG238" s="125"/>
      <c r="AH238" s="125"/>
      <c r="AI238" s="125"/>
      <c r="AJ238" s="125"/>
      <c r="AK238" s="125"/>
      <c r="AL238" s="125"/>
      <c r="AM238" s="125"/>
      <c r="AN238" s="125"/>
      <c r="AO238" s="125"/>
      <c r="AP238" s="125"/>
      <c r="AQ238" s="125"/>
      <c r="AR238" s="125"/>
      <c r="AS238" s="125"/>
      <c r="AT238" s="125"/>
      <c r="AU238" s="125"/>
      <c r="AV238" s="125"/>
      <c r="AW238" s="125"/>
      <c r="AX238" s="125"/>
      <c r="AY238" s="125"/>
      <c r="AZ238" s="125"/>
      <c r="BA238" s="125"/>
      <c r="BB238" s="125"/>
      <c r="BC238" s="125"/>
      <c r="BD238" s="125"/>
      <c r="BE238" s="125"/>
      <c r="BF238" s="125"/>
      <c r="BG238" s="125"/>
      <c r="BH238" s="125"/>
    </row>
    <row r="239" spans="1:60" outlineLevel="3">
      <c r="A239" s="132"/>
      <c r="B239" s="133"/>
      <c r="C239" s="163" t="s">
        <v>190</v>
      </c>
      <c r="D239" s="161"/>
      <c r="E239" s="162">
        <v>17.7</v>
      </c>
      <c r="F239" s="134"/>
      <c r="G239" s="134"/>
      <c r="H239" s="134"/>
      <c r="I239" s="134"/>
      <c r="L239" s="134"/>
      <c r="M239" s="134"/>
      <c r="N239" s="134"/>
      <c r="O239" s="134"/>
      <c r="P239" s="134"/>
      <c r="Q239" s="125"/>
      <c r="R239" s="125"/>
      <c r="S239" s="125"/>
      <c r="T239" s="125"/>
      <c r="U239" s="125"/>
      <c r="V239" s="125"/>
      <c r="W239" s="125"/>
      <c r="X239" s="125" t="s">
        <v>127</v>
      </c>
      <c r="Y239" s="125">
        <v>0</v>
      </c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  <c r="AN239" s="125"/>
      <c r="AO239" s="125"/>
      <c r="AP239" s="125"/>
      <c r="AQ239" s="125"/>
      <c r="AR239" s="125"/>
      <c r="AS239" s="125"/>
      <c r="AT239" s="125"/>
      <c r="AU239" s="125"/>
      <c r="AV239" s="125"/>
      <c r="AW239" s="125"/>
      <c r="AX239" s="125"/>
      <c r="AY239" s="125"/>
      <c r="AZ239" s="125"/>
      <c r="BA239" s="125"/>
      <c r="BB239" s="125"/>
      <c r="BC239" s="125"/>
      <c r="BD239" s="125"/>
      <c r="BE239" s="125"/>
      <c r="BF239" s="125"/>
      <c r="BG239" s="125"/>
      <c r="BH239" s="125"/>
    </row>
    <row r="240" spans="1:60" ht="22.5" outlineLevel="1">
      <c r="A240" s="142">
        <v>60</v>
      </c>
      <c r="B240" s="143" t="s">
        <v>345</v>
      </c>
      <c r="C240" s="156" t="s">
        <v>346</v>
      </c>
      <c r="D240" s="144" t="s">
        <v>124</v>
      </c>
      <c r="E240" s="145">
        <v>17.7</v>
      </c>
      <c r="F240" s="146"/>
      <c r="G240" s="191">
        <f>ROUND(E240*F240,2)</f>
        <v>0</v>
      </c>
      <c r="H240" s="195" t="s">
        <v>125</v>
      </c>
      <c r="I240" s="147" t="s">
        <v>125</v>
      </c>
      <c r="L240" s="134">
        <v>2.9000000000000001E-2</v>
      </c>
      <c r="M240" s="134" t="e">
        <f>ROUND(#REF!*L240,2)</f>
        <v>#REF!</v>
      </c>
      <c r="N240" s="134"/>
      <c r="O240" s="134" t="s">
        <v>104</v>
      </c>
      <c r="P240" s="134" t="s">
        <v>105</v>
      </c>
      <c r="Q240" s="125"/>
      <c r="R240" s="125"/>
      <c r="S240" s="125"/>
      <c r="T240" s="125"/>
      <c r="U240" s="125"/>
      <c r="V240" s="125"/>
      <c r="W240" s="125"/>
      <c r="X240" s="125" t="s">
        <v>106</v>
      </c>
      <c r="Y240" s="125"/>
      <c r="Z240" s="125"/>
      <c r="AA240" s="125"/>
      <c r="AB240" s="125"/>
      <c r="AC240" s="125"/>
      <c r="AD240" s="125"/>
      <c r="AE240" s="125"/>
      <c r="AF240" s="125"/>
      <c r="AG240" s="125"/>
      <c r="AH240" s="125"/>
      <c r="AI240" s="125"/>
      <c r="AJ240" s="125"/>
      <c r="AK240" s="125"/>
      <c r="AL240" s="125"/>
      <c r="AM240" s="125"/>
      <c r="AN240" s="125"/>
      <c r="AO240" s="125"/>
      <c r="AP240" s="125"/>
      <c r="AQ240" s="125"/>
      <c r="AR240" s="125"/>
      <c r="AS240" s="125"/>
      <c r="AT240" s="125"/>
      <c r="AU240" s="125"/>
      <c r="AV240" s="125"/>
      <c r="AW240" s="125"/>
      <c r="AX240" s="125"/>
      <c r="AY240" s="125"/>
      <c r="AZ240" s="125"/>
      <c r="BA240" s="125"/>
      <c r="BB240" s="125"/>
      <c r="BC240" s="125"/>
      <c r="BD240" s="125"/>
      <c r="BE240" s="125"/>
      <c r="BF240" s="125"/>
      <c r="BG240" s="125"/>
      <c r="BH240" s="125"/>
    </row>
    <row r="241" spans="1:60" outlineLevel="2">
      <c r="A241" s="132"/>
      <c r="B241" s="133"/>
      <c r="C241" s="163" t="s">
        <v>152</v>
      </c>
      <c r="D241" s="161"/>
      <c r="E241" s="162"/>
      <c r="F241" s="134"/>
      <c r="G241" s="134"/>
      <c r="H241" s="134"/>
      <c r="I241" s="134"/>
      <c r="L241" s="134"/>
      <c r="M241" s="134"/>
      <c r="N241" s="134"/>
      <c r="O241" s="134"/>
      <c r="P241" s="134"/>
      <c r="Q241" s="125"/>
      <c r="R241" s="125"/>
      <c r="S241" s="125"/>
      <c r="T241" s="125"/>
      <c r="U241" s="125"/>
      <c r="V241" s="125"/>
      <c r="W241" s="125"/>
      <c r="X241" s="125" t="s">
        <v>127</v>
      </c>
      <c r="Y241" s="125">
        <v>0</v>
      </c>
      <c r="Z241" s="125"/>
      <c r="AA241" s="125"/>
      <c r="AB241" s="125"/>
      <c r="AC241" s="125"/>
      <c r="AD241" s="125"/>
      <c r="AE241" s="125"/>
      <c r="AF241" s="125"/>
      <c r="AG241" s="125"/>
      <c r="AH241" s="125"/>
      <c r="AI241" s="125"/>
      <c r="AJ241" s="125"/>
      <c r="AK241" s="125"/>
      <c r="AL241" s="125"/>
      <c r="AM241" s="125"/>
      <c r="AN241" s="125"/>
      <c r="AO241" s="125"/>
      <c r="AP241" s="125"/>
      <c r="AQ241" s="125"/>
      <c r="AR241" s="125"/>
      <c r="AS241" s="125"/>
      <c r="AT241" s="125"/>
      <c r="AU241" s="125"/>
      <c r="AV241" s="125"/>
      <c r="AW241" s="125"/>
      <c r="AX241" s="125"/>
      <c r="AY241" s="125"/>
      <c r="AZ241" s="125"/>
      <c r="BA241" s="125"/>
      <c r="BB241" s="125"/>
      <c r="BC241" s="125"/>
      <c r="BD241" s="125"/>
      <c r="BE241" s="125"/>
      <c r="BF241" s="125"/>
      <c r="BG241" s="125"/>
      <c r="BH241" s="125"/>
    </row>
    <row r="242" spans="1:60" outlineLevel="3">
      <c r="A242" s="132"/>
      <c r="B242" s="133"/>
      <c r="C242" s="163" t="s">
        <v>190</v>
      </c>
      <c r="D242" s="161"/>
      <c r="E242" s="162">
        <v>17.7</v>
      </c>
      <c r="F242" s="134"/>
      <c r="G242" s="134"/>
      <c r="H242" s="134"/>
      <c r="I242" s="134"/>
      <c r="L242" s="134"/>
      <c r="M242" s="134"/>
      <c r="N242" s="134"/>
      <c r="O242" s="134"/>
      <c r="P242" s="134"/>
      <c r="Q242" s="125"/>
      <c r="R242" s="125"/>
      <c r="S242" s="125"/>
      <c r="T242" s="125"/>
      <c r="U242" s="125"/>
      <c r="V242" s="125"/>
      <c r="W242" s="125"/>
      <c r="X242" s="125" t="s">
        <v>127</v>
      </c>
      <c r="Y242" s="125">
        <v>0</v>
      </c>
      <c r="Z242" s="125"/>
      <c r="AA242" s="125"/>
      <c r="AB242" s="125"/>
      <c r="AC242" s="125"/>
      <c r="AD242" s="125"/>
      <c r="AE242" s="125"/>
      <c r="AF242" s="125"/>
      <c r="AG242" s="125"/>
      <c r="AH242" s="125"/>
      <c r="AI242" s="125"/>
      <c r="AJ242" s="125"/>
      <c r="AK242" s="125"/>
      <c r="AL242" s="125"/>
      <c r="AM242" s="125"/>
      <c r="AN242" s="125"/>
      <c r="AO242" s="125"/>
      <c r="AP242" s="125"/>
      <c r="AQ242" s="125"/>
      <c r="AR242" s="125"/>
      <c r="AS242" s="125"/>
      <c r="AT242" s="125"/>
      <c r="AU242" s="125"/>
      <c r="AV242" s="125"/>
      <c r="AW242" s="125"/>
      <c r="AX242" s="125"/>
      <c r="AY242" s="125"/>
      <c r="AZ242" s="125"/>
      <c r="BA242" s="125"/>
      <c r="BB242" s="125"/>
      <c r="BC242" s="125"/>
      <c r="BD242" s="125"/>
      <c r="BE242" s="125"/>
      <c r="BF242" s="125"/>
      <c r="BG242" s="125"/>
      <c r="BH242" s="125"/>
    </row>
    <row r="243" spans="1:60" outlineLevel="1">
      <c r="A243" s="142">
        <v>61</v>
      </c>
      <c r="B243" s="143" t="s">
        <v>347</v>
      </c>
      <c r="C243" s="156" t="s">
        <v>348</v>
      </c>
      <c r="D243" s="144" t="s">
        <v>124</v>
      </c>
      <c r="E243" s="145">
        <v>17.7</v>
      </c>
      <c r="F243" s="146"/>
      <c r="G243" s="191">
        <f>ROUND(E243*F243,2)</f>
        <v>0</v>
      </c>
      <c r="H243" s="195" t="s">
        <v>125</v>
      </c>
      <c r="I243" s="147" t="s">
        <v>125</v>
      </c>
      <c r="L243" s="134">
        <v>9.0999999999999998E-2</v>
      </c>
      <c r="M243" s="134" t="e">
        <f>ROUND(#REF!*L243,2)</f>
        <v>#REF!</v>
      </c>
      <c r="N243" s="134"/>
      <c r="O243" s="134" t="s">
        <v>104</v>
      </c>
      <c r="P243" s="134" t="s">
        <v>105</v>
      </c>
      <c r="Q243" s="125"/>
      <c r="R243" s="125"/>
      <c r="S243" s="125"/>
      <c r="T243" s="125"/>
      <c r="U243" s="125"/>
      <c r="V243" s="125"/>
      <c r="W243" s="125"/>
      <c r="X243" s="125" t="s">
        <v>106</v>
      </c>
      <c r="Y243" s="125"/>
      <c r="Z243" s="125"/>
      <c r="AA243" s="125"/>
      <c r="AB243" s="125"/>
      <c r="AC243" s="125"/>
      <c r="AD243" s="125"/>
      <c r="AE243" s="125"/>
      <c r="AF243" s="125"/>
      <c r="AG243" s="125"/>
      <c r="AH243" s="125"/>
      <c r="AI243" s="125"/>
      <c r="AJ243" s="125"/>
      <c r="AK243" s="125"/>
      <c r="AL243" s="125"/>
      <c r="AM243" s="125"/>
      <c r="AN243" s="125"/>
      <c r="AO243" s="125"/>
      <c r="AP243" s="125"/>
      <c r="AQ243" s="125"/>
      <c r="AR243" s="125"/>
      <c r="AS243" s="125"/>
      <c r="AT243" s="125"/>
      <c r="AU243" s="125"/>
      <c r="AV243" s="125"/>
      <c r="AW243" s="125"/>
      <c r="AX243" s="125"/>
      <c r="AY243" s="125"/>
      <c r="AZ243" s="125"/>
      <c r="BA243" s="125"/>
      <c r="BB243" s="125"/>
      <c r="BC243" s="125"/>
      <c r="BD243" s="125"/>
      <c r="BE243" s="125"/>
      <c r="BF243" s="125"/>
      <c r="BG243" s="125"/>
      <c r="BH243" s="125"/>
    </row>
    <row r="244" spans="1:60" outlineLevel="2">
      <c r="A244" s="132"/>
      <c r="B244" s="133"/>
      <c r="C244" s="163" t="s">
        <v>152</v>
      </c>
      <c r="D244" s="161"/>
      <c r="E244" s="162"/>
      <c r="F244" s="134"/>
      <c r="G244" s="134"/>
      <c r="H244" s="134"/>
      <c r="I244" s="134"/>
      <c r="L244" s="134"/>
      <c r="M244" s="134"/>
      <c r="N244" s="134"/>
      <c r="O244" s="134"/>
      <c r="P244" s="134"/>
      <c r="Q244" s="125"/>
      <c r="R244" s="125"/>
      <c r="S244" s="125"/>
      <c r="T244" s="125"/>
      <c r="U244" s="125"/>
      <c r="V244" s="125"/>
      <c r="W244" s="125"/>
      <c r="X244" s="125" t="s">
        <v>127</v>
      </c>
      <c r="Y244" s="125">
        <v>0</v>
      </c>
      <c r="Z244" s="125"/>
      <c r="AA244" s="125"/>
      <c r="AB244" s="125"/>
      <c r="AC244" s="125"/>
      <c r="AD244" s="125"/>
      <c r="AE244" s="125"/>
      <c r="AF244" s="125"/>
      <c r="AG244" s="125"/>
      <c r="AH244" s="125"/>
      <c r="AI244" s="125"/>
      <c r="AJ244" s="125"/>
      <c r="AK244" s="125"/>
      <c r="AL244" s="125"/>
      <c r="AM244" s="125"/>
      <c r="AN244" s="125"/>
      <c r="AO244" s="125"/>
      <c r="AP244" s="125"/>
      <c r="AQ244" s="125"/>
      <c r="AR244" s="125"/>
      <c r="AS244" s="125"/>
      <c r="AT244" s="125"/>
      <c r="AU244" s="125"/>
      <c r="AV244" s="125"/>
      <c r="AW244" s="125"/>
      <c r="AX244" s="125"/>
      <c r="AY244" s="125"/>
      <c r="AZ244" s="125"/>
      <c r="BA244" s="125"/>
      <c r="BB244" s="125"/>
      <c r="BC244" s="125"/>
      <c r="BD244" s="125"/>
      <c r="BE244" s="125"/>
      <c r="BF244" s="125"/>
      <c r="BG244" s="125"/>
      <c r="BH244" s="125"/>
    </row>
    <row r="245" spans="1:60" outlineLevel="3">
      <c r="A245" s="132"/>
      <c r="B245" s="133"/>
      <c r="C245" s="163" t="s">
        <v>190</v>
      </c>
      <c r="D245" s="161"/>
      <c r="E245" s="162">
        <v>17.7</v>
      </c>
      <c r="F245" s="134"/>
      <c r="G245" s="134"/>
      <c r="H245" s="134"/>
      <c r="I245" s="134"/>
      <c r="L245" s="134"/>
      <c r="M245" s="134"/>
      <c r="N245" s="134"/>
      <c r="O245" s="134"/>
      <c r="P245" s="134"/>
      <c r="Q245" s="125"/>
      <c r="R245" s="125"/>
      <c r="S245" s="125"/>
      <c r="T245" s="125"/>
      <c r="U245" s="125"/>
      <c r="V245" s="125"/>
      <c r="W245" s="125"/>
      <c r="X245" s="125" t="s">
        <v>127</v>
      </c>
      <c r="Y245" s="125">
        <v>0</v>
      </c>
      <c r="Z245" s="125"/>
      <c r="AA245" s="125"/>
      <c r="AB245" s="125"/>
      <c r="AC245" s="125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  <c r="AN245" s="125"/>
      <c r="AO245" s="125"/>
      <c r="AP245" s="125"/>
      <c r="AQ245" s="125"/>
      <c r="AR245" s="125"/>
      <c r="AS245" s="125"/>
      <c r="AT245" s="125"/>
      <c r="AU245" s="125"/>
      <c r="AV245" s="125"/>
      <c r="AW245" s="125"/>
      <c r="AX245" s="125"/>
      <c r="AY245" s="125"/>
      <c r="AZ245" s="125"/>
      <c r="BA245" s="125"/>
      <c r="BB245" s="125"/>
      <c r="BC245" s="125"/>
      <c r="BD245" s="125"/>
      <c r="BE245" s="125"/>
      <c r="BF245" s="125"/>
      <c r="BG245" s="125"/>
      <c r="BH245" s="125"/>
    </row>
    <row r="246" spans="1:60" outlineLevel="1">
      <c r="A246" s="142">
        <v>62</v>
      </c>
      <c r="B246" s="143" t="s">
        <v>349</v>
      </c>
      <c r="C246" s="156" t="s">
        <v>350</v>
      </c>
      <c r="D246" s="144" t="s">
        <v>124</v>
      </c>
      <c r="E246" s="145">
        <v>17.7</v>
      </c>
      <c r="F246" s="146"/>
      <c r="G246" s="191">
        <f>ROUND(E246*F246,2)</f>
        <v>0</v>
      </c>
      <c r="H246" s="195" t="s">
        <v>125</v>
      </c>
      <c r="I246" s="147" t="s">
        <v>125</v>
      </c>
      <c r="L246" s="134">
        <v>1.7999999999999999E-2</v>
      </c>
      <c r="M246" s="134" t="e">
        <f>ROUND(#REF!*L246,2)</f>
        <v>#REF!</v>
      </c>
      <c r="N246" s="134"/>
      <c r="O246" s="134" t="s">
        <v>104</v>
      </c>
      <c r="P246" s="134" t="s">
        <v>105</v>
      </c>
      <c r="Q246" s="125"/>
      <c r="R246" s="125"/>
      <c r="S246" s="125"/>
      <c r="T246" s="125"/>
      <c r="U246" s="125"/>
      <c r="V246" s="125"/>
      <c r="W246" s="125"/>
      <c r="X246" s="125" t="s">
        <v>106</v>
      </c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  <c r="AN246" s="125"/>
      <c r="AO246" s="125"/>
      <c r="AP246" s="125"/>
      <c r="AQ246" s="125"/>
      <c r="AR246" s="125"/>
      <c r="AS246" s="125"/>
      <c r="AT246" s="125"/>
      <c r="AU246" s="125"/>
      <c r="AV246" s="125"/>
      <c r="AW246" s="125"/>
      <c r="AX246" s="125"/>
      <c r="AY246" s="125"/>
      <c r="AZ246" s="125"/>
      <c r="BA246" s="125"/>
      <c r="BB246" s="125"/>
      <c r="BC246" s="125"/>
      <c r="BD246" s="125"/>
      <c r="BE246" s="125"/>
      <c r="BF246" s="125"/>
      <c r="BG246" s="125"/>
      <c r="BH246" s="125"/>
    </row>
    <row r="247" spans="1:60" outlineLevel="2">
      <c r="A247" s="132"/>
      <c r="B247" s="133"/>
      <c r="C247" s="163" t="s">
        <v>152</v>
      </c>
      <c r="D247" s="161"/>
      <c r="E247" s="162"/>
      <c r="F247" s="134"/>
      <c r="G247" s="134"/>
      <c r="H247" s="134"/>
      <c r="I247" s="134"/>
      <c r="L247" s="134"/>
      <c r="M247" s="134"/>
      <c r="N247" s="134"/>
      <c r="O247" s="134"/>
      <c r="P247" s="134"/>
      <c r="Q247" s="125"/>
      <c r="R247" s="125"/>
      <c r="S247" s="125"/>
      <c r="T247" s="125"/>
      <c r="U247" s="125"/>
      <c r="V247" s="125"/>
      <c r="W247" s="125"/>
      <c r="X247" s="125" t="s">
        <v>127</v>
      </c>
      <c r="Y247" s="125">
        <v>0</v>
      </c>
      <c r="Z247" s="125"/>
      <c r="AA247" s="125"/>
      <c r="AB247" s="125"/>
      <c r="AC247" s="125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  <c r="AN247" s="125"/>
      <c r="AO247" s="125"/>
      <c r="AP247" s="125"/>
      <c r="AQ247" s="125"/>
      <c r="AR247" s="125"/>
      <c r="AS247" s="125"/>
      <c r="AT247" s="125"/>
      <c r="AU247" s="125"/>
      <c r="AV247" s="125"/>
      <c r="AW247" s="125"/>
      <c r="AX247" s="125"/>
      <c r="AY247" s="125"/>
      <c r="AZ247" s="125"/>
      <c r="BA247" s="125"/>
      <c r="BB247" s="125"/>
      <c r="BC247" s="125"/>
      <c r="BD247" s="125"/>
      <c r="BE247" s="125"/>
      <c r="BF247" s="125"/>
      <c r="BG247" s="125"/>
      <c r="BH247" s="125"/>
    </row>
    <row r="248" spans="1:60" outlineLevel="3">
      <c r="A248" s="132"/>
      <c r="B248" s="133"/>
      <c r="C248" s="163" t="s">
        <v>190</v>
      </c>
      <c r="D248" s="161"/>
      <c r="E248" s="162">
        <v>17.7</v>
      </c>
      <c r="F248" s="134"/>
      <c r="G248" s="134"/>
      <c r="H248" s="134"/>
      <c r="I248" s="134"/>
      <c r="L248" s="134"/>
      <c r="M248" s="134"/>
      <c r="N248" s="134"/>
      <c r="O248" s="134"/>
      <c r="P248" s="134"/>
      <c r="Q248" s="125"/>
      <c r="R248" s="125"/>
      <c r="S248" s="125"/>
      <c r="T248" s="125"/>
      <c r="U248" s="125"/>
      <c r="V248" s="125"/>
      <c r="W248" s="125"/>
      <c r="X248" s="125" t="s">
        <v>127</v>
      </c>
      <c r="Y248" s="125">
        <v>0</v>
      </c>
      <c r="Z248" s="125"/>
      <c r="AA248" s="125"/>
      <c r="AB248" s="125"/>
      <c r="AC248" s="125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  <c r="AN248" s="125"/>
      <c r="AO248" s="125"/>
      <c r="AP248" s="125"/>
      <c r="AQ248" s="125"/>
      <c r="AR248" s="125"/>
      <c r="AS248" s="125"/>
      <c r="AT248" s="125"/>
      <c r="AU248" s="125"/>
      <c r="AV248" s="125"/>
      <c r="AW248" s="125"/>
      <c r="AX248" s="125"/>
      <c r="AY248" s="125"/>
      <c r="AZ248" s="125"/>
      <c r="BA248" s="125"/>
      <c r="BB248" s="125"/>
      <c r="BC248" s="125"/>
      <c r="BD248" s="125"/>
      <c r="BE248" s="125"/>
      <c r="BF248" s="125"/>
      <c r="BG248" s="125"/>
      <c r="BH248" s="125"/>
    </row>
    <row r="249" spans="1:60" ht="22.5" outlineLevel="1">
      <c r="A249" s="142">
        <v>63</v>
      </c>
      <c r="B249" s="143" t="s">
        <v>351</v>
      </c>
      <c r="C249" s="156" t="s">
        <v>352</v>
      </c>
      <c r="D249" s="144" t="s">
        <v>124</v>
      </c>
      <c r="E249" s="145">
        <v>17.7</v>
      </c>
      <c r="F249" s="146"/>
      <c r="G249" s="191">
        <f>ROUND(E249*F249,2)</f>
        <v>0</v>
      </c>
      <c r="H249" s="195" t="s">
        <v>102</v>
      </c>
      <c r="I249" s="147" t="s">
        <v>103</v>
      </c>
      <c r="L249" s="134">
        <v>3.5999999999999997E-2</v>
      </c>
      <c r="M249" s="134" t="e">
        <f>ROUND(#REF!*L249,2)</f>
        <v>#REF!</v>
      </c>
      <c r="N249" s="134"/>
      <c r="O249" s="134" t="s">
        <v>104</v>
      </c>
      <c r="P249" s="134" t="s">
        <v>105</v>
      </c>
      <c r="Q249" s="125"/>
      <c r="R249" s="125"/>
      <c r="S249" s="125"/>
      <c r="T249" s="125"/>
      <c r="U249" s="125"/>
      <c r="V249" s="125"/>
      <c r="W249" s="125"/>
      <c r="X249" s="125" t="s">
        <v>106</v>
      </c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5"/>
      <c r="AK249" s="125"/>
      <c r="AL249" s="125"/>
      <c r="AM249" s="125"/>
      <c r="AN249" s="125"/>
      <c r="AO249" s="125"/>
      <c r="AP249" s="125"/>
      <c r="AQ249" s="125"/>
      <c r="AR249" s="125"/>
      <c r="AS249" s="125"/>
      <c r="AT249" s="125"/>
      <c r="AU249" s="125"/>
      <c r="AV249" s="125"/>
      <c r="AW249" s="125"/>
      <c r="AX249" s="125"/>
      <c r="AY249" s="125"/>
      <c r="AZ249" s="125"/>
      <c r="BA249" s="125"/>
      <c r="BB249" s="125"/>
      <c r="BC249" s="125"/>
      <c r="BD249" s="125"/>
      <c r="BE249" s="125"/>
      <c r="BF249" s="125"/>
      <c r="BG249" s="125"/>
      <c r="BH249" s="125"/>
    </row>
    <row r="250" spans="1:60" outlineLevel="2">
      <c r="A250" s="132"/>
      <c r="B250" s="133"/>
      <c r="C250" s="163" t="s">
        <v>152</v>
      </c>
      <c r="D250" s="161"/>
      <c r="E250" s="162"/>
      <c r="F250" s="134"/>
      <c r="G250" s="134"/>
      <c r="H250" s="134"/>
      <c r="I250" s="134"/>
      <c r="L250" s="134"/>
      <c r="M250" s="134"/>
      <c r="N250" s="134"/>
      <c r="O250" s="134"/>
      <c r="P250" s="134"/>
      <c r="Q250" s="125"/>
      <c r="R250" s="125"/>
      <c r="S250" s="125"/>
      <c r="T250" s="125"/>
      <c r="U250" s="125"/>
      <c r="V250" s="125"/>
      <c r="W250" s="125"/>
      <c r="X250" s="125" t="s">
        <v>127</v>
      </c>
      <c r="Y250" s="125">
        <v>0</v>
      </c>
      <c r="Z250" s="125"/>
      <c r="AA250" s="125"/>
      <c r="AB250" s="125"/>
      <c r="AC250" s="125"/>
      <c r="AD250" s="125"/>
      <c r="AE250" s="125"/>
      <c r="AF250" s="125"/>
      <c r="AG250" s="125"/>
      <c r="AH250" s="125"/>
      <c r="AI250" s="125"/>
      <c r="AJ250" s="125"/>
      <c r="AK250" s="125"/>
      <c r="AL250" s="125"/>
      <c r="AM250" s="125"/>
      <c r="AN250" s="125"/>
      <c r="AO250" s="125"/>
      <c r="AP250" s="125"/>
      <c r="AQ250" s="125"/>
      <c r="AR250" s="125"/>
      <c r="AS250" s="125"/>
      <c r="AT250" s="125"/>
      <c r="AU250" s="125"/>
      <c r="AV250" s="125"/>
      <c r="AW250" s="125"/>
      <c r="AX250" s="125"/>
      <c r="AY250" s="125"/>
      <c r="AZ250" s="125"/>
      <c r="BA250" s="125"/>
      <c r="BB250" s="125"/>
      <c r="BC250" s="125"/>
      <c r="BD250" s="125"/>
      <c r="BE250" s="125"/>
      <c r="BF250" s="125"/>
      <c r="BG250" s="125"/>
      <c r="BH250" s="125"/>
    </row>
    <row r="251" spans="1:60" outlineLevel="3">
      <c r="A251" s="132"/>
      <c r="B251" s="133"/>
      <c r="C251" s="163" t="s">
        <v>190</v>
      </c>
      <c r="D251" s="161"/>
      <c r="E251" s="162">
        <v>17.7</v>
      </c>
      <c r="F251" s="134"/>
      <c r="G251" s="134"/>
      <c r="H251" s="134"/>
      <c r="I251" s="134"/>
      <c r="L251" s="134"/>
      <c r="M251" s="134"/>
      <c r="N251" s="134"/>
      <c r="O251" s="134"/>
      <c r="P251" s="134"/>
      <c r="Q251" s="125"/>
      <c r="R251" s="125"/>
      <c r="S251" s="125"/>
      <c r="T251" s="125"/>
      <c r="U251" s="125"/>
      <c r="V251" s="125"/>
      <c r="W251" s="125"/>
      <c r="X251" s="125" t="s">
        <v>127</v>
      </c>
      <c r="Y251" s="125">
        <v>0</v>
      </c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5"/>
      <c r="BC251" s="125"/>
      <c r="BD251" s="125"/>
      <c r="BE251" s="125"/>
      <c r="BF251" s="125"/>
      <c r="BG251" s="125"/>
      <c r="BH251" s="125"/>
    </row>
    <row r="252" spans="1:60" ht="22.5" outlineLevel="1">
      <c r="A252" s="142">
        <v>64</v>
      </c>
      <c r="B252" s="143" t="s">
        <v>353</v>
      </c>
      <c r="C252" s="156" t="s">
        <v>354</v>
      </c>
      <c r="D252" s="144" t="s">
        <v>124</v>
      </c>
      <c r="E252" s="145">
        <v>17.7</v>
      </c>
      <c r="F252" s="146"/>
      <c r="G252" s="191">
        <f>ROUND(E252*F252,2)</f>
        <v>0</v>
      </c>
      <c r="H252" s="195" t="s">
        <v>102</v>
      </c>
      <c r="I252" s="147" t="s">
        <v>103</v>
      </c>
      <c r="L252" s="134">
        <v>3.5999999999999997E-2</v>
      </c>
      <c r="M252" s="134" t="e">
        <f>ROUND(#REF!*L252,2)</f>
        <v>#REF!</v>
      </c>
      <c r="N252" s="134"/>
      <c r="O252" s="134" t="s">
        <v>104</v>
      </c>
      <c r="P252" s="134" t="s">
        <v>105</v>
      </c>
      <c r="Q252" s="125"/>
      <c r="R252" s="125"/>
      <c r="S252" s="125"/>
      <c r="T252" s="125"/>
      <c r="U252" s="125"/>
      <c r="V252" s="125"/>
      <c r="W252" s="125"/>
      <c r="X252" s="125" t="s">
        <v>106</v>
      </c>
      <c r="Y252" s="125"/>
      <c r="Z252" s="125"/>
      <c r="AA252" s="125"/>
      <c r="AB252" s="125"/>
      <c r="AC252" s="125"/>
      <c r="AD252" s="125"/>
      <c r="AE252" s="125"/>
      <c r="AF252" s="125"/>
      <c r="AG252" s="125"/>
      <c r="AH252" s="125"/>
      <c r="AI252" s="125"/>
      <c r="AJ252" s="125"/>
      <c r="AK252" s="125"/>
      <c r="AL252" s="125"/>
      <c r="AM252" s="125"/>
      <c r="AN252" s="125"/>
      <c r="AO252" s="125"/>
      <c r="AP252" s="125"/>
      <c r="AQ252" s="125"/>
      <c r="AR252" s="125"/>
      <c r="AS252" s="125"/>
      <c r="AT252" s="125"/>
      <c r="AU252" s="125"/>
      <c r="AV252" s="125"/>
      <c r="AW252" s="125"/>
      <c r="AX252" s="125"/>
      <c r="AY252" s="125"/>
      <c r="AZ252" s="125"/>
      <c r="BA252" s="125"/>
      <c r="BB252" s="125"/>
      <c r="BC252" s="125"/>
      <c r="BD252" s="125"/>
      <c r="BE252" s="125"/>
      <c r="BF252" s="125"/>
      <c r="BG252" s="125"/>
      <c r="BH252" s="125"/>
    </row>
    <row r="253" spans="1:60" outlineLevel="2">
      <c r="A253" s="132"/>
      <c r="B253" s="133"/>
      <c r="C253" s="163" t="s">
        <v>152</v>
      </c>
      <c r="D253" s="161"/>
      <c r="E253" s="162"/>
      <c r="F253" s="134"/>
      <c r="G253" s="134"/>
      <c r="H253" s="134"/>
      <c r="I253" s="134"/>
      <c r="L253" s="134"/>
      <c r="M253" s="134"/>
      <c r="N253" s="134"/>
      <c r="O253" s="134"/>
      <c r="P253" s="134"/>
      <c r="Q253" s="125"/>
      <c r="R253" s="125"/>
      <c r="S253" s="125"/>
      <c r="T253" s="125"/>
      <c r="U253" s="125"/>
      <c r="V253" s="125"/>
      <c r="W253" s="125"/>
      <c r="X253" s="125" t="s">
        <v>127</v>
      </c>
      <c r="Y253" s="125">
        <v>0</v>
      </c>
      <c r="Z253" s="125"/>
      <c r="AA253" s="125"/>
      <c r="AB253" s="125"/>
      <c r="AC253" s="125"/>
      <c r="AD253" s="125"/>
      <c r="AE253" s="125"/>
      <c r="AF253" s="125"/>
      <c r="AG253" s="125"/>
      <c r="AH253" s="125"/>
      <c r="AI253" s="125"/>
      <c r="AJ253" s="125"/>
      <c r="AK253" s="125"/>
      <c r="AL253" s="125"/>
      <c r="AM253" s="125"/>
      <c r="AN253" s="125"/>
      <c r="AO253" s="125"/>
      <c r="AP253" s="125"/>
      <c r="AQ253" s="125"/>
      <c r="AR253" s="125"/>
      <c r="AS253" s="125"/>
      <c r="AT253" s="125"/>
      <c r="AU253" s="125"/>
      <c r="AV253" s="125"/>
      <c r="AW253" s="125"/>
      <c r="AX253" s="125"/>
      <c r="AY253" s="125"/>
      <c r="AZ253" s="125"/>
      <c r="BA253" s="125"/>
      <c r="BB253" s="125"/>
      <c r="BC253" s="125"/>
      <c r="BD253" s="125"/>
      <c r="BE253" s="125"/>
      <c r="BF253" s="125"/>
      <c r="BG253" s="125"/>
      <c r="BH253" s="125"/>
    </row>
    <row r="254" spans="1:60" outlineLevel="3">
      <c r="A254" s="132"/>
      <c r="B254" s="133"/>
      <c r="C254" s="163" t="s">
        <v>190</v>
      </c>
      <c r="D254" s="161"/>
      <c r="E254" s="162">
        <v>17.7</v>
      </c>
      <c r="F254" s="134"/>
      <c r="G254" s="134"/>
      <c r="H254" s="134"/>
      <c r="I254" s="134"/>
      <c r="L254" s="134"/>
      <c r="M254" s="134"/>
      <c r="N254" s="134"/>
      <c r="O254" s="134"/>
      <c r="P254" s="134"/>
      <c r="Q254" s="125"/>
      <c r="R254" s="125"/>
      <c r="S254" s="125"/>
      <c r="T254" s="125"/>
      <c r="U254" s="125"/>
      <c r="V254" s="125"/>
      <c r="W254" s="125"/>
      <c r="X254" s="125" t="s">
        <v>127</v>
      </c>
      <c r="Y254" s="125">
        <v>0</v>
      </c>
      <c r="Z254" s="125"/>
      <c r="AA254" s="125"/>
      <c r="AB254" s="125"/>
      <c r="AC254" s="125"/>
      <c r="AD254" s="125"/>
      <c r="AE254" s="125"/>
      <c r="AF254" s="125"/>
      <c r="AG254" s="125"/>
      <c r="AH254" s="125"/>
      <c r="AI254" s="125"/>
      <c r="AJ254" s="125"/>
      <c r="AK254" s="125"/>
      <c r="AL254" s="125"/>
      <c r="AM254" s="125"/>
      <c r="AN254" s="125"/>
      <c r="AO254" s="125"/>
      <c r="AP254" s="125"/>
      <c r="AQ254" s="125"/>
      <c r="AR254" s="125"/>
      <c r="AS254" s="125"/>
      <c r="AT254" s="125"/>
      <c r="AU254" s="125"/>
      <c r="AV254" s="125"/>
      <c r="AW254" s="125"/>
      <c r="AX254" s="125"/>
      <c r="AY254" s="125"/>
      <c r="AZ254" s="125"/>
      <c r="BA254" s="125"/>
      <c r="BB254" s="125"/>
      <c r="BC254" s="125"/>
      <c r="BD254" s="125"/>
      <c r="BE254" s="125"/>
      <c r="BF254" s="125"/>
      <c r="BG254" s="125"/>
      <c r="BH254" s="125"/>
    </row>
    <row r="255" spans="1:60" outlineLevel="1">
      <c r="A255" s="142">
        <v>65</v>
      </c>
      <c r="B255" s="143" t="s">
        <v>355</v>
      </c>
      <c r="C255" s="156" t="s">
        <v>356</v>
      </c>
      <c r="D255" s="144" t="s">
        <v>124</v>
      </c>
      <c r="E255" s="145">
        <v>20</v>
      </c>
      <c r="F255" s="146"/>
      <c r="G255" s="191">
        <f>ROUND(E255*F255,2)</f>
        <v>0</v>
      </c>
      <c r="H255" s="195" t="s">
        <v>125</v>
      </c>
      <c r="I255" s="147" t="s">
        <v>125</v>
      </c>
      <c r="L255" s="134">
        <v>0</v>
      </c>
      <c r="M255" s="134" t="e">
        <f>ROUND(#REF!*L255,2)</f>
        <v>#REF!</v>
      </c>
      <c r="N255" s="134"/>
      <c r="O255" s="134" t="s">
        <v>116</v>
      </c>
      <c r="P255" s="134" t="s">
        <v>105</v>
      </c>
      <c r="Q255" s="125"/>
      <c r="R255" s="125"/>
      <c r="S255" s="125"/>
      <c r="T255" s="125"/>
      <c r="U255" s="125"/>
      <c r="V255" s="125"/>
      <c r="W255" s="125"/>
      <c r="X255" s="125" t="s">
        <v>117</v>
      </c>
      <c r="Y255" s="125"/>
      <c r="Z255" s="125"/>
      <c r="AA255" s="125"/>
      <c r="AB255" s="125"/>
      <c r="AC255" s="125"/>
      <c r="AD255" s="125"/>
      <c r="AE255" s="125"/>
      <c r="AF255" s="125"/>
      <c r="AG255" s="125"/>
      <c r="AH255" s="125"/>
      <c r="AI255" s="125"/>
      <c r="AJ255" s="125"/>
      <c r="AK255" s="125"/>
      <c r="AL255" s="125"/>
      <c r="AM255" s="125"/>
      <c r="AN255" s="125"/>
      <c r="AO255" s="125"/>
      <c r="AP255" s="125"/>
      <c r="AQ255" s="125"/>
      <c r="AR255" s="125"/>
      <c r="AS255" s="125"/>
      <c r="AT255" s="125"/>
      <c r="AU255" s="125"/>
      <c r="AV255" s="125"/>
      <c r="AW255" s="125"/>
      <c r="AX255" s="125"/>
      <c r="AY255" s="125"/>
      <c r="AZ255" s="125"/>
      <c r="BA255" s="125"/>
      <c r="BB255" s="125"/>
      <c r="BC255" s="125"/>
      <c r="BD255" s="125"/>
      <c r="BE255" s="125"/>
      <c r="BF255" s="125"/>
      <c r="BG255" s="125"/>
      <c r="BH255" s="125"/>
    </row>
    <row r="256" spans="1:60" outlineLevel="2">
      <c r="A256" s="132"/>
      <c r="B256" s="133"/>
      <c r="C256" s="163" t="s">
        <v>152</v>
      </c>
      <c r="D256" s="161"/>
      <c r="E256" s="162"/>
      <c r="F256" s="134"/>
      <c r="G256" s="134"/>
      <c r="H256" s="134"/>
      <c r="I256" s="134"/>
      <c r="L256" s="134"/>
      <c r="M256" s="134"/>
      <c r="N256" s="134"/>
      <c r="O256" s="134"/>
      <c r="P256" s="134"/>
      <c r="Q256" s="125"/>
      <c r="R256" s="125"/>
      <c r="S256" s="125"/>
      <c r="T256" s="125"/>
      <c r="U256" s="125"/>
      <c r="V256" s="125"/>
      <c r="W256" s="125"/>
      <c r="X256" s="125" t="s">
        <v>127</v>
      </c>
      <c r="Y256" s="125">
        <v>0</v>
      </c>
      <c r="Z256" s="125"/>
      <c r="AA256" s="125"/>
      <c r="AB256" s="125"/>
      <c r="AC256" s="125"/>
      <c r="AD256" s="125"/>
      <c r="AE256" s="125"/>
      <c r="AF256" s="125"/>
      <c r="AG256" s="125"/>
      <c r="AH256" s="125"/>
      <c r="AI256" s="125"/>
      <c r="AJ256" s="125"/>
      <c r="AK256" s="125"/>
      <c r="AL256" s="125"/>
      <c r="AM256" s="125"/>
      <c r="AN256" s="125"/>
      <c r="AO256" s="125"/>
      <c r="AP256" s="125"/>
      <c r="AQ256" s="125"/>
      <c r="AR256" s="125"/>
      <c r="AS256" s="125"/>
      <c r="AT256" s="125"/>
      <c r="AU256" s="125"/>
      <c r="AV256" s="125"/>
      <c r="AW256" s="125"/>
      <c r="AX256" s="125"/>
      <c r="AY256" s="125"/>
      <c r="AZ256" s="125"/>
      <c r="BA256" s="125"/>
      <c r="BB256" s="125"/>
      <c r="BC256" s="125"/>
      <c r="BD256" s="125"/>
      <c r="BE256" s="125"/>
      <c r="BF256" s="125"/>
      <c r="BG256" s="125"/>
      <c r="BH256" s="125"/>
    </row>
    <row r="257" spans="1:60" outlineLevel="3">
      <c r="A257" s="132"/>
      <c r="B257" s="133"/>
      <c r="C257" s="163" t="s">
        <v>357</v>
      </c>
      <c r="D257" s="161"/>
      <c r="E257" s="162">
        <v>20</v>
      </c>
      <c r="F257" s="134"/>
      <c r="G257" s="134"/>
      <c r="H257" s="134"/>
      <c r="I257" s="134"/>
      <c r="L257" s="134"/>
      <c r="M257" s="134"/>
      <c r="N257" s="134"/>
      <c r="O257" s="134"/>
      <c r="P257" s="134"/>
      <c r="Q257" s="125"/>
      <c r="R257" s="125"/>
      <c r="S257" s="125"/>
      <c r="T257" s="125"/>
      <c r="U257" s="125"/>
      <c r="V257" s="125"/>
      <c r="W257" s="125"/>
      <c r="X257" s="125" t="s">
        <v>127</v>
      </c>
      <c r="Y257" s="125">
        <v>0</v>
      </c>
      <c r="Z257" s="125"/>
      <c r="AA257" s="125"/>
      <c r="AB257" s="125"/>
      <c r="AC257" s="125"/>
      <c r="AD257" s="125"/>
      <c r="AE257" s="125"/>
      <c r="AF257" s="125"/>
      <c r="AG257" s="125"/>
      <c r="AH257" s="125"/>
      <c r="AI257" s="125"/>
      <c r="AJ257" s="125"/>
      <c r="AK257" s="125"/>
      <c r="AL257" s="125"/>
      <c r="AM257" s="125"/>
      <c r="AN257" s="125"/>
      <c r="AO257" s="125"/>
      <c r="AP257" s="125"/>
      <c r="AQ257" s="125"/>
      <c r="AR257" s="125"/>
      <c r="AS257" s="125"/>
      <c r="AT257" s="125"/>
      <c r="AU257" s="125"/>
      <c r="AV257" s="125"/>
      <c r="AW257" s="125"/>
      <c r="AX257" s="125"/>
      <c r="AY257" s="125"/>
      <c r="AZ257" s="125"/>
      <c r="BA257" s="125"/>
      <c r="BB257" s="125"/>
      <c r="BC257" s="125"/>
      <c r="BD257" s="125"/>
      <c r="BE257" s="125"/>
      <c r="BF257" s="125"/>
      <c r="BG257" s="125"/>
      <c r="BH257" s="125"/>
    </row>
    <row r="258" spans="1:60">
      <c r="A258" s="136" t="s">
        <v>97</v>
      </c>
      <c r="B258" s="137" t="s">
        <v>61</v>
      </c>
      <c r="C258" s="155" t="s">
        <v>62</v>
      </c>
      <c r="D258" s="138"/>
      <c r="E258" s="139"/>
      <c r="F258" s="140"/>
      <c r="G258" s="140">
        <f>SUMIF(AG259:AG268,"&lt;&gt;NOR",G259:G268)</f>
        <v>0</v>
      </c>
      <c r="H258" s="140"/>
      <c r="I258" s="141"/>
      <c r="L258" s="135"/>
      <c r="M258" s="135" t="e">
        <f>SUM(M259:M268)</f>
        <v>#REF!</v>
      </c>
      <c r="N258" s="135"/>
      <c r="O258" s="135"/>
      <c r="P258" s="135"/>
      <c r="X258" t="s">
        <v>98</v>
      </c>
    </row>
    <row r="259" spans="1:60" outlineLevel="1">
      <c r="A259" s="142">
        <v>66</v>
      </c>
      <c r="B259" s="143" t="s">
        <v>358</v>
      </c>
      <c r="C259" s="156" t="s">
        <v>359</v>
      </c>
      <c r="D259" s="144" t="s">
        <v>124</v>
      </c>
      <c r="E259" s="145">
        <v>6</v>
      </c>
      <c r="F259" s="146"/>
      <c r="G259" s="191">
        <f>ROUND(E259*F259,2)</f>
        <v>0</v>
      </c>
      <c r="H259" s="195" t="s">
        <v>125</v>
      </c>
      <c r="I259" s="147" t="s">
        <v>125</v>
      </c>
      <c r="L259" s="134">
        <v>0.38</v>
      </c>
      <c r="M259" s="134" t="e">
        <f>ROUND(#REF!*L259,2)</f>
        <v>#REF!</v>
      </c>
      <c r="N259" s="134"/>
      <c r="O259" s="134" t="s">
        <v>104</v>
      </c>
      <c r="P259" s="134" t="s">
        <v>105</v>
      </c>
      <c r="Q259" s="125"/>
      <c r="R259" s="125"/>
      <c r="S259" s="125"/>
      <c r="T259" s="125"/>
      <c r="U259" s="125"/>
      <c r="V259" s="125"/>
      <c r="W259" s="125"/>
      <c r="X259" s="125" t="s">
        <v>106</v>
      </c>
      <c r="Y259" s="125"/>
      <c r="Z259" s="125"/>
      <c r="AA259" s="125"/>
      <c r="AB259" s="125"/>
      <c r="AC259" s="125"/>
      <c r="AD259" s="125"/>
      <c r="AE259" s="125"/>
      <c r="AF259" s="125"/>
      <c r="AG259" s="125"/>
      <c r="AH259" s="125"/>
      <c r="AI259" s="125"/>
      <c r="AJ259" s="125"/>
      <c r="AK259" s="125"/>
      <c r="AL259" s="125"/>
      <c r="AM259" s="125"/>
      <c r="AN259" s="125"/>
      <c r="AO259" s="125"/>
      <c r="AP259" s="125"/>
      <c r="AQ259" s="125"/>
      <c r="AR259" s="125"/>
      <c r="AS259" s="125"/>
      <c r="AT259" s="125"/>
      <c r="AU259" s="125"/>
      <c r="AV259" s="125"/>
      <c r="AW259" s="125"/>
      <c r="AX259" s="125"/>
      <c r="AY259" s="125"/>
      <c r="AZ259" s="125"/>
      <c r="BA259" s="125"/>
      <c r="BB259" s="125"/>
      <c r="BC259" s="125"/>
      <c r="BD259" s="125"/>
      <c r="BE259" s="125"/>
      <c r="BF259" s="125"/>
      <c r="BG259" s="125"/>
      <c r="BH259" s="125"/>
    </row>
    <row r="260" spans="1:60" outlineLevel="2">
      <c r="A260" s="132"/>
      <c r="B260" s="133"/>
      <c r="C260" s="163" t="s">
        <v>152</v>
      </c>
      <c r="D260" s="161"/>
      <c r="E260" s="162"/>
      <c r="F260" s="134"/>
      <c r="G260" s="134"/>
      <c r="H260" s="134"/>
      <c r="I260" s="134"/>
      <c r="L260" s="134"/>
      <c r="M260" s="134"/>
      <c r="N260" s="134"/>
      <c r="O260" s="134"/>
      <c r="P260" s="134"/>
      <c r="Q260" s="125"/>
      <c r="R260" s="125"/>
      <c r="S260" s="125"/>
      <c r="T260" s="125"/>
      <c r="U260" s="125"/>
      <c r="V260" s="125"/>
      <c r="W260" s="125"/>
      <c r="X260" s="125" t="s">
        <v>127</v>
      </c>
      <c r="Y260" s="125">
        <v>0</v>
      </c>
      <c r="Z260" s="125"/>
      <c r="AA260" s="125"/>
      <c r="AB260" s="125"/>
      <c r="AC260" s="125"/>
      <c r="AD260" s="125"/>
      <c r="AE260" s="125"/>
      <c r="AF260" s="125"/>
      <c r="AG260" s="125"/>
      <c r="AH260" s="125"/>
      <c r="AI260" s="125"/>
      <c r="AJ260" s="125"/>
      <c r="AK260" s="125"/>
      <c r="AL260" s="125"/>
      <c r="AM260" s="125"/>
      <c r="AN260" s="125"/>
      <c r="AO260" s="125"/>
      <c r="AP260" s="125"/>
      <c r="AQ260" s="125"/>
      <c r="AR260" s="125"/>
      <c r="AS260" s="125"/>
      <c r="AT260" s="125"/>
      <c r="AU260" s="125"/>
      <c r="AV260" s="125"/>
      <c r="AW260" s="125"/>
      <c r="AX260" s="125"/>
      <c r="AY260" s="125"/>
      <c r="AZ260" s="125"/>
      <c r="BA260" s="125"/>
      <c r="BB260" s="125"/>
      <c r="BC260" s="125"/>
      <c r="BD260" s="125"/>
      <c r="BE260" s="125"/>
      <c r="BF260" s="125"/>
      <c r="BG260" s="125"/>
      <c r="BH260" s="125"/>
    </row>
    <row r="261" spans="1:60" outlineLevel="3">
      <c r="A261" s="132"/>
      <c r="B261" s="133"/>
      <c r="C261" s="163" t="s">
        <v>360</v>
      </c>
      <c r="D261" s="161"/>
      <c r="E261" s="162">
        <v>6</v>
      </c>
      <c r="F261" s="134"/>
      <c r="G261" s="134"/>
      <c r="H261" s="134"/>
      <c r="I261" s="134"/>
      <c r="L261" s="134"/>
      <c r="M261" s="134"/>
      <c r="N261" s="134"/>
      <c r="O261" s="134"/>
      <c r="P261" s="134"/>
      <c r="Q261" s="125"/>
      <c r="R261" s="125"/>
      <c r="S261" s="125"/>
      <c r="T261" s="125"/>
      <c r="U261" s="125"/>
      <c r="V261" s="125"/>
      <c r="W261" s="125"/>
      <c r="X261" s="125" t="s">
        <v>127</v>
      </c>
      <c r="Y261" s="125">
        <v>0</v>
      </c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  <c r="AN261" s="125"/>
      <c r="AO261" s="125"/>
      <c r="AP261" s="125"/>
      <c r="AQ261" s="125"/>
      <c r="AR261" s="125"/>
      <c r="AS261" s="125"/>
      <c r="AT261" s="125"/>
      <c r="AU261" s="125"/>
      <c r="AV261" s="125"/>
      <c r="AW261" s="125"/>
      <c r="AX261" s="125"/>
      <c r="AY261" s="125"/>
      <c r="AZ261" s="125"/>
      <c r="BA261" s="125"/>
      <c r="BB261" s="125"/>
      <c r="BC261" s="125"/>
      <c r="BD261" s="125"/>
      <c r="BE261" s="125"/>
      <c r="BF261" s="125"/>
      <c r="BG261" s="125"/>
      <c r="BH261" s="125"/>
    </row>
    <row r="262" spans="1:60" outlineLevel="1">
      <c r="A262" s="142">
        <v>67</v>
      </c>
      <c r="B262" s="143" t="s">
        <v>361</v>
      </c>
      <c r="C262" s="156" t="s">
        <v>362</v>
      </c>
      <c r="D262" s="144" t="s">
        <v>124</v>
      </c>
      <c r="E262" s="145">
        <v>6</v>
      </c>
      <c r="F262" s="146"/>
      <c r="G262" s="191">
        <f>ROUND(E262*F262,2)</f>
        <v>0</v>
      </c>
      <c r="H262" s="195" t="s">
        <v>125</v>
      </c>
      <c r="I262" s="147" t="s">
        <v>125</v>
      </c>
      <c r="L262" s="134">
        <v>0.11</v>
      </c>
      <c r="M262" s="134" t="e">
        <f>ROUND(#REF!*L262,2)</f>
        <v>#REF!</v>
      </c>
      <c r="N262" s="134"/>
      <c r="O262" s="134" t="s">
        <v>104</v>
      </c>
      <c r="P262" s="134" t="s">
        <v>105</v>
      </c>
      <c r="Q262" s="125"/>
      <c r="R262" s="125"/>
      <c r="S262" s="125"/>
      <c r="T262" s="125"/>
      <c r="U262" s="125"/>
      <c r="V262" s="125"/>
      <c r="W262" s="125"/>
      <c r="X262" s="125" t="s">
        <v>106</v>
      </c>
      <c r="Y262" s="125"/>
      <c r="Z262" s="125"/>
      <c r="AA262" s="125"/>
      <c r="AB262" s="125"/>
      <c r="AC262" s="125"/>
      <c r="AD262" s="125"/>
      <c r="AE262" s="125"/>
      <c r="AF262" s="125"/>
      <c r="AG262" s="125"/>
      <c r="AH262" s="125"/>
      <c r="AI262" s="125"/>
      <c r="AJ262" s="125"/>
      <c r="AK262" s="125"/>
      <c r="AL262" s="125"/>
      <c r="AM262" s="125"/>
      <c r="AN262" s="125"/>
      <c r="AO262" s="125"/>
      <c r="AP262" s="125"/>
      <c r="AQ262" s="125"/>
      <c r="AR262" s="125"/>
      <c r="AS262" s="125"/>
      <c r="AT262" s="125"/>
      <c r="AU262" s="125"/>
      <c r="AV262" s="125"/>
      <c r="AW262" s="125"/>
      <c r="AX262" s="125"/>
      <c r="AY262" s="125"/>
      <c r="AZ262" s="125"/>
      <c r="BA262" s="125"/>
      <c r="BB262" s="125"/>
      <c r="BC262" s="125"/>
      <c r="BD262" s="125"/>
      <c r="BE262" s="125"/>
      <c r="BF262" s="125"/>
      <c r="BG262" s="125"/>
      <c r="BH262" s="125"/>
    </row>
    <row r="263" spans="1:60" outlineLevel="2">
      <c r="A263" s="132"/>
      <c r="B263" s="133"/>
      <c r="C263" s="163" t="s">
        <v>152</v>
      </c>
      <c r="D263" s="161"/>
      <c r="E263" s="162"/>
      <c r="F263" s="134"/>
      <c r="G263" s="134"/>
      <c r="H263" s="134"/>
      <c r="I263" s="134"/>
      <c r="L263" s="134"/>
      <c r="M263" s="134"/>
      <c r="N263" s="134"/>
      <c r="O263" s="134"/>
      <c r="P263" s="134"/>
      <c r="Q263" s="125"/>
      <c r="R263" s="125"/>
      <c r="S263" s="125"/>
      <c r="T263" s="125"/>
      <c r="U263" s="125"/>
      <c r="V263" s="125"/>
      <c r="W263" s="125"/>
      <c r="X263" s="125" t="s">
        <v>127</v>
      </c>
      <c r="Y263" s="125">
        <v>0</v>
      </c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  <c r="AN263" s="125"/>
      <c r="AO263" s="125"/>
      <c r="AP263" s="125"/>
      <c r="AQ263" s="125"/>
      <c r="AR263" s="125"/>
      <c r="AS263" s="125"/>
      <c r="AT263" s="125"/>
      <c r="AU263" s="125"/>
      <c r="AV263" s="125"/>
      <c r="AW263" s="125"/>
      <c r="AX263" s="125"/>
      <c r="AY263" s="125"/>
      <c r="AZ263" s="125"/>
      <c r="BA263" s="125"/>
      <c r="BB263" s="125"/>
      <c r="BC263" s="125"/>
      <c r="BD263" s="125"/>
      <c r="BE263" s="125"/>
      <c r="BF263" s="125"/>
      <c r="BG263" s="125"/>
      <c r="BH263" s="125"/>
    </row>
    <row r="264" spans="1:60" outlineLevel="3">
      <c r="A264" s="132"/>
      <c r="B264" s="133"/>
      <c r="C264" s="163" t="s">
        <v>360</v>
      </c>
      <c r="D264" s="161"/>
      <c r="E264" s="162">
        <v>6</v>
      </c>
      <c r="F264" s="134"/>
      <c r="G264" s="134"/>
      <c r="H264" s="134"/>
      <c r="I264" s="134"/>
      <c r="L264" s="134"/>
      <c r="M264" s="134"/>
      <c r="N264" s="134"/>
      <c r="O264" s="134"/>
      <c r="P264" s="134"/>
      <c r="Q264" s="125"/>
      <c r="R264" s="125"/>
      <c r="S264" s="125"/>
      <c r="T264" s="125"/>
      <c r="U264" s="125"/>
      <c r="V264" s="125"/>
      <c r="W264" s="125"/>
      <c r="X264" s="125" t="s">
        <v>127</v>
      </c>
      <c r="Y264" s="125">
        <v>0</v>
      </c>
      <c r="Z264" s="125"/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5"/>
      <c r="AL264" s="125"/>
      <c r="AM264" s="125"/>
      <c r="AN264" s="125"/>
      <c r="AO264" s="125"/>
      <c r="AP264" s="125"/>
      <c r="AQ264" s="125"/>
      <c r="AR264" s="125"/>
      <c r="AS264" s="125"/>
      <c r="AT264" s="125"/>
      <c r="AU264" s="125"/>
      <c r="AV264" s="125"/>
      <c r="AW264" s="125"/>
      <c r="AX264" s="125"/>
      <c r="AY264" s="125"/>
      <c r="AZ264" s="125"/>
      <c r="BA264" s="125"/>
      <c r="BB264" s="125"/>
      <c r="BC264" s="125"/>
      <c r="BD264" s="125"/>
      <c r="BE264" s="125"/>
      <c r="BF264" s="125"/>
      <c r="BG264" s="125"/>
      <c r="BH264" s="125"/>
    </row>
    <row r="265" spans="1:60" ht="33.75" outlineLevel="1">
      <c r="A265" s="142">
        <v>68</v>
      </c>
      <c r="B265" s="143" t="s">
        <v>363</v>
      </c>
      <c r="C265" s="156" t="s">
        <v>364</v>
      </c>
      <c r="D265" s="144" t="s">
        <v>199</v>
      </c>
      <c r="E265" s="145">
        <v>6</v>
      </c>
      <c r="F265" s="146"/>
      <c r="G265" s="191">
        <f>ROUND(E265*F265,2)</f>
        <v>0</v>
      </c>
      <c r="H265" s="195" t="s">
        <v>125</v>
      </c>
      <c r="I265" s="147" t="s">
        <v>125</v>
      </c>
      <c r="L265" s="134">
        <v>0.45600000000000002</v>
      </c>
      <c r="M265" s="134" t="e">
        <f>ROUND(#REF!*L265,2)</f>
        <v>#REF!</v>
      </c>
      <c r="N265" s="134"/>
      <c r="O265" s="134" t="s">
        <v>104</v>
      </c>
      <c r="P265" s="134" t="s">
        <v>105</v>
      </c>
      <c r="Q265" s="125"/>
      <c r="R265" s="125"/>
      <c r="S265" s="125"/>
      <c r="T265" s="125"/>
      <c r="U265" s="125"/>
      <c r="V265" s="125"/>
      <c r="W265" s="125"/>
      <c r="X265" s="125" t="s">
        <v>106</v>
      </c>
      <c r="Y265" s="125"/>
      <c r="Z265" s="125"/>
      <c r="AA265" s="125"/>
      <c r="AB265" s="125"/>
      <c r="AC265" s="125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  <c r="AN265" s="125"/>
      <c r="AO265" s="125"/>
      <c r="AP265" s="125"/>
      <c r="AQ265" s="125"/>
      <c r="AR265" s="125"/>
      <c r="AS265" s="125"/>
      <c r="AT265" s="125"/>
      <c r="AU265" s="125"/>
      <c r="AV265" s="125"/>
      <c r="AW265" s="125"/>
      <c r="AX265" s="125"/>
      <c r="AY265" s="125"/>
      <c r="AZ265" s="125"/>
      <c r="BA265" s="125"/>
      <c r="BB265" s="125"/>
      <c r="BC265" s="125"/>
      <c r="BD265" s="125"/>
      <c r="BE265" s="125"/>
      <c r="BF265" s="125"/>
      <c r="BG265" s="125"/>
      <c r="BH265" s="125"/>
    </row>
    <row r="266" spans="1:60" outlineLevel="2">
      <c r="A266" s="132"/>
      <c r="B266" s="133"/>
      <c r="C266" s="268" t="s">
        <v>365</v>
      </c>
      <c r="D266" s="269"/>
      <c r="E266" s="269"/>
      <c r="F266" s="269"/>
      <c r="G266" s="269"/>
      <c r="H266" s="134"/>
      <c r="I266" s="134"/>
      <c r="L266" s="134"/>
      <c r="M266" s="134"/>
      <c r="N266" s="134"/>
      <c r="O266" s="134"/>
      <c r="P266" s="134"/>
      <c r="Q266" s="125"/>
      <c r="R266" s="125"/>
      <c r="S266" s="125"/>
      <c r="T266" s="125"/>
      <c r="U266" s="125"/>
      <c r="V266" s="125"/>
      <c r="W266" s="125"/>
      <c r="X266" s="125" t="s">
        <v>108</v>
      </c>
      <c r="Y266" s="125"/>
      <c r="Z266" s="125"/>
      <c r="AA266" s="125"/>
      <c r="AB266" s="125"/>
      <c r="AC266" s="125"/>
      <c r="AD266" s="125"/>
      <c r="AE266" s="125"/>
      <c r="AF266" s="125"/>
      <c r="AG266" s="125"/>
      <c r="AH266" s="125"/>
      <c r="AI266" s="125"/>
      <c r="AJ266" s="125"/>
      <c r="AK266" s="125"/>
      <c r="AL266" s="125"/>
      <c r="AM266" s="125"/>
      <c r="AN266" s="125"/>
      <c r="AO266" s="125"/>
      <c r="AP266" s="125"/>
      <c r="AQ266" s="125"/>
      <c r="AR266" s="125"/>
      <c r="AS266" s="125"/>
      <c r="AT266" s="125"/>
      <c r="AU266" s="125"/>
      <c r="AV266" s="125"/>
      <c r="AW266" s="125"/>
      <c r="AX266" s="125"/>
      <c r="AY266" s="125"/>
      <c r="AZ266" s="125"/>
      <c r="BA266" s="125"/>
      <c r="BB266" s="125"/>
      <c r="BC266" s="125"/>
      <c r="BD266" s="125"/>
      <c r="BE266" s="125"/>
      <c r="BF266" s="125"/>
      <c r="BG266" s="125"/>
      <c r="BH266" s="125"/>
    </row>
    <row r="267" spans="1:60" outlineLevel="2">
      <c r="A267" s="132"/>
      <c r="B267" s="133"/>
      <c r="C267" s="163" t="s">
        <v>152</v>
      </c>
      <c r="D267" s="161"/>
      <c r="E267" s="162"/>
      <c r="F267" s="134"/>
      <c r="G267" s="134"/>
      <c r="H267" s="134"/>
      <c r="I267" s="134"/>
      <c r="L267" s="134"/>
      <c r="M267" s="134"/>
      <c r="N267" s="134"/>
      <c r="O267" s="134"/>
      <c r="P267" s="134"/>
      <c r="Q267" s="125"/>
      <c r="R267" s="125"/>
      <c r="S267" s="125"/>
      <c r="T267" s="125"/>
      <c r="U267" s="125"/>
      <c r="V267" s="125"/>
      <c r="W267" s="125"/>
      <c r="X267" s="125" t="s">
        <v>127</v>
      </c>
      <c r="Y267" s="125">
        <v>0</v>
      </c>
      <c r="Z267" s="125"/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5"/>
      <c r="AL267" s="125"/>
      <c r="AM267" s="125"/>
      <c r="AN267" s="125"/>
      <c r="AO267" s="125"/>
      <c r="AP267" s="125"/>
      <c r="AQ267" s="125"/>
      <c r="AR267" s="125"/>
      <c r="AS267" s="125"/>
      <c r="AT267" s="125"/>
      <c r="AU267" s="125"/>
      <c r="AV267" s="125"/>
      <c r="AW267" s="125"/>
      <c r="AX267" s="125"/>
      <c r="AY267" s="125"/>
      <c r="AZ267" s="125"/>
      <c r="BA267" s="125"/>
      <c r="BB267" s="125"/>
      <c r="BC267" s="125"/>
      <c r="BD267" s="125"/>
      <c r="BE267" s="125"/>
      <c r="BF267" s="125"/>
      <c r="BG267" s="125"/>
      <c r="BH267" s="125"/>
    </row>
    <row r="268" spans="1:60" outlineLevel="3">
      <c r="A268" s="132"/>
      <c r="B268" s="133"/>
      <c r="C268" s="163" t="s">
        <v>360</v>
      </c>
      <c r="D268" s="161"/>
      <c r="E268" s="162">
        <v>6</v>
      </c>
      <c r="F268" s="134"/>
      <c r="G268" s="134"/>
      <c r="H268" s="134"/>
      <c r="I268" s="134"/>
      <c r="L268" s="134"/>
      <c r="M268" s="134"/>
      <c r="N268" s="134"/>
      <c r="O268" s="134"/>
      <c r="P268" s="134"/>
      <c r="Q268" s="125"/>
      <c r="R268" s="125"/>
      <c r="S268" s="125"/>
      <c r="T268" s="125"/>
      <c r="U268" s="125"/>
      <c r="V268" s="125"/>
      <c r="W268" s="125"/>
      <c r="X268" s="125" t="s">
        <v>127</v>
      </c>
      <c r="Y268" s="125">
        <v>0</v>
      </c>
      <c r="Z268" s="125"/>
      <c r="AA268" s="125"/>
      <c r="AB268" s="125"/>
      <c r="AC268" s="125"/>
      <c r="AD268" s="125"/>
      <c r="AE268" s="125"/>
      <c r="AF268" s="125"/>
      <c r="AG268" s="125"/>
      <c r="AH268" s="125"/>
      <c r="AI268" s="125"/>
      <c r="AJ268" s="125"/>
      <c r="AK268" s="125"/>
      <c r="AL268" s="125"/>
      <c r="AM268" s="125"/>
      <c r="AN268" s="125"/>
      <c r="AO268" s="125"/>
      <c r="AP268" s="125"/>
      <c r="AQ268" s="125"/>
      <c r="AR268" s="125"/>
      <c r="AS268" s="125"/>
      <c r="AT268" s="125"/>
      <c r="AU268" s="125"/>
      <c r="AV268" s="125"/>
      <c r="AW268" s="125"/>
      <c r="AX268" s="125"/>
      <c r="AY268" s="125"/>
      <c r="AZ268" s="125"/>
      <c r="BA268" s="125"/>
      <c r="BB268" s="125"/>
      <c r="BC268" s="125"/>
      <c r="BD268" s="125"/>
      <c r="BE268" s="125"/>
      <c r="BF268" s="125"/>
      <c r="BG268" s="125"/>
      <c r="BH268" s="125"/>
    </row>
    <row r="269" spans="1:60">
      <c r="A269" s="136" t="s">
        <v>97</v>
      </c>
      <c r="B269" s="137" t="s">
        <v>63</v>
      </c>
      <c r="C269" s="155" t="s">
        <v>64</v>
      </c>
      <c r="D269" s="138"/>
      <c r="E269" s="139"/>
      <c r="F269" s="140"/>
      <c r="G269" s="140">
        <f>SUMIF(AG270:AG284,"&lt;&gt;NOR",G270:G284)</f>
        <v>0</v>
      </c>
      <c r="H269" s="140"/>
      <c r="I269" s="141"/>
      <c r="L269" s="135"/>
      <c r="M269" s="135" t="e">
        <f>SUM(M270:M284)</f>
        <v>#REF!</v>
      </c>
      <c r="N269" s="135"/>
      <c r="O269" s="135"/>
      <c r="P269" s="135"/>
      <c r="X269" t="s">
        <v>98</v>
      </c>
    </row>
    <row r="270" spans="1:60" ht="22.5" outlineLevel="1">
      <c r="A270" s="142">
        <v>69</v>
      </c>
      <c r="B270" s="143" t="s">
        <v>366</v>
      </c>
      <c r="C270" s="156" t="s">
        <v>367</v>
      </c>
      <c r="D270" s="144" t="s">
        <v>144</v>
      </c>
      <c r="E270" s="145">
        <v>4.8</v>
      </c>
      <c r="F270" s="146"/>
      <c r="G270" s="191">
        <f>ROUND(E270*F270,2)</f>
        <v>0</v>
      </c>
      <c r="H270" s="195" t="s">
        <v>125</v>
      </c>
      <c r="I270" s="147" t="s">
        <v>125</v>
      </c>
      <c r="L270" s="134">
        <v>0.14000000000000001</v>
      </c>
      <c r="M270" s="134" t="e">
        <f>ROUND(#REF!*L270,2)</f>
        <v>#REF!</v>
      </c>
      <c r="N270" s="134"/>
      <c r="O270" s="134" t="s">
        <v>104</v>
      </c>
      <c r="P270" s="134" t="s">
        <v>105</v>
      </c>
      <c r="Q270" s="125"/>
      <c r="R270" s="125"/>
      <c r="S270" s="125"/>
      <c r="T270" s="125"/>
      <c r="U270" s="125"/>
      <c r="V270" s="125"/>
      <c r="W270" s="125"/>
      <c r="X270" s="125" t="s">
        <v>106</v>
      </c>
      <c r="Y270" s="125"/>
      <c r="Z270" s="125"/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5"/>
      <c r="AL270" s="125"/>
      <c r="AM270" s="125"/>
      <c r="AN270" s="125"/>
      <c r="AO270" s="125"/>
      <c r="AP270" s="125"/>
      <c r="AQ270" s="125"/>
      <c r="AR270" s="125"/>
      <c r="AS270" s="125"/>
      <c r="AT270" s="125"/>
      <c r="AU270" s="125"/>
      <c r="AV270" s="125"/>
      <c r="AW270" s="125"/>
      <c r="AX270" s="125"/>
      <c r="AY270" s="125"/>
      <c r="AZ270" s="125"/>
      <c r="BA270" s="125"/>
      <c r="BB270" s="125"/>
      <c r="BC270" s="125"/>
      <c r="BD270" s="125"/>
      <c r="BE270" s="125"/>
      <c r="BF270" s="125"/>
      <c r="BG270" s="125"/>
      <c r="BH270" s="125"/>
    </row>
    <row r="271" spans="1:60" outlineLevel="2">
      <c r="A271" s="132"/>
      <c r="B271" s="133"/>
      <c r="C271" s="163" t="s">
        <v>368</v>
      </c>
      <c r="D271" s="161"/>
      <c r="E271" s="162">
        <v>4.8</v>
      </c>
      <c r="F271" s="134"/>
      <c r="G271" s="134"/>
      <c r="H271" s="134"/>
      <c r="I271" s="134"/>
      <c r="L271" s="134"/>
      <c r="M271" s="134"/>
      <c r="N271" s="134"/>
      <c r="O271" s="134"/>
      <c r="P271" s="134"/>
      <c r="Q271" s="125"/>
      <c r="R271" s="125"/>
      <c r="S271" s="125"/>
      <c r="T271" s="125"/>
      <c r="U271" s="125"/>
      <c r="V271" s="125"/>
      <c r="W271" s="125"/>
      <c r="X271" s="125" t="s">
        <v>127</v>
      </c>
      <c r="Y271" s="125">
        <v>0</v>
      </c>
      <c r="Z271" s="125"/>
      <c r="AA271" s="125"/>
      <c r="AB271" s="125"/>
      <c r="AC271" s="125"/>
      <c r="AD271" s="125"/>
      <c r="AE271" s="125"/>
      <c r="AF271" s="125"/>
      <c r="AG271" s="125"/>
      <c r="AH271" s="125"/>
      <c r="AI271" s="125"/>
      <c r="AJ271" s="125"/>
      <c r="AK271" s="125"/>
      <c r="AL271" s="125"/>
      <c r="AM271" s="125"/>
      <c r="AN271" s="125"/>
      <c r="AO271" s="125"/>
      <c r="AP271" s="125"/>
      <c r="AQ271" s="125"/>
      <c r="AR271" s="125"/>
      <c r="AS271" s="125"/>
      <c r="AT271" s="125"/>
      <c r="AU271" s="125"/>
      <c r="AV271" s="125"/>
      <c r="AW271" s="125"/>
      <c r="AX271" s="125"/>
      <c r="AY271" s="125"/>
      <c r="AZ271" s="125"/>
      <c r="BA271" s="125"/>
      <c r="BB271" s="125"/>
      <c r="BC271" s="125"/>
      <c r="BD271" s="125"/>
      <c r="BE271" s="125"/>
      <c r="BF271" s="125"/>
      <c r="BG271" s="125"/>
      <c r="BH271" s="125"/>
    </row>
    <row r="272" spans="1:60" outlineLevel="1">
      <c r="A272" s="142">
        <v>70</v>
      </c>
      <c r="B272" s="143" t="s">
        <v>369</v>
      </c>
      <c r="C272" s="156" t="s">
        <v>370</v>
      </c>
      <c r="D272" s="144" t="s">
        <v>144</v>
      </c>
      <c r="E272" s="145">
        <v>14</v>
      </c>
      <c r="F272" s="146"/>
      <c r="G272" s="191">
        <f>ROUND(E272*F272,2)</f>
        <v>0</v>
      </c>
      <c r="H272" s="195" t="s">
        <v>125</v>
      </c>
      <c r="I272" s="147" t="s">
        <v>125</v>
      </c>
      <c r="L272" s="134">
        <v>0.12</v>
      </c>
      <c r="M272" s="134" t="e">
        <f>ROUND(#REF!*L272,2)</f>
        <v>#REF!</v>
      </c>
      <c r="N272" s="134"/>
      <c r="O272" s="134" t="s">
        <v>104</v>
      </c>
      <c r="P272" s="134" t="s">
        <v>105</v>
      </c>
      <c r="Q272" s="125"/>
      <c r="R272" s="125"/>
      <c r="S272" s="125"/>
      <c r="T272" s="125"/>
      <c r="U272" s="125"/>
      <c r="V272" s="125"/>
      <c r="W272" s="125"/>
      <c r="X272" s="125" t="s">
        <v>106</v>
      </c>
      <c r="Y272" s="125"/>
      <c r="Z272" s="125"/>
      <c r="AA272" s="125"/>
      <c r="AB272" s="125"/>
      <c r="AC272" s="125"/>
      <c r="AD272" s="125"/>
      <c r="AE272" s="125"/>
      <c r="AF272" s="125"/>
      <c r="AG272" s="125"/>
      <c r="AH272" s="125"/>
      <c r="AI272" s="125"/>
      <c r="AJ272" s="125"/>
      <c r="AK272" s="125"/>
      <c r="AL272" s="125"/>
      <c r="AM272" s="125"/>
      <c r="AN272" s="125"/>
      <c r="AO272" s="125"/>
      <c r="AP272" s="125"/>
      <c r="AQ272" s="125"/>
      <c r="AR272" s="125"/>
      <c r="AS272" s="125"/>
      <c r="AT272" s="125"/>
      <c r="AU272" s="125"/>
      <c r="AV272" s="125"/>
      <c r="AW272" s="125"/>
      <c r="AX272" s="125"/>
      <c r="AY272" s="125"/>
      <c r="AZ272" s="125"/>
      <c r="BA272" s="125"/>
      <c r="BB272" s="125"/>
      <c r="BC272" s="125"/>
      <c r="BD272" s="125"/>
      <c r="BE272" s="125"/>
      <c r="BF272" s="125"/>
      <c r="BG272" s="125"/>
      <c r="BH272" s="125"/>
    </row>
    <row r="273" spans="1:60" outlineLevel="2">
      <c r="A273" s="132"/>
      <c r="B273" s="133"/>
      <c r="C273" s="268" t="s">
        <v>371</v>
      </c>
      <c r="D273" s="269"/>
      <c r="E273" s="269"/>
      <c r="F273" s="269"/>
      <c r="G273" s="269"/>
      <c r="H273" s="134"/>
      <c r="I273" s="134"/>
      <c r="L273" s="134"/>
      <c r="M273" s="134"/>
      <c r="N273" s="134"/>
      <c r="O273" s="134"/>
      <c r="P273" s="134"/>
      <c r="Q273" s="125"/>
      <c r="R273" s="125"/>
      <c r="S273" s="125"/>
      <c r="T273" s="125"/>
      <c r="U273" s="125"/>
      <c r="V273" s="125"/>
      <c r="W273" s="125"/>
      <c r="X273" s="125" t="s">
        <v>108</v>
      </c>
      <c r="Y273" s="125"/>
      <c r="Z273" s="125"/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5"/>
      <c r="AL273" s="125"/>
      <c r="AM273" s="125"/>
      <c r="AN273" s="125"/>
      <c r="AO273" s="125"/>
      <c r="AP273" s="125"/>
      <c r="AQ273" s="125"/>
      <c r="AR273" s="125"/>
      <c r="AS273" s="125"/>
      <c r="AT273" s="125"/>
      <c r="AU273" s="125"/>
      <c r="AV273" s="125"/>
      <c r="AW273" s="125"/>
      <c r="AX273" s="125"/>
      <c r="AY273" s="125"/>
      <c r="AZ273" s="125"/>
      <c r="BA273" s="125"/>
      <c r="BB273" s="125"/>
      <c r="BC273" s="125"/>
      <c r="BD273" s="125"/>
      <c r="BE273" s="125"/>
      <c r="BF273" s="125"/>
      <c r="BG273" s="125"/>
      <c r="BH273" s="125"/>
    </row>
    <row r="274" spans="1:60" outlineLevel="2">
      <c r="A274" s="132"/>
      <c r="B274" s="133"/>
      <c r="C274" s="163" t="s">
        <v>372</v>
      </c>
      <c r="D274" s="161"/>
      <c r="E274" s="162">
        <v>14</v>
      </c>
      <c r="F274" s="134"/>
      <c r="G274" s="134"/>
      <c r="H274" s="134"/>
      <c r="I274" s="134"/>
      <c r="L274" s="134"/>
      <c r="M274" s="134"/>
      <c r="N274" s="134"/>
      <c r="O274" s="134"/>
      <c r="P274" s="134"/>
      <c r="Q274" s="125"/>
      <c r="R274" s="125"/>
      <c r="S274" s="125"/>
      <c r="T274" s="125"/>
      <c r="U274" s="125"/>
      <c r="V274" s="125"/>
      <c r="W274" s="125"/>
      <c r="X274" s="125" t="s">
        <v>127</v>
      </c>
      <c r="Y274" s="125">
        <v>0</v>
      </c>
      <c r="Z274" s="125"/>
      <c r="AA274" s="125"/>
      <c r="AB274" s="125"/>
      <c r="AC274" s="125"/>
      <c r="AD274" s="125"/>
      <c r="AE274" s="125"/>
      <c r="AF274" s="125"/>
      <c r="AG274" s="125"/>
      <c r="AH274" s="125"/>
      <c r="AI274" s="125"/>
      <c r="AJ274" s="125"/>
      <c r="AK274" s="125"/>
      <c r="AL274" s="125"/>
      <c r="AM274" s="125"/>
      <c r="AN274" s="125"/>
      <c r="AO274" s="125"/>
      <c r="AP274" s="125"/>
      <c r="AQ274" s="125"/>
      <c r="AR274" s="125"/>
      <c r="AS274" s="125"/>
      <c r="AT274" s="125"/>
      <c r="AU274" s="125"/>
      <c r="AV274" s="125"/>
      <c r="AW274" s="125"/>
      <c r="AX274" s="125"/>
      <c r="AY274" s="125"/>
      <c r="AZ274" s="125"/>
      <c r="BA274" s="125"/>
      <c r="BB274" s="125"/>
      <c r="BC274" s="125"/>
      <c r="BD274" s="125"/>
      <c r="BE274" s="125"/>
      <c r="BF274" s="125"/>
      <c r="BG274" s="125"/>
      <c r="BH274" s="125"/>
    </row>
    <row r="275" spans="1:60" outlineLevel="1">
      <c r="A275" s="142">
        <v>71</v>
      </c>
      <c r="B275" s="143" t="s">
        <v>373</v>
      </c>
      <c r="C275" s="156" t="s">
        <v>374</v>
      </c>
      <c r="D275" s="144" t="s">
        <v>151</v>
      </c>
      <c r="E275" s="145">
        <v>0.14399999999999999</v>
      </c>
      <c r="F275" s="146"/>
      <c r="G275" s="191">
        <f>ROUND(E275*F275,2)</f>
        <v>0</v>
      </c>
      <c r="H275" s="195" t="s">
        <v>125</v>
      </c>
      <c r="I275" s="147" t="s">
        <v>125</v>
      </c>
      <c r="L275" s="134">
        <v>1.4419999999999999</v>
      </c>
      <c r="M275" s="134" t="e">
        <f>ROUND(#REF!*L275,2)</f>
        <v>#REF!</v>
      </c>
      <c r="N275" s="134"/>
      <c r="O275" s="134" t="s">
        <v>104</v>
      </c>
      <c r="P275" s="134" t="s">
        <v>105</v>
      </c>
      <c r="Q275" s="125"/>
      <c r="R275" s="125"/>
      <c r="S275" s="125"/>
      <c r="T275" s="125"/>
      <c r="U275" s="125"/>
      <c r="V275" s="125"/>
      <c r="W275" s="125"/>
      <c r="X275" s="125" t="s">
        <v>106</v>
      </c>
      <c r="Y275" s="125"/>
      <c r="Z275" s="125"/>
      <c r="AA275" s="125"/>
      <c r="AB275" s="125"/>
      <c r="AC275" s="125"/>
      <c r="AD275" s="125"/>
      <c r="AE275" s="125"/>
      <c r="AF275" s="125"/>
      <c r="AG275" s="125"/>
      <c r="AH275" s="125"/>
      <c r="AI275" s="125"/>
      <c r="AJ275" s="125"/>
      <c r="AK275" s="125"/>
      <c r="AL275" s="125"/>
      <c r="AM275" s="125"/>
      <c r="AN275" s="125"/>
      <c r="AO275" s="125"/>
      <c r="AP275" s="125"/>
      <c r="AQ275" s="125"/>
      <c r="AR275" s="125"/>
      <c r="AS275" s="125"/>
      <c r="AT275" s="125"/>
      <c r="AU275" s="125"/>
      <c r="AV275" s="125"/>
      <c r="AW275" s="125"/>
      <c r="AX275" s="125"/>
      <c r="AY275" s="125"/>
      <c r="AZ275" s="125"/>
      <c r="BA275" s="125"/>
      <c r="BB275" s="125"/>
      <c r="BC275" s="125"/>
      <c r="BD275" s="125"/>
      <c r="BE275" s="125"/>
      <c r="BF275" s="125"/>
      <c r="BG275" s="125"/>
      <c r="BH275" s="125"/>
    </row>
    <row r="276" spans="1:60" outlineLevel="2">
      <c r="A276" s="132"/>
      <c r="B276" s="133"/>
      <c r="C276" s="163" t="s">
        <v>375</v>
      </c>
      <c r="D276" s="161"/>
      <c r="E276" s="162">
        <v>0.14000000000000001</v>
      </c>
      <c r="F276" s="134"/>
      <c r="G276" s="134"/>
      <c r="H276" s="134"/>
      <c r="I276" s="134"/>
      <c r="L276" s="134"/>
      <c r="M276" s="134"/>
      <c r="N276" s="134"/>
      <c r="O276" s="134"/>
      <c r="P276" s="134"/>
      <c r="Q276" s="125"/>
      <c r="R276" s="125"/>
      <c r="S276" s="125"/>
      <c r="T276" s="125"/>
      <c r="U276" s="125"/>
      <c r="V276" s="125"/>
      <c r="W276" s="125"/>
      <c r="X276" s="125" t="s">
        <v>127</v>
      </c>
      <c r="Y276" s="125">
        <v>0</v>
      </c>
      <c r="Z276" s="125"/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5"/>
      <c r="AL276" s="125"/>
      <c r="AM276" s="125"/>
      <c r="AN276" s="125"/>
      <c r="AO276" s="125"/>
      <c r="AP276" s="125"/>
      <c r="AQ276" s="125"/>
      <c r="AR276" s="125"/>
      <c r="AS276" s="125"/>
      <c r="AT276" s="125"/>
      <c r="AU276" s="125"/>
      <c r="AV276" s="125"/>
      <c r="AW276" s="125"/>
      <c r="AX276" s="125"/>
      <c r="AY276" s="125"/>
      <c r="AZ276" s="125"/>
      <c r="BA276" s="125"/>
      <c r="BB276" s="125"/>
      <c r="BC276" s="125"/>
      <c r="BD276" s="125"/>
      <c r="BE276" s="125"/>
      <c r="BF276" s="125"/>
      <c r="BG276" s="125"/>
      <c r="BH276" s="125"/>
    </row>
    <row r="277" spans="1:60" outlineLevel="1">
      <c r="A277" s="142">
        <v>72</v>
      </c>
      <c r="B277" s="143" t="s">
        <v>376</v>
      </c>
      <c r="C277" s="156" t="s">
        <v>377</v>
      </c>
      <c r="D277" s="144" t="s">
        <v>199</v>
      </c>
      <c r="E277" s="145">
        <v>15</v>
      </c>
      <c r="F277" s="146"/>
      <c r="G277" s="191">
        <f>ROUND(E277*F277,2)</f>
        <v>0</v>
      </c>
      <c r="H277" s="195" t="s">
        <v>125</v>
      </c>
      <c r="I277" s="147" t="s">
        <v>125</v>
      </c>
      <c r="L277" s="134">
        <v>0</v>
      </c>
      <c r="M277" s="134" t="e">
        <f>ROUND(#REF!*L277,2)</f>
        <v>#REF!</v>
      </c>
      <c r="N277" s="134"/>
      <c r="O277" s="134" t="s">
        <v>116</v>
      </c>
      <c r="P277" s="134" t="s">
        <v>105</v>
      </c>
      <c r="Q277" s="125"/>
      <c r="R277" s="125"/>
      <c r="S277" s="125"/>
      <c r="T277" s="125"/>
      <c r="U277" s="125"/>
      <c r="V277" s="125"/>
      <c r="W277" s="125"/>
      <c r="X277" s="125" t="s">
        <v>117</v>
      </c>
      <c r="Y277" s="125"/>
      <c r="Z277" s="125"/>
      <c r="AA277" s="125"/>
      <c r="AB277" s="125"/>
      <c r="AC277" s="125"/>
      <c r="AD277" s="125"/>
      <c r="AE277" s="125"/>
      <c r="AF277" s="125"/>
      <c r="AG277" s="125"/>
      <c r="AH277" s="125"/>
      <c r="AI277" s="125"/>
      <c r="AJ277" s="125"/>
      <c r="AK277" s="125"/>
      <c r="AL277" s="125"/>
      <c r="AM277" s="125"/>
      <c r="AN277" s="125"/>
      <c r="AO277" s="125"/>
      <c r="AP277" s="125"/>
      <c r="AQ277" s="125"/>
      <c r="AR277" s="125"/>
      <c r="AS277" s="125"/>
      <c r="AT277" s="125"/>
      <c r="AU277" s="125"/>
      <c r="AV277" s="125"/>
      <c r="AW277" s="125"/>
      <c r="AX277" s="125"/>
      <c r="AY277" s="125"/>
      <c r="AZ277" s="125"/>
      <c r="BA277" s="125"/>
      <c r="BB277" s="125"/>
      <c r="BC277" s="125"/>
      <c r="BD277" s="125"/>
      <c r="BE277" s="125"/>
      <c r="BF277" s="125"/>
      <c r="BG277" s="125"/>
      <c r="BH277" s="125"/>
    </row>
    <row r="278" spans="1:60" outlineLevel="2">
      <c r="A278" s="132"/>
      <c r="B278" s="133"/>
      <c r="C278" s="268" t="s">
        <v>378</v>
      </c>
      <c r="D278" s="269"/>
      <c r="E278" s="269"/>
      <c r="F278" s="269"/>
      <c r="G278" s="269"/>
      <c r="H278" s="134"/>
      <c r="I278" s="134"/>
      <c r="L278" s="134"/>
      <c r="M278" s="134"/>
      <c r="N278" s="134"/>
      <c r="O278" s="134"/>
      <c r="P278" s="134"/>
      <c r="Q278" s="125"/>
      <c r="R278" s="125"/>
      <c r="S278" s="125"/>
      <c r="T278" s="125"/>
      <c r="U278" s="125"/>
      <c r="V278" s="125"/>
      <c r="W278" s="125"/>
      <c r="X278" s="125" t="s">
        <v>108</v>
      </c>
      <c r="Y278" s="125"/>
      <c r="Z278" s="125"/>
      <c r="AA278" s="125"/>
      <c r="AB278" s="125"/>
      <c r="AC278" s="125"/>
      <c r="AD278" s="125"/>
      <c r="AE278" s="125"/>
      <c r="AF278" s="125"/>
      <c r="AG278" s="125"/>
      <c r="AH278" s="125"/>
      <c r="AI278" s="125"/>
      <c r="AJ278" s="125"/>
      <c r="AK278" s="125"/>
      <c r="AL278" s="125"/>
      <c r="AM278" s="125"/>
      <c r="AN278" s="125"/>
      <c r="AO278" s="125"/>
      <c r="AP278" s="125"/>
      <c r="AQ278" s="125"/>
      <c r="AR278" s="125"/>
      <c r="AS278" s="125"/>
      <c r="AT278" s="125"/>
      <c r="AU278" s="125"/>
      <c r="AV278" s="125"/>
      <c r="AW278" s="125"/>
      <c r="AX278" s="125"/>
      <c r="AY278" s="125"/>
      <c r="AZ278" s="125"/>
      <c r="BA278" s="125"/>
      <c r="BB278" s="125"/>
      <c r="BC278" s="125"/>
      <c r="BD278" s="125"/>
      <c r="BE278" s="125"/>
      <c r="BF278" s="125"/>
      <c r="BG278" s="125"/>
      <c r="BH278" s="125"/>
    </row>
    <row r="279" spans="1:60" outlineLevel="3">
      <c r="A279" s="132"/>
      <c r="B279" s="133"/>
      <c r="C279" s="279" t="s">
        <v>379</v>
      </c>
      <c r="D279" s="280"/>
      <c r="E279" s="280"/>
      <c r="F279" s="280"/>
      <c r="G279" s="280"/>
      <c r="H279" s="134"/>
      <c r="I279" s="134"/>
      <c r="L279" s="134"/>
      <c r="M279" s="134"/>
      <c r="N279" s="134"/>
      <c r="O279" s="134"/>
      <c r="P279" s="134"/>
      <c r="Q279" s="125"/>
      <c r="R279" s="125"/>
      <c r="S279" s="125"/>
      <c r="T279" s="125"/>
      <c r="U279" s="125"/>
      <c r="V279" s="125"/>
      <c r="W279" s="125"/>
      <c r="X279" s="125" t="s">
        <v>108</v>
      </c>
      <c r="Y279" s="125"/>
      <c r="Z279" s="125"/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  <c r="AN279" s="125"/>
      <c r="AO279" s="125"/>
      <c r="AP279" s="125"/>
      <c r="AQ279" s="125"/>
      <c r="AR279" s="125"/>
      <c r="AS279" s="125"/>
      <c r="AT279" s="125"/>
      <c r="AU279" s="125"/>
      <c r="AV279" s="125"/>
      <c r="AW279" s="125"/>
      <c r="AX279" s="125"/>
      <c r="AY279" s="125"/>
      <c r="AZ279" s="125"/>
      <c r="BA279" s="125"/>
      <c r="BB279" s="125"/>
      <c r="BC279" s="125"/>
      <c r="BD279" s="125"/>
      <c r="BE279" s="125"/>
      <c r="BF279" s="125"/>
      <c r="BG279" s="125"/>
      <c r="BH279" s="125"/>
    </row>
    <row r="280" spans="1:60" outlineLevel="3">
      <c r="A280" s="132"/>
      <c r="B280" s="133"/>
      <c r="C280" s="279" t="s">
        <v>380</v>
      </c>
      <c r="D280" s="280"/>
      <c r="E280" s="280"/>
      <c r="F280" s="280"/>
      <c r="G280" s="280"/>
      <c r="H280" s="134"/>
      <c r="I280" s="134"/>
      <c r="L280" s="134"/>
      <c r="M280" s="134"/>
      <c r="N280" s="134"/>
      <c r="O280" s="134"/>
      <c r="P280" s="134"/>
      <c r="Q280" s="125"/>
      <c r="R280" s="125"/>
      <c r="S280" s="125"/>
      <c r="T280" s="125"/>
      <c r="U280" s="125"/>
      <c r="V280" s="125"/>
      <c r="W280" s="125"/>
      <c r="X280" s="125" t="s">
        <v>108</v>
      </c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  <c r="AN280" s="125"/>
      <c r="AO280" s="125"/>
      <c r="AP280" s="125"/>
      <c r="AQ280" s="125"/>
      <c r="AR280" s="125"/>
      <c r="AS280" s="125"/>
      <c r="AT280" s="125"/>
      <c r="AU280" s="125"/>
      <c r="AV280" s="125"/>
      <c r="AW280" s="125"/>
      <c r="AX280" s="125"/>
      <c r="AY280" s="125"/>
      <c r="AZ280" s="125"/>
      <c r="BA280" s="125"/>
      <c r="BB280" s="125"/>
      <c r="BC280" s="125"/>
      <c r="BD280" s="125"/>
      <c r="BE280" s="125"/>
      <c r="BF280" s="125"/>
      <c r="BG280" s="125"/>
      <c r="BH280" s="125"/>
    </row>
    <row r="281" spans="1:60" outlineLevel="3">
      <c r="A281" s="132"/>
      <c r="B281" s="133"/>
      <c r="C281" s="279" t="s">
        <v>381</v>
      </c>
      <c r="D281" s="280"/>
      <c r="E281" s="280"/>
      <c r="F281" s="280"/>
      <c r="G281" s="280"/>
      <c r="H281" s="134"/>
      <c r="I281" s="134"/>
      <c r="L281" s="134"/>
      <c r="M281" s="134"/>
      <c r="N281" s="134"/>
      <c r="O281" s="134"/>
      <c r="P281" s="134"/>
      <c r="Q281" s="125"/>
      <c r="R281" s="125"/>
      <c r="S281" s="125"/>
      <c r="T281" s="125"/>
      <c r="U281" s="125"/>
      <c r="V281" s="125"/>
      <c r="W281" s="125"/>
      <c r="X281" s="125" t="s">
        <v>108</v>
      </c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5"/>
      <c r="AL281" s="125"/>
      <c r="AM281" s="125"/>
      <c r="AN281" s="125"/>
      <c r="AO281" s="125"/>
      <c r="AP281" s="125"/>
      <c r="AQ281" s="125"/>
      <c r="AR281" s="125"/>
      <c r="AS281" s="125"/>
      <c r="AT281" s="125"/>
      <c r="AU281" s="125"/>
      <c r="AV281" s="125"/>
      <c r="AW281" s="125"/>
      <c r="AX281" s="125"/>
      <c r="AY281" s="125"/>
      <c r="AZ281" s="125"/>
      <c r="BA281" s="125"/>
      <c r="BB281" s="125"/>
      <c r="BC281" s="125"/>
      <c r="BD281" s="125"/>
      <c r="BE281" s="125"/>
      <c r="BF281" s="125"/>
      <c r="BG281" s="125"/>
      <c r="BH281" s="125"/>
    </row>
    <row r="282" spans="1:60" ht="56.25" outlineLevel="3">
      <c r="A282" s="132"/>
      <c r="B282" s="133"/>
      <c r="C282" s="279" t="s">
        <v>382</v>
      </c>
      <c r="D282" s="280"/>
      <c r="E282" s="280"/>
      <c r="F282" s="280"/>
      <c r="G282" s="280"/>
      <c r="H282" s="134"/>
      <c r="I282" s="134"/>
      <c r="L282" s="134"/>
      <c r="M282" s="134"/>
      <c r="N282" s="134"/>
      <c r="O282" s="134"/>
      <c r="P282" s="134"/>
      <c r="Q282" s="125"/>
      <c r="R282" s="125"/>
      <c r="S282" s="125"/>
      <c r="T282" s="125"/>
      <c r="U282" s="125"/>
      <c r="V282" s="125"/>
      <c r="W282" s="125"/>
      <c r="X282" s="125" t="s">
        <v>108</v>
      </c>
      <c r="Y282" s="125"/>
      <c r="Z282" s="125"/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5"/>
      <c r="AL282" s="125"/>
      <c r="AM282" s="125"/>
      <c r="AN282" s="125"/>
      <c r="AO282" s="125"/>
      <c r="AP282" s="125"/>
      <c r="AQ282" s="125"/>
      <c r="AR282" s="148" t="e">
        <f>#REF!</f>
        <v>#REF!</v>
      </c>
      <c r="AS282" s="125"/>
      <c r="AT282" s="125"/>
      <c r="AU282" s="125"/>
      <c r="AV282" s="125"/>
      <c r="AW282" s="125"/>
      <c r="AX282" s="125"/>
      <c r="AY282" s="125"/>
      <c r="AZ282" s="125"/>
      <c r="BA282" s="148" t="str">
        <f>C282</f>
        <v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v>
      </c>
      <c r="BB282" s="125"/>
      <c r="BC282" s="125"/>
      <c r="BD282" s="125"/>
      <c r="BE282" s="125"/>
      <c r="BF282" s="125"/>
      <c r="BG282" s="125"/>
      <c r="BH282" s="125"/>
    </row>
    <row r="283" spans="1:60" outlineLevel="2">
      <c r="A283" s="132"/>
      <c r="B283" s="133"/>
      <c r="C283" s="163" t="s">
        <v>383</v>
      </c>
      <c r="D283" s="161"/>
      <c r="E283" s="162">
        <v>14.7</v>
      </c>
      <c r="F283" s="134"/>
      <c r="G283" s="134"/>
      <c r="H283" s="134"/>
      <c r="I283" s="134"/>
      <c r="L283" s="134"/>
      <c r="M283" s="134"/>
      <c r="N283" s="134"/>
      <c r="O283" s="134"/>
      <c r="P283" s="134"/>
      <c r="Q283" s="125"/>
      <c r="R283" s="125"/>
      <c r="S283" s="125"/>
      <c r="T283" s="125"/>
      <c r="U283" s="125"/>
      <c r="V283" s="125"/>
      <c r="W283" s="125"/>
      <c r="X283" s="125" t="s">
        <v>127</v>
      </c>
      <c r="Y283" s="125">
        <v>0</v>
      </c>
      <c r="Z283" s="125"/>
      <c r="AA283" s="125"/>
      <c r="AB283" s="125"/>
      <c r="AC283" s="125"/>
      <c r="AD283" s="125"/>
      <c r="AE283" s="125"/>
      <c r="AF283" s="125"/>
      <c r="AG283" s="125"/>
      <c r="AH283" s="125"/>
      <c r="AI283" s="125"/>
      <c r="AJ283" s="125"/>
      <c r="AK283" s="125"/>
      <c r="AL283" s="125"/>
      <c r="AM283" s="125"/>
      <c r="AN283" s="125"/>
      <c r="AO283" s="125"/>
      <c r="AP283" s="125"/>
      <c r="AQ283" s="125"/>
      <c r="AR283" s="125"/>
      <c r="AS283" s="125"/>
      <c r="AT283" s="125"/>
      <c r="AU283" s="125"/>
      <c r="AV283" s="125"/>
      <c r="AW283" s="125"/>
      <c r="AX283" s="125"/>
      <c r="AY283" s="125"/>
      <c r="AZ283" s="125"/>
      <c r="BA283" s="125"/>
      <c r="BB283" s="125"/>
      <c r="BC283" s="125"/>
      <c r="BD283" s="125"/>
      <c r="BE283" s="125"/>
      <c r="BF283" s="125"/>
      <c r="BG283" s="125"/>
      <c r="BH283" s="125"/>
    </row>
    <row r="284" spans="1:60" outlineLevel="3">
      <c r="A284" s="132"/>
      <c r="B284" s="133"/>
      <c r="C284" s="163" t="s">
        <v>384</v>
      </c>
      <c r="D284" s="161"/>
      <c r="E284" s="162">
        <v>0.3</v>
      </c>
      <c r="F284" s="134"/>
      <c r="G284" s="134"/>
      <c r="H284" s="134"/>
      <c r="I284" s="134"/>
      <c r="L284" s="134"/>
      <c r="M284" s="134"/>
      <c r="N284" s="134"/>
      <c r="O284" s="134"/>
      <c r="P284" s="134"/>
      <c r="Q284" s="125"/>
      <c r="R284" s="125"/>
      <c r="S284" s="125"/>
      <c r="T284" s="125"/>
      <c r="U284" s="125"/>
      <c r="V284" s="125"/>
      <c r="W284" s="125"/>
      <c r="X284" s="125" t="s">
        <v>127</v>
      </c>
      <c r="Y284" s="125">
        <v>0</v>
      </c>
      <c r="Z284" s="125"/>
      <c r="AA284" s="125"/>
      <c r="AB284" s="125"/>
      <c r="AC284" s="125"/>
      <c r="AD284" s="125"/>
      <c r="AE284" s="125"/>
      <c r="AF284" s="125"/>
      <c r="AG284" s="125"/>
      <c r="AH284" s="125"/>
      <c r="AI284" s="125"/>
      <c r="AJ284" s="125"/>
      <c r="AK284" s="125"/>
      <c r="AL284" s="125"/>
      <c r="AM284" s="125"/>
      <c r="AN284" s="125"/>
      <c r="AO284" s="125"/>
      <c r="AP284" s="125"/>
      <c r="AQ284" s="125"/>
      <c r="AR284" s="125"/>
      <c r="AS284" s="125"/>
      <c r="AT284" s="125"/>
      <c r="AU284" s="125"/>
      <c r="AV284" s="125"/>
      <c r="AW284" s="125"/>
      <c r="AX284" s="125"/>
      <c r="AY284" s="125"/>
      <c r="AZ284" s="125"/>
      <c r="BA284" s="125"/>
      <c r="BB284" s="125"/>
      <c r="BC284" s="125"/>
      <c r="BD284" s="125"/>
      <c r="BE284" s="125"/>
      <c r="BF284" s="125"/>
      <c r="BG284" s="125"/>
      <c r="BH284" s="125"/>
    </row>
    <row r="285" spans="1:60">
      <c r="A285" s="136" t="s">
        <v>97</v>
      </c>
      <c r="B285" s="137" t="s">
        <v>65</v>
      </c>
      <c r="C285" s="155" t="s">
        <v>66</v>
      </c>
      <c r="D285" s="138"/>
      <c r="E285" s="139"/>
      <c r="F285" s="140"/>
      <c r="G285" s="140">
        <f>SUMIF(AG286:AG287,"&lt;&gt;NOR",G286:G287)</f>
        <v>0</v>
      </c>
      <c r="H285" s="140"/>
      <c r="I285" s="141"/>
      <c r="L285" s="135"/>
      <c r="M285" s="135" t="e">
        <f>SUM(M286:M287)</f>
        <v>#REF!</v>
      </c>
      <c r="N285" s="135"/>
      <c r="O285" s="135"/>
      <c r="P285" s="135"/>
      <c r="X285" t="s">
        <v>98</v>
      </c>
    </row>
    <row r="286" spans="1:60" outlineLevel="1">
      <c r="A286" s="142">
        <v>73</v>
      </c>
      <c r="B286" s="143" t="s">
        <v>385</v>
      </c>
      <c r="C286" s="156" t="s">
        <v>386</v>
      </c>
      <c r="D286" s="144" t="s">
        <v>124</v>
      </c>
      <c r="E286" s="145">
        <v>35</v>
      </c>
      <c r="F286" s="146"/>
      <c r="G286" s="191">
        <f>ROUND(E286*F286,2)</f>
        <v>0</v>
      </c>
      <c r="H286" s="195" t="s">
        <v>125</v>
      </c>
      <c r="I286" s="147" t="s">
        <v>125</v>
      </c>
      <c r="L286" s="134">
        <v>0.26</v>
      </c>
      <c r="M286" s="134" t="e">
        <f>ROUND(#REF!*L286,2)</f>
        <v>#REF!</v>
      </c>
      <c r="N286" s="134"/>
      <c r="O286" s="134" t="s">
        <v>104</v>
      </c>
      <c r="P286" s="134" t="s">
        <v>105</v>
      </c>
      <c r="Q286" s="125"/>
      <c r="R286" s="125"/>
      <c r="S286" s="125"/>
      <c r="T286" s="125"/>
      <c r="U286" s="125"/>
      <c r="V286" s="125"/>
      <c r="W286" s="125"/>
      <c r="X286" s="125" t="s">
        <v>106</v>
      </c>
      <c r="Y286" s="125"/>
      <c r="Z286" s="125"/>
      <c r="AA286" s="125"/>
      <c r="AB286" s="125"/>
      <c r="AC286" s="125"/>
      <c r="AD286" s="125"/>
      <c r="AE286" s="125"/>
      <c r="AF286" s="125"/>
      <c r="AG286" s="125"/>
      <c r="AH286" s="125"/>
      <c r="AI286" s="125"/>
      <c r="AJ286" s="125"/>
      <c r="AK286" s="125"/>
      <c r="AL286" s="125"/>
      <c r="AM286" s="125"/>
      <c r="AN286" s="125"/>
      <c r="AO286" s="125"/>
      <c r="AP286" s="125"/>
      <c r="AQ286" s="125"/>
      <c r="AR286" s="125"/>
      <c r="AS286" s="125"/>
      <c r="AT286" s="125"/>
      <c r="AU286" s="125"/>
      <c r="AV286" s="125"/>
      <c r="AW286" s="125"/>
      <c r="AX286" s="125"/>
      <c r="AY286" s="125"/>
      <c r="AZ286" s="125"/>
      <c r="BA286" s="125"/>
      <c r="BB286" s="125"/>
      <c r="BC286" s="125"/>
      <c r="BD286" s="125"/>
      <c r="BE286" s="125"/>
      <c r="BF286" s="125"/>
      <c r="BG286" s="125"/>
      <c r="BH286" s="125"/>
    </row>
    <row r="287" spans="1:60" outlineLevel="2">
      <c r="A287" s="132"/>
      <c r="B287" s="133"/>
      <c r="C287" s="163" t="s">
        <v>387</v>
      </c>
      <c r="D287" s="161"/>
      <c r="E287" s="162">
        <v>35</v>
      </c>
      <c r="F287" s="134"/>
      <c r="G287" s="134"/>
      <c r="H287" s="134"/>
      <c r="I287" s="134"/>
      <c r="L287" s="134"/>
      <c r="M287" s="134"/>
      <c r="N287" s="134"/>
      <c r="O287" s="134"/>
      <c r="P287" s="134"/>
      <c r="Q287" s="125"/>
      <c r="R287" s="125"/>
      <c r="S287" s="125"/>
      <c r="T287" s="125"/>
      <c r="U287" s="125"/>
      <c r="V287" s="125"/>
      <c r="W287" s="125"/>
      <c r="X287" s="125" t="s">
        <v>127</v>
      </c>
      <c r="Y287" s="125">
        <v>0</v>
      </c>
      <c r="Z287" s="125"/>
      <c r="AA287" s="125"/>
      <c r="AB287" s="125"/>
      <c r="AC287" s="125"/>
      <c r="AD287" s="125"/>
      <c r="AE287" s="125"/>
      <c r="AF287" s="125"/>
      <c r="AG287" s="125"/>
      <c r="AH287" s="125"/>
      <c r="AI287" s="125"/>
      <c r="AJ287" s="125"/>
      <c r="AK287" s="125"/>
      <c r="AL287" s="125"/>
      <c r="AM287" s="125"/>
      <c r="AN287" s="125"/>
      <c r="AO287" s="125"/>
      <c r="AP287" s="125"/>
      <c r="AQ287" s="125"/>
      <c r="AR287" s="125"/>
      <c r="AS287" s="125"/>
      <c r="AT287" s="125"/>
      <c r="AU287" s="125"/>
      <c r="AV287" s="125"/>
      <c r="AW287" s="125"/>
      <c r="AX287" s="125"/>
      <c r="AY287" s="125"/>
      <c r="AZ287" s="125"/>
      <c r="BA287" s="125"/>
      <c r="BB287" s="125"/>
      <c r="BC287" s="125"/>
      <c r="BD287" s="125"/>
      <c r="BE287" s="125"/>
      <c r="BF287" s="125"/>
      <c r="BG287" s="125"/>
      <c r="BH287" s="125"/>
    </row>
    <row r="288" spans="1:60">
      <c r="A288" s="136" t="s">
        <v>97</v>
      </c>
      <c r="B288" s="137" t="s">
        <v>67</v>
      </c>
      <c r="C288" s="155" t="s">
        <v>68</v>
      </c>
      <c r="D288" s="138"/>
      <c r="E288" s="139"/>
      <c r="F288" s="140"/>
      <c r="G288" s="140">
        <f>SUMIF(AG289:AG324,"&lt;&gt;NOR",G289:G324)</f>
        <v>0</v>
      </c>
      <c r="H288" s="140"/>
      <c r="I288" s="141"/>
      <c r="L288" s="135"/>
      <c r="M288" s="135" t="e">
        <f>SUM(M289:M324)</f>
        <v>#REF!</v>
      </c>
      <c r="N288" s="135"/>
      <c r="O288" s="135"/>
      <c r="P288" s="135"/>
      <c r="X288" t="s">
        <v>98</v>
      </c>
    </row>
    <row r="289" spans="1:60" outlineLevel="1">
      <c r="A289" s="142">
        <v>74</v>
      </c>
      <c r="B289" s="143" t="s">
        <v>388</v>
      </c>
      <c r="C289" s="156" t="s">
        <v>389</v>
      </c>
      <c r="D289" s="144" t="s">
        <v>151</v>
      </c>
      <c r="E289" s="145">
        <v>12.9735</v>
      </c>
      <c r="F289" s="146"/>
      <c r="G289" s="191">
        <f>ROUND(E289*F289,2)</f>
        <v>0</v>
      </c>
      <c r="H289" s="195" t="s">
        <v>125</v>
      </c>
      <c r="I289" s="147" t="s">
        <v>125</v>
      </c>
      <c r="L289" s="134">
        <v>6.4359999999999999</v>
      </c>
      <c r="M289" s="134" t="e">
        <f>ROUND(#REF!*L289,2)</f>
        <v>#REF!</v>
      </c>
      <c r="N289" s="134"/>
      <c r="O289" s="134" t="s">
        <v>104</v>
      </c>
      <c r="P289" s="134" t="s">
        <v>105</v>
      </c>
      <c r="Q289" s="125"/>
      <c r="R289" s="125"/>
      <c r="S289" s="125"/>
      <c r="T289" s="125"/>
      <c r="U289" s="125"/>
      <c r="V289" s="125"/>
      <c r="W289" s="125"/>
      <c r="X289" s="125" t="s">
        <v>106</v>
      </c>
      <c r="Y289" s="125"/>
      <c r="Z289" s="125"/>
      <c r="AA289" s="125"/>
      <c r="AB289" s="125"/>
      <c r="AC289" s="125"/>
      <c r="AD289" s="125"/>
      <c r="AE289" s="125"/>
      <c r="AF289" s="125"/>
      <c r="AG289" s="125"/>
      <c r="AH289" s="125"/>
      <c r="AI289" s="125"/>
      <c r="AJ289" s="125"/>
      <c r="AK289" s="125"/>
      <c r="AL289" s="125"/>
      <c r="AM289" s="125"/>
      <c r="AN289" s="125"/>
      <c r="AO289" s="125"/>
      <c r="AP289" s="125"/>
      <c r="AQ289" s="125"/>
      <c r="AR289" s="125"/>
      <c r="AS289" s="125"/>
      <c r="AT289" s="125"/>
      <c r="AU289" s="125"/>
      <c r="AV289" s="125"/>
      <c r="AW289" s="125"/>
      <c r="AX289" s="125"/>
      <c r="AY289" s="125"/>
      <c r="AZ289" s="125"/>
      <c r="BA289" s="125"/>
      <c r="BB289" s="125"/>
      <c r="BC289" s="125"/>
      <c r="BD289" s="125"/>
      <c r="BE289" s="125"/>
      <c r="BF289" s="125"/>
      <c r="BG289" s="125"/>
      <c r="BH289" s="125"/>
    </row>
    <row r="290" spans="1:60" outlineLevel="2">
      <c r="A290" s="132"/>
      <c r="B290" s="133"/>
      <c r="C290" s="163" t="s">
        <v>126</v>
      </c>
      <c r="D290" s="161"/>
      <c r="E290" s="162"/>
      <c r="F290" s="134"/>
      <c r="G290" s="134"/>
      <c r="H290" s="134"/>
      <c r="I290" s="134"/>
      <c r="L290" s="134"/>
      <c r="M290" s="134"/>
      <c r="N290" s="134"/>
      <c r="O290" s="134"/>
      <c r="P290" s="134"/>
      <c r="Q290" s="125"/>
      <c r="R290" s="125"/>
      <c r="S290" s="125"/>
      <c r="T290" s="125"/>
      <c r="U290" s="125"/>
      <c r="V290" s="125"/>
      <c r="W290" s="125"/>
      <c r="X290" s="125" t="s">
        <v>127</v>
      </c>
      <c r="Y290" s="125">
        <v>0</v>
      </c>
      <c r="Z290" s="125"/>
      <c r="AA290" s="125"/>
      <c r="AB290" s="125"/>
      <c r="AC290" s="125"/>
      <c r="AD290" s="125"/>
      <c r="AE290" s="125"/>
      <c r="AF290" s="125"/>
      <c r="AG290" s="125"/>
      <c r="AH290" s="125"/>
      <c r="AI290" s="125"/>
      <c r="AJ290" s="125"/>
      <c r="AK290" s="125"/>
      <c r="AL290" s="125"/>
      <c r="AM290" s="125"/>
      <c r="AN290" s="125"/>
      <c r="AO290" s="125"/>
      <c r="AP290" s="125"/>
      <c r="AQ290" s="125"/>
      <c r="AR290" s="125"/>
      <c r="AS290" s="125"/>
      <c r="AT290" s="125"/>
      <c r="AU290" s="125"/>
      <c r="AV290" s="125"/>
      <c r="AW290" s="125"/>
      <c r="AX290" s="125"/>
      <c r="AY290" s="125"/>
      <c r="AZ290" s="125"/>
      <c r="BA290" s="125"/>
      <c r="BB290" s="125"/>
      <c r="BC290" s="125"/>
      <c r="BD290" s="125"/>
      <c r="BE290" s="125"/>
      <c r="BF290" s="125"/>
      <c r="BG290" s="125"/>
      <c r="BH290" s="125"/>
    </row>
    <row r="291" spans="1:60" outlineLevel="3">
      <c r="A291" s="132"/>
      <c r="B291" s="133"/>
      <c r="C291" s="163" t="s">
        <v>390</v>
      </c>
      <c r="D291" s="161"/>
      <c r="E291" s="162">
        <v>3.75</v>
      </c>
      <c r="F291" s="134"/>
      <c r="G291" s="134"/>
      <c r="H291" s="134"/>
      <c r="I291" s="134"/>
      <c r="L291" s="134"/>
      <c r="M291" s="134"/>
      <c r="N291" s="134"/>
      <c r="O291" s="134"/>
      <c r="P291" s="134"/>
      <c r="Q291" s="125"/>
      <c r="R291" s="125"/>
      <c r="S291" s="125"/>
      <c r="T291" s="125"/>
      <c r="U291" s="125"/>
      <c r="V291" s="125"/>
      <c r="W291" s="125"/>
      <c r="X291" s="125" t="s">
        <v>127</v>
      </c>
      <c r="Y291" s="125">
        <v>0</v>
      </c>
      <c r="Z291" s="125"/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5"/>
      <c r="AL291" s="125"/>
      <c r="AM291" s="125"/>
      <c r="AN291" s="125"/>
      <c r="AO291" s="125"/>
      <c r="AP291" s="125"/>
      <c r="AQ291" s="125"/>
      <c r="AR291" s="125"/>
      <c r="AS291" s="125"/>
      <c r="AT291" s="125"/>
      <c r="AU291" s="125"/>
      <c r="AV291" s="125"/>
      <c r="AW291" s="125"/>
      <c r="AX291" s="125"/>
      <c r="AY291" s="125"/>
      <c r="AZ291" s="125"/>
      <c r="BA291" s="125"/>
      <c r="BB291" s="125"/>
      <c r="BC291" s="125"/>
      <c r="BD291" s="125"/>
      <c r="BE291" s="125"/>
      <c r="BF291" s="125"/>
      <c r="BG291" s="125"/>
      <c r="BH291" s="125"/>
    </row>
    <row r="292" spans="1:60" outlineLevel="3">
      <c r="A292" s="132"/>
      <c r="B292" s="133"/>
      <c r="C292" s="163" t="s">
        <v>391</v>
      </c>
      <c r="D292" s="161"/>
      <c r="E292" s="162">
        <v>5.17</v>
      </c>
      <c r="F292" s="134"/>
      <c r="G292" s="134"/>
      <c r="H292" s="134"/>
      <c r="I292" s="134"/>
      <c r="L292" s="134"/>
      <c r="M292" s="134"/>
      <c r="N292" s="134"/>
      <c r="O292" s="134"/>
      <c r="P292" s="134"/>
      <c r="Q292" s="125"/>
      <c r="R292" s="125"/>
      <c r="S292" s="125"/>
      <c r="T292" s="125"/>
      <c r="U292" s="125"/>
      <c r="V292" s="125"/>
      <c r="W292" s="125"/>
      <c r="X292" s="125" t="s">
        <v>127</v>
      </c>
      <c r="Y292" s="125">
        <v>0</v>
      </c>
      <c r="Z292" s="125"/>
      <c r="AA292" s="125"/>
      <c r="AB292" s="125"/>
      <c r="AC292" s="125"/>
      <c r="AD292" s="125"/>
      <c r="AE292" s="125"/>
      <c r="AF292" s="125"/>
      <c r="AG292" s="125"/>
      <c r="AH292" s="125"/>
      <c r="AI292" s="125"/>
      <c r="AJ292" s="125"/>
      <c r="AK292" s="125"/>
      <c r="AL292" s="125"/>
      <c r="AM292" s="125"/>
      <c r="AN292" s="125"/>
      <c r="AO292" s="125"/>
      <c r="AP292" s="125"/>
      <c r="AQ292" s="125"/>
      <c r="AR292" s="125"/>
      <c r="AS292" s="125"/>
      <c r="AT292" s="125"/>
      <c r="AU292" s="125"/>
      <c r="AV292" s="125"/>
      <c r="AW292" s="125"/>
      <c r="AX292" s="125"/>
      <c r="AY292" s="125"/>
      <c r="AZ292" s="125"/>
      <c r="BA292" s="125"/>
      <c r="BB292" s="125"/>
      <c r="BC292" s="125"/>
      <c r="BD292" s="125"/>
      <c r="BE292" s="125"/>
      <c r="BF292" s="125"/>
      <c r="BG292" s="125"/>
      <c r="BH292" s="125"/>
    </row>
    <row r="293" spans="1:60" outlineLevel="3">
      <c r="A293" s="132"/>
      <c r="B293" s="133"/>
      <c r="C293" s="163" t="s">
        <v>392</v>
      </c>
      <c r="D293" s="161"/>
      <c r="E293" s="162">
        <v>0.9</v>
      </c>
      <c r="F293" s="134"/>
      <c r="G293" s="134"/>
      <c r="H293" s="134"/>
      <c r="I293" s="134"/>
      <c r="L293" s="134"/>
      <c r="M293" s="134"/>
      <c r="N293" s="134"/>
      <c r="O293" s="134"/>
      <c r="P293" s="134"/>
      <c r="Q293" s="125"/>
      <c r="R293" s="125"/>
      <c r="S293" s="125"/>
      <c r="T293" s="125"/>
      <c r="U293" s="125"/>
      <c r="V293" s="125"/>
      <c r="W293" s="125"/>
      <c r="X293" s="125" t="s">
        <v>127</v>
      </c>
      <c r="Y293" s="125">
        <v>0</v>
      </c>
      <c r="Z293" s="125"/>
      <c r="AA293" s="125"/>
      <c r="AB293" s="125"/>
      <c r="AC293" s="125"/>
      <c r="AD293" s="125"/>
      <c r="AE293" s="125"/>
      <c r="AF293" s="125"/>
      <c r="AG293" s="125"/>
      <c r="AH293" s="125"/>
      <c r="AI293" s="125"/>
      <c r="AJ293" s="125"/>
      <c r="AK293" s="125"/>
      <c r="AL293" s="125"/>
      <c r="AM293" s="125"/>
      <c r="AN293" s="125"/>
      <c r="AO293" s="125"/>
      <c r="AP293" s="125"/>
      <c r="AQ293" s="125"/>
      <c r="AR293" s="125"/>
      <c r="AS293" s="125"/>
      <c r="AT293" s="125"/>
      <c r="AU293" s="125"/>
      <c r="AV293" s="125"/>
      <c r="AW293" s="125"/>
      <c r="AX293" s="125"/>
      <c r="AY293" s="125"/>
      <c r="AZ293" s="125"/>
      <c r="BA293" s="125"/>
      <c r="BB293" s="125"/>
      <c r="BC293" s="125"/>
      <c r="BD293" s="125"/>
      <c r="BE293" s="125"/>
      <c r="BF293" s="125"/>
      <c r="BG293" s="125"/>
      <c r="BH293" s="125"/>
    </row>
    <row r="294" spans="1:60" ht="22.5" outlineLevel="3">
      <c r="A294" s="132"/>
      <c r="B294" s="133"/>
      <c r="C294" s="163" t="s">
        <v>393</v>
      </c>
      <c r="D294" s="161"/>
      <c r="E294" s="162">
        <v>3.15</v>
      </c>
      <c r="F294" s="134"/>
      <c r="G294" s="134"/>
      <c r="H294" s="134"/>
      <c r="I294" s="134"/>
      <c r="L294" s="134"/>
      <c r="M294" s="134"/>
      <c r="N294" s="134"/>
      <c r="O294" s="134"/>
      <c r="P294" s="134"/>
      <c r="Q294" s="125"/>
      <c r="R294" s="125"/>
      <c r="S294" s="125"/>
      <c r="T294" s="125"/>
      <c r="U294" s="125"/>
      <c r="V294" s="125"/>
      <c r="W294" s="125"/>
      <c r="X294" s="125" t="s">
        <v>127</v>
      </c>
      <c r="Y294" s="125">
        <v>0</v>
      </c>
      <c r="Z294" s="125"/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5"/>
      <c r="AL294" s="125"/>
      <c r="AM294" s="125"/>
      <c r="AN294" s="125"/>
      <c r="AO294" s="125"/>
      <c r="AP294" s="125"/>
      <c r="AQ294" s="125"/>
      <c r="AR294" s="125"/>
      <c r="AS294" s="125"/>
      <c r="AT294" s="125"/>
      <c r="AU294" s="125"/>
      <c r="AV294" s="125"/>
      <c r="AW294" s="125"/>
      <c r="AX294" s="125"/>
      <c r="AY294" s="125"/>
      <c r="AZ294" s="125"/>
      <c r="BA294" s="125"/>
      <c r="BB294" s="125"/>
      <c r="BC294" s="125"/>
      <c r="BD294" s="125"/>
      <c r="BE294" s="125"/>
      <c r="BF294" s="125"/>
      <c r="BG294" s="125"/>
      <c r="BH294" s="125"/>
    </row>
    <row r="295" spans="1:60" outlineLevel="1">
      <c r="A295" s="142">
        <v>75</v>
      </c>
      <c r="B295" s="143" t="s">
        <v>394</v>
      </c>
      <c r="C295" s="156" t="s">
        <v>395</v>
      </c>
      <c r="D295" s="144" t="s">
        <v>151</v>
      </c>
      <c r="E295" s="145">
        <v>3.8191999999999999</v>
      </c>
      <c r="F295" s="146"/>
      <c r="G295" s="191">
        <f>ROUND(E295*F295,2)</f>
        <v>0</v>
      </c>
      <c r="H295" s="195" t="s">
        <v>125</v>
      </c>
      <c r="I295" s="147" t="s">
        <v>125</v>
      </c>
      <c r="L295" s="134">
        <v>8.5</v>
      </c>
      <c r="M295" s="134" t="e">
        <f>ROUND(#REF!*L295,2)</f>
        <v>#REF!</v>
      </c>
      <c r="N295" s="134"/>
      <c r="O295" s="134" t="s">
        <v>104</v>
      </c>
      <c r="P295" s="134" t="s">
        <v>105</v>
      </c>
      <c r="Q295" s="125"/>
      <c r="R295" s="125"/>
      <c r="S295" s="125"/>
      <c r="T295" s="125"/>
      <c r="U295" s="125"/>
      <c r="V295" s="125"/>
      <c r="W295" s="125"/>
      <c r="X295" s="125" t="s">
        <v>106</v>
      </c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  <c r="AN295" s="125"/>
      <c r="AO295" s="125"/>
      <c r="AP295" s="125"/>
      <c r="AQ295" s="125"/>
      <c r="AR295" s="125"/>
      <c r="AS295" s="125"/>
      <c r="AT295" s="125"/>
      <c r="AU295" s="125"/>
      <c r="AV295" s="125"/>
      <c r="AW295" s="125"/>
      <c r="AX295" s="125"/>
      <c r="AY295" s="125"/>
      <c r="AZ295" s="125"/>
      <c r="BA295" s="125"/>
      <c r="BB295" s="125"/>
      <c r="BC295" s="125"/>
      <c r="BD295" s="125"/>
      <c r="BE295" s="125"/>
      <c r="BF295" s="125"/>
      <c r="BG295" s="125"/>
      <c r="BH295" s="125"/>
    </row>
    <row r="296" spans="1:60" outlineLevel="2">
      <c r="A296" s="132"/>
      <c r="B296" s="133"/>
      <c r="C296" s="163" t="s">
        <v>126</v>
      </c>
      <c r="D296" s="161"/>
      <c r="E296" s="162"/>
      <c r="F296" s="134"/>
      <c r="G296" s="134"/>
      <c r="H296" s="134"/>
      <c r="I296" s="134"/>
      <c r="L296" s="134"/>
      <c r="M296" s="134"/>
      <c r="N296" s="134"/>
      <c r="O296" s="134"/>
      <c r="P296" s="134"/>
      <c r="Q296" s="125"/>
      <c r="R296" s="125"/>
      <c r="S296" s="125"/>
      <c r="T296" s="125"/>
      <c r="U296" s="125"/>
      <c r="V296" s="125"/>
      <c r="W296" s="125"/>
      <c r="X296" s="125" t="s">
        <v>127</v>
      </c>
      <c r="Y296" s="125">
        <v>0</v>
      </c>
      <c r="Z296" s="125"/>
      <c r="AA296" s="125"/>
      <c r="AB296" s="125"/>
      <c r="AC296" s="125"/>
      <c r="AD296" s="125"/>
      <c r="AE296" s="125"/>
      <c r="AF296" s="125"/>
      <c r="AG296" s="125"/>
      <c r="AH296" s="125"/>
      <c r="AI296" s="125"/>
      <c r="AJ296" s="125"/>
      <c r="AK296" s="125"/>
      <c r="AL296" s="125"/>
      <c r="AM296" s="125"/>
      <c r="AN296" s="125"/>
      <c r="AO296" s="125"/>
      <c r="AP296" s="125"/>
      <c r="AQ296" s="125"/>
      <c r="AR296" s="125"/>
      <c r="AS296" s="125"/>
      <c r="AT296" s="125"/>
      <c r="AU296" s="125"/>
      <c r="AV296" s="125"/>
      <c r="AW296" s="125"/>
      <c r="AX296" s="125"/>
      <c r="AY296" s="125"/>
      <c r="AZ296" s="125"/>
      <c r="BA296" s="125"/>
      <c r="BB296" s="125"/>
      <c r="BC296" s="125"/>
      <c r="BD296" s="125"/>
      <c r="BE296" s="125"/>
      <c r="BF296" s="125"/>
      <c r="BG296" s="125"/>
      <c r="BH296" s="125"/>
    </row>
    <row r="297" spans="1:60" outlineLevel="3">
      <c r="A297" s="132"/>
      <c r="B297" s="133"/>
      <c r="C297" s="163" t="s">
        <v>396</v>
      </c>
      <c r="D297" s="161"/>
      <c r="E297" s="162">
        <v>0.85</v>
      </c>
      <c r="F297" s="134"/>
      <c r="G297" s="134"/>
      <c r="H297" s="134"/>
      <c r="I297" s="134"/>
      <c r="L297" s="134"/>
      <c r="M297" s="134"/>
      <c r="N297" s="134"/>
      <c r="O297" s="134"/>
      <c r="P297" s="134"/>
      <c r="Q297" s="125"/>
      <c r="R297" s="125"/>
      <c r="S297" s="125"/>
      <c r="T297" s="125"/>
      <c r="U297" s="125"/>
      <c r="V297" s="125"/>
      <c r="W297" s="125"/>
      <c r="X297" s="125" t="s">
        <v>127</v>
      </c>
      <c r="Y297" s="125">
        <v>0</v>
      </c>
      <c r="Z297" s="125"/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5"/>
      <c r="AL297" s="125"/>
      <c r="AM297" s="125"/>
      <c r="AN297" s="125"/>
      <c r="AO297" s="125"/>
      <c r="AP297" s="125"/>
      <c r="AQ297" s="125"/>
      <c r="AR297" s="125"/>
      <c r="AS297" s="125"/>
      <c r="AT297" s="125"/>
      <c r="AU297" s="125"/>
      <c r="AV297" s="125"/>
      <c r="AW297" s="125"/>
      <c r="AX297" s="125"/>
      <c r="AY297" s="125"/>
      <c r="AZ297" s="125"/>
      <c r="BA297" s="125"/>
      <c r="BB297" s="125"/>
      <c r="BC297" s="125"/>
      <c r="BD297" s="125"/>
      <c r="BE297" s="125"/>
      <c r="BF297" s="125"/>
      <c r="BG297" s="125"/>
      <c r="BH297" s="125"/>
    </row>
    <row r="298" spans="1:60" outlineLevel="3">
      <c r="A298" s="132"/>
      <c r="B298" s="133"/>
      <c r="C298" s="163" t="s">
        <v>397</v>
      </c>
      <c r="D298" s="161"/>
      <c r="E298" s="162">
        <v>0.69</v>
      </c>
      <c r="F298" s="134"/>
      <c r="G298" s="134"/>
      <c r="H298" s="134"/>
      <c r="I298" s="134"/>
      <c r="L298" s="134"/>
      <c r="M298" s="134"/>
      <c r="N298" s="134"/>
      <c r="O298" s="134"/>
      <c r="P298" s="134"/>
      <c r="Q298" s="125"/>
      <c r="R298" s="125"/>
      <c r="S298" s="125"/>
      <c r="T298" s="125"/>
      <c r="U298" s="125"/>
      <c r="V298" s="125"/>
      <c r="W298" s="125"/>
      <c r="X298" s="125" t="s">
        <v>127</v>
      </c>
      <c r="Y298" s="125">
        <v>0</v>
      </c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  <c r="AN298" s="125"/>
      <c r="AO298" s="125"/>
      <c r="AP298" s="125"/>
      <c r="AQ298" s="125"/>
      <c r="AR298" s="125"/>
      <c r="AS298" s="125"/>
      <c r="AT298" s="125"/>
      <c r="AU298" s="125"/>
      <c r="AV298" s="125"/>
      <c r="AW298" s="125"/>
      <c r="AX298" s="125"/>
      <c r="AY298" s="125"/>
      <c r="AZ298" s="125"/>
      <c r="BA298" s="125"/>
      <c r="BB298" s="125"/>
      <c r="BC298" s="125"/>
      <c r="BD298" s="125"/>
      <c r="BE298" s="125"/>
      <c r="BF298" s="125"/>
      <c r="BG298" s="125"/>
      <c r="BH298" s="125"/>
    </row>
    <row r="299" spans="1:60" outlineLevel="3">
      <c r="A299" s="132"/>
      <c r="B299" s="133"/>
      <c r="C299" s="163" t="s">
        <v>398</v>
      </c>
      <c r="D299" s="161"/>
      <c r="E299" s="162">
        <v>0.28000000000000003</v>
      </c>
      <c r="F299" s="134"/>
      <c r="G299" s="134"/>
      <c r="H299" s="134"/>
      <c r="I299" s="134"/>
      <c r="L299" s="134"/>
      <c r="M299" s="134"/>
      <c r="N299" s="134"/>
      <c r="O299" s="134"/>
      <c r="P299" s="134"/>
      <c r="Q299" s="125"/>
      <c r="R299" s="125"/>
      <c r="S299" s="125"/>
      <c r="T299" s="125"/>
      <c r="U299" s="125"/>
      <c r="V299" s="125"/>
      <c r="W299" s="125"/>
      <c r="X299" s="125" t="s">
        <v>127</v>
      </c>
      <c r="Y299" s="125">
        <v>0</v>
      </c>
      <c r="Z299" s="125"/>
      <c r="AA299" s="125"/>
      <c r="AB299" s="125"/>
      <c r="AC299" s="125"/>
      <c r="AD299" s="125"/>
      <c r="AE299" s="125"/>
      <c r="AF299" s="125"/>
      <c r="AG299" s="125"/>
      <c r="AH299" s="125"/>
      <c r="AI299" s="125"/>
      <c r="AJ299" s="125"/>
      <c r="AK299" s="125"/>
      <c r="AL299" s="125"/>
      <c r="AM299" s="125"/>
      <c r="AN299" s="125"/>
      <c r="AO299" s="125"/>
      <c r="AP299" s="125"/>
      <c r="AQ299" s="125"/>
      <c r="AR299" s="125"/>
      <c r="AS299" s="125"/>
      <c r="AT299" s="125"/>
      <c r="AU299" s="125"/>
      <c r="AV299" s="125"/>
      <c r="AW299" s="125"/>
      <c r="AX299" s="125"/>
      <c r="AY299" s="125"/>
      <c r="AZ299" s="125"/>
      <c r="BA299" s="125"/>
      <c r="BB299" s="125"/>
      <c r="BC299" s="125"/>
      <c r="BD299" s="125"/>
      <c r="BE299" s="125"/>
      <c r="BF299" s="125"/>
      <c r="BG299" s="125"/>
      <c r="BH299" s="125"/>
    </row>
    <row r="300" spans="1:60" outlineLevel="3">
      <c r="A300" s="132"/>
      <c r="B300" s="133"/>
      <c r="C300" s="163" t="s">
        <v>399</v>
      </c>
      <c r="D300" s="161"/>
      <c r="E300" s="162">
        <v>2</v>
      </c>
      <c r="F300" s="134"/>
      <c r="G300" s="134"/>
      <c r="H300" s="134"/>
      <c r="I300" s="134"/>
      <c r="L300" s="134"/>
      <c r="M300" s="134"/>
      <c r="N300" s="134"/>
      <c r="O300" s="134"/>
      <c r="P300" s="134"/>
      <c r="Q300" s="125"/>
      <c r="R300" s="125"/>
      <c r="S300" s="125"/>
      <c r="T300" s="125"/>
      <c r="U300" s="125"/>
      <c r="V300" s="125"/>
      <c r="W300" s="125"/>
      <c r="X300" s="125" t="s">
        <v>127</v>
      </c>
      <c r="Y300" s="125">
        <v>0</v>
      </c>
      <c r="Z300" s="125"/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5"/>
      <c r="AL300" s="125"/>
      <c r="AM300" s="125"/>
      <c r="AN300" s="125"/>
      <c r="AO300" s="125"/>
      <c r="AP300" s="125"/>
      <c r="AQ300" s="125"/>
      <c r="AR300" s="125"/>
      <c r="AS300" s="125"/>
      <c r="AT300" s="125"/>
      <c r="AU300" s="125"/>
      <c r="AV300" s="125"/>
      <c r="AW300" s="125"/>
      <c r="AX300" s="125"/>
      <c r="AY300" s="125"/>
      <c r="AZ300" s="125"/>
      <c r="BA300" s="125"/>
      <c r="BB300" s="125"/>
      <c r="BC300" s="125"/>
      <c r="BD300" s="125"/>
      <c r="BE300" s="125"/>
      <c r="BF300" s="125"/>
      <c r="BG300" s="125"/>
      <c r="BH300" s="125"/>
    </row>
    <row r="301" spans="1:60" outlineLevel="1">
      <c r="A301" s="142">
        <v>76</v>
      </c>
      <c r="B301" s="143" t="s">
        <v>400</v>
      </c>
      <c r="C301" s="156" t="s">
        <v>401</v>
      </c>
      <c r="D301" s="144" t="s">
        <v>144</v>
      </c>
      <c r="E301" s="145">
        <v>22.4</v>
      </c>
      <c r="F301" s="146"/>
      <c r="G301" s="191">
        <f>ROUND(E301*F301,2)</f>
        <v>0</v>
      </c>
      <c r="H301" s="195" t="s">
        <v>125</v>
      </c>
      <c r="I301" s="147" t="s">
        <v>125</v>
      </c>
      <c r="L301" s="134">
        <v>0.4</v>
      </c>
      <c r="M301" s="134" t="e">
        <f>ROUND(#REF!*L301,2)</f>
        <v>#REF!</v>
      </c>
      <c r="N301" s="134"/>
      <c r="O301" s="134" t="s">
        <v>104</v>
      </c>
      <c r="P301" s="134" t="s">
        <v>105</v>
      </c>
      <c r="Q301" s="125"/>
      <c r="R301" s="125"/>
      <c r="S301" s="125"/>
      <c r="T301" s="125"/>
      <c r="U301" s="125"/>
      <c r="V301" s="125"/>
      <c r="W301" s="125"/>
      <c r="X301" s="125" t="s">
        <v>106</v>
      </c>
      <c r="Y301" s="125"/>
      <c r="Z301" s="125"/>
      <c r="AA301" s="125"/>
      <c r="AB301" s="125"/>
      <c r="AC301" s="125"/>
      <c r="AD301" s="125"/>
      <c r="AE301" s="125"/>
      <c r="AF301" s="125"/>
      <c r="AG301" s="125"/>
      <c r="AH301" s="125"/>
      <c r="AI301" s="125"/>
      <c r="AJ301" s="125"/>
      <c r="AK301" s="125"/>
      <c r="AL301" s="125"/>
      <c r="AM301" s="125"/>
      <c r="AN301" s="125"/>
      <c r="AO301" s="125"/>
      <c r="AP301" s="125"/>
      <c r="AQ301" s="125"/>
      <c r="AR301" s="125"/>
      <c r="AS301" s="125"/>
      <c r="AT301" s="125"/>
      <c r="AU301" s="125"/>
      <c r="AV301" s="125"/>
      <c r="AW301" s="125"/>
      <c r="AX301" s="125"/>
      <c r="AY301" s="125"/>
      <c r="AZ301" s="125"/>
      <c r="BA301" s="125"/>
      <c r="BB301" s="125"/>
      <c r="BC301" s="125"/>
      <c r="BD301" s="125"/>
      <c r="BE301" s="125"/>
      <c r="BF301" s="125"/>
      <c r="BG301" s="125"/>
      <c r="BH301" s="125"/>
    </row>
    <row r="302" spans="1:60" outlineLevel="2">
      <c r="A302" s="132"/>
      <c r="B302" s="133"/>
      <c r="C302" s="163" t="s">
        <v>126</v>
      </c>
      <c r="D302" s="161"/>
      <c r="E302" s="162"/>
      <c r="F302" s="134"/>
      <c r="G302" s="134"/>
      <c r="H302" s="134"/>
      <c r="I302" s="134"/>
      <c r="L302" s="134"/>
      <c r="M302" s="134"/>
      <c r="N302" s="134"/>
      <c r="O302" s="134"/>
      <c r="P302" s="134"/>
      <c r="Q302" s="125"/>
      <c r="R302" s="125"/>
      <c r="S302" s="125"/>
      <c r="T302" s="125"/>
      <c r="U302" s="125"/>
      <c r="V302" s="125"/>
      <c r="W302" s="125"/>
      <c r="X302" s="125" t="s">
        <v>127</v>
      </c>
      <c r="Y302" s="125">
        <v>0</v>
      </c>
      <c r="Z302" s="125"/>
      <c r="AA302" s="125"/>
      <c r="AB302" s="125"/>
      <c r="AC302" s="125"/>
      <c r="AD302" s="125"/>
      <c r="AE302" s="125"/>
      <c r="AF302" s="125"/>
      <c r="AG302" s="125"/>
      <c r="AH302" s="125"/>
      <c r="AI302" s="125"/>
      <c r="AJ302" s="125"/>
      <c r="AK302" s="125"/>
      <c r="AL302" s="125"/>
      <c r="AM302" s="125"/>
      <c r="AN302" s="125"/>
      <c r="AO302" s="125"/>
      <c r="AP302" s="125"/>
      <c r="AQ302" s="125"/>
      <c r="AR302" s="125"/>
      <c r="AS302" s="125"/>
      <c r="AT302" s="125"/>
      <c r="AU302" s="125"/>
      <c r="AV302" s="125"/>
      <c r="AW302" s="125"/>
      <c r="AX302" s="125"/>
      <c r="AY302" s="125"/>
      <c r="AZ302" s="125"/>
      <c r="BA302" s="125"/>
      <c r="BB302" s="125"/>
      <c r="BC302" s="125"/>
      <c r="BD302" s="125"/>
      <c r="BE302" s="125"/>
      <c r="BF302" s="125"/>
      <c r="BG302" s="125"/>
      <c r="BH302" s="125"/>
    </row>
    <row r="303" spans="1:60" outlineLevel="3">
      <c r="A303" s="132"/>
      <c r="B303" s="133"/>
      <c r="C303" s="163" t="s">
        <v>402</v>
      </c>
      <c r="D303" s="161"/>
      <c r="E303" s="162">
        <v>32.6</v>
      </c>
      <c r="F303" s="134"/>
      <c r="G303" s="134"/>
      <c r="H303" s="134"/>
      <c r="I303" s="134"/>
      <c r="L303" s="134"/>
      <c r="M303" s="134"/>
      <c r="N303" s="134"/>
      <c r="O303" s="134"/>
      <c r="P303" s="134"/>
      <c r="Q303" s="125"/>
      <c r="R303" s="125"/>
      <c r="S303" s="125"/>
      <c r="T303" s="125"/>
      <c r="U303" s="125"/>
      <c r="V303" s="125"/>
      <c r="W303" s="125"/>
      <c r="X303" s="125" t="s">
        <v>127</v>
      </c>
      <c r="Y303" s="125">
        <v>0</v>
      </c>
      <c r="Z303" s="125"/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5"/>
      <c r="AL303" s="125"/>
      <c r="AM303" s="125"/>
      <c r="AN303" s="125"/>
      <c r="AO303" s="125"/>
      <c r="AP303" s="125"/>
      <c r="AQ303" s="125"/>
      <c r="AR303" s="125"/>
      <c r="AS303" s="125"/>
      <c r="AT303" s="125"/>
      <c r="AU303" s="125"/>
      <c r="AV303" s="125"/>
      <c r="AW303" s="125"/>
      <c r="AX303" s="125"/>
      <c r="AY303" s="125"/>
      <c r="AZ303" s="125"/>
      <c r="BA303" s="125"/>
      <c r="BB303" s="125"/>
      <c r="BC303" s="125"/>
      <c r="BD303" s="125"/>
      <c r="BE303" s="125"/>
      <c r="BF303" s="125"/>
      <c r="BG303" s="125"/>
      <c r="BH303" s="125"/>
    </row>
    <row r="304" spans="1:60" outlineLevel="3">
      <c r="A304" s="132"/>
      <c r="B304" s="133"/>
      <c r="C304" s="163" t="s">
        <v>403</v>
      </c>
      <c r="D304" s="161"/>
      <c r="E304" s="162">
        <v>-10.199999999999999</v>
      </c>
      <c r="F304" s="134"/>
      <c r="G304" s="134"/>
      <c r="H304" s="134"/>
      <c r="I304" s="134"/>
      <c r="L304" s="134"/>
      <c r="M304" s="134"/>
      <c r="N304" s="134"/>
      <c r="O304" s="134"/>
      <c r="P304" s="134"/>
      <c r="Q304" s="125"/>
      <c r="R304" s="125"/>
      <c r="S304" s="125"/>
      <c r="T304" s="125"/>
      <c r="U304" s="125"/>
      <c r="V304" s="125"/>
      <c r="W304" s="125"/>
      <c r="X304" s="125" t="s">
        <v>127</v>
      </c>
      <c r="Y304" s="125">
        <v>0</v>
      </c>
      <c r="Z304" s="125"/>
      <c r="AA304" s="125"/>
      <c r="AB304" s="125"/>
      <c r="AC304" s="125"/>
      <c r="AD304" s="125"/>
      <c r="AE304" s="125"/>
      <c r="AF304" s="125"/>
      <c r="AG304" s="125"/>
      <c r="AH304" s="125"/>
      <c r="AI304" s="125"/>
      <c r="AJ304" s="125"/>
      <c r="AK304" s="125"/>
      <c r="AL304" s="125"/>
      <c r="AM304" s="125"/>
      <c r="AN304" s="125"/>
      <c r="AO304" s="125"/>
      <c r="AP304" s="125"/>
      <c r="AQ304" s="125"/>
      <c r="AR304" s="125"/>
      <c r="AS304" s="125"/>
      <c r="AT304" s="125"/>
      <c r="AU304" s="125"/>
      <c r="AV304" s="125"/>
      <c r="AW304" s="125"/>
      <c r="AX304" s="125"/>
      <c r="AY304" s="125"/>
      <c r="AZ304" s="125"/>
      <c r="BA304" s="125"/>
      <c r="BB304" s="125"/>
      <c r="BC304" s="125"/>
      <c r="BD304" s="125"/>
      <c r="BE304" s="125"/>
      <c r="BF304" s="125"/>
      <c r="BG304" s="125"/>
      <c r="BH304" s="125"/>
    </row>
    <row r="305" spans="1:60" outlineLevel="1">
      <c r="A305" s="142">
        <v>77</v>
      </c>
      <c r="B305" s="143" t="s">
        <v>404</v>
      </c>
      <c r="C305" s="156" t="s">
        <v>405</v>
      </c>
      <c r="D305" s="144" t="s">
        <v>199</v>
      </c>
      <c r="E305" s="145">
        <v>1</v>
      </c>
      <c r="F305" s="146"/>
      <c r="G305" s="191">
        <f>ROUND(E305*F305,2)</f>
        <v>0</v>
      </c>
      <c r="H305" s="195" t="s">
        <v>125</v>
      </c>
      <c r="I305" s="147" t="s">
        <v>125</v>
      </c>
      <c r="L305" s="134">
        <v>0.55100000000000005</v>
      </c>
      <c r="M305" s="134" t="e">
        <f>ROUND(#REF!*L305,2)</f>
        <v>#REF!</v>
      </c>
      <c r="N305" s="134"/>
      <c r="O305" s="134" t="s">
        <v>104</v>
      </c>
      <c r="P305" s="134" t="s">
        <v>105</v>
      </c>
      <c r="Q305" s="125"/>
      <c r="R305" s="125"/>
      <c r="S305" s="125"/>
      <c r="T305" s="125"/>
      <c r="U305" s="125"/>
      <c r="V305" s="125"/>
      <c r="W305" s="125"/>
      <c r="X305" s="125" t="s">
        <v>106</v>
      </c>
      <c r="Y305" s="125"/>
      <c r="Z305" s="125"/>
      <c r="AA305" s="125"/>
      <c r="AB305" s="125"/>
      <c r="AC305" s="125"/>
      <c r="AD305" s="125"/>
      <c r="AE305" s="125"/>
      <c r="AF305" s="125"/>
      <c r="AG305" s="125"/>
      <c r="AH305" s="125"/>
      <c r="AI305" s="125"/>
      <c r="AJ305" s="125"/>
      <c r="AK305" s="125"/>
      <c r="AL305" s="125"/>
      <c r="AM305" s="125"/>
      <c r="AN305" s="125"/>
      <c r="AO305" s="125"/>
      <c r="AP305" s="125"/>
      <c r="AQ305" s="125"/>
      <c r="AR305" s="125"/>
      <c r="AS305" s="125"/>
      <c r="AT305" s="125"/>
      <c r="AU305" s="125"/>
      <c r="AV305" s="125"/>
      <c r="AW305" s="125"/>
      <c r="AX305" s="125"/>
      <c r="AY305" s="125"/>
      <c r="AZ305" s="125"/>
      <c r="BA305" s="125"/>
      <c r="BB305" s="125"/>
      <c r="BC305" s="125"/>
      <c r="BD305" s="125"/>
      <c r="BE305" s="125"/>
      <c r="BF305" s="125"/>
      <c r="BG305" s="125"/>
      <c r="BH305" s="125"/>
    </row>
    <row r="306" spans="1:60" outlineLevel="2">
      <c r="A306" s="132"/>
      <c r="B306" s="133"/>
      <c r="C306" s="163" t="s">
        <v>406</v>
      </c>
      <c r="D306" s="161"/>
      <c r="E306" s="162"/>
      <c r="F306" s="134"/>
      <c r="G306" s="134"/>
      <c r="H306" s="134"/>
      <c r="I306" s="134"/>
      <c r="L306" s="134"/>
      <c r="M306" s="134"/>
      <c r="N306" s="134"/>
      <c r="O306" s="134"/>
      <c r="P306" s="134"/>
      <c r="Q306" s="125"/>
      <c r="R306" s="125"/>
      <c r="S306" s="125"/>
      <c r="T306" s="125"/>
      <c r="U306" s="125"/>
      <c r="V306" s="125"/>
      <c r="W306" s="125"/>
      <c r="X306" s="125" t="s">
        <v>127</v>
      </c>
      <c r="Y306" s="125">
        <v>0</v>
      </c>
      <c r="Z306" s="125"/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5"/>
      <c r="AL306" s="125"/>
      <c r="AM306" s="125"/>
      <c r="AN306" s="125"/>
      <c r="AO306" s="125"/>
      <c r="AP306" s="125"/>
      <c r="AQ306" s="125"/>
      <c r="AR306" s="125"/>
      <c r="AS306" s="125"/>
      <c r="AT306" s="125"/>
      <c r="AU306" s="125"/>
      <c r="AV306" s="125"/>
      <c r="AW306" s="125"/>
      <c r="AX306" s="125"/>
      <c r="AY306" s="125"/>
      <c r="AZ306" s="125"/>
      <c r="BA306" s="125"/>
      <c r="BB306" s="125"/>
      <c r="BC306" s="125"/>
      <c r="BD306" s="125"/>
      <c r="BE306" s="125"/>
      <c r="BF306" s="125"/>
      <c r="BG306" s="125"/>
      <c r="BH306" s="125"/>
    </row>
    <row r="307" spans="1:60" outlineLevel="3">
      <c r="A307" s="132"/>
      <c r="B307" s="133"/>
      <c r="C307" s="163" t="s">
        <v>407</v>
      </c>
      <c r="D307" s="161"/>
      <c r="E307" s="162">
        <v>1</v>
      </c>
      <c r="F307" s="134"/>
      <c r="G307" s="134"/>
      <c r="H307" s="134"/>
      <c r="I307" s="134"/>
      <c r="L307" s="134"/>
      <c r="M307" s="134"/>
      <c r="N307" s="134"/>
      <c r="O307" s="134"/>
      <c r="P307" s="134"/>
      <c r="Q307" s="125"/>
      <c r="R307" s="125"/>
      <c r="S307" s="125"/>
      <c r="T307" s="125"/>
      <c r="U307" s="125"/>
      <c r="V307" s="125"/>
      <c r="W307" s="125"/>
      <c r="X307" s="125" t="s">
        <v>127</v>
      </c>
      <c r="Y307" s="125">
        <v>0</v>
      </c>
      <c r="Z307" s="125"/>
      <c r="AA307" s="125"/>
      <c r="AB307" s="125"/>
      <c r="AC307" s="125"/>
      <c r="AD307" s="125"/>
      <c r="AE307" s="125"/>
      <c r="AF307" s="125"/>
      <c r="AG307" s="125"/>
      <c r="AH307" s="125"/>
      <c r="AI307" s="125"/>
      <c r="AJ307" s="125"/>
      <c r="AK307" s="125"/>
      <c r="AL307" s="125"/>
      <c r="AM307" s="125"/>
      <c r="AN307" s="125"/>
      <c r="AO307" s="125"/>
      <c r="AP307" s="125"/>
      <c r="AQ307" s="125"/>
      <c r="AR307" s="125"/>
      <c r="AS307" s="125"/>
      <c r="AT307" s="125"/>
      <c r="AU307" s="125"/>
      <c r="AV307" s="125"/>
      <c r="AW307" s="125"/>
      <c r="AX307" s="125"/>
      <c r="AY307" s="125"/>
      <c r="AZ307" s="125"/>
      <c r="BA307" s="125"/>
      <c r="BB307" s="125"/>
      <c r="BC307" s="125"/>
      <c r="BD307" s="125"/>
      <c r="BE307" s="125"/>
      <c r="BF307" s="125"/>
      <c r="BG307" s="125"/>
      <c r="BH307" s="125"/>
    </row>
    <row r="308" spans="1:60" outlineLevel="1">
      <c r="A308" s="142">
        <v>78</v>
      </c>
      <c r="B308" s="143" t="s">
        <v>408</v>
      </c>
      <c r="C308" s="156" t="s">
        <v>409</v>
      </c>
      <c r="D308" s="144" t="s">
        <v>199</v>
      </c>
      <c r="E308" s="145">
        <v>3</v>
      </c>
      <c r="F308" s="146"/>
      <c r="G308" s="191">
        <f>ROUND(E308*F308,2)</f>
        <v>0</v>
      </c>
      <c r="H308" s="195" t="s">
        <v>125</v>
      </c>
      <c r="I308" s="147" t="s">
        <v>125</v>
      </c>
      <c r="L308" s="134">
        <v>1.2110000000000001</v>
      </c>
      <c r="M308" s="134" t="e">
        <f>ROUND(#REF!*L308,2)</f>
        <v>#REF!</v>
      </c>
      <c r="N308" s="134"/>
      <c r="O308" s="134" t="s">
        <v>104</v>
      </c>
      <c r="P308" s="134" t="s">
        <v>105</v>
      </c>
      <c r="Q308" s="125"/>
      <c r="R308" s="125"/>
      <c r="S308" s="125"/>
      <c r="T308" s="125"/>
      <c r="U308" s="125"/>
      <c r="V308" s="125"/>
      <c r="W308" s="125"/>
      <c r="X308" s="125" t="s">
        <v>106</v>
      </c>
      <c r="Y308" s="125"/>
      <c r="Z308" s="125"/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5"/>
      <c r="AL308" s="125"/>
      <c r="AM308" s="125"/>
      <c r="AN308" s="125"/>
      <c r="AO308" s="125"/>
      <c r="AP308" s="125"/>
      <c r="AQ308" s="125"/>
      <c r="AR308" s="125"/>
      <c r="AS308" s="125"/>
      <c r="AT308" s="125"/>
      <c r="AU308" s="125"/>
      <c r="AV308" s="125"/>
      <c r="AW308" s="125"/>
      <c r="AX308" s="125"/>
      <c r="AY308" s="125"/>
      <c r="AZ308" s="125"/>
      <c r="BA308" s="125"/>
      <c r="BB308" s="125"/>
      <c r="BC308" s="125"/>
      <c r="BD308" s="125"/>
      <c r="BE308" s="125"/>
      <c r="BF308" s="125"/>
      <c r="BG308" s="125"/>
      <c r="BH308" s="125"/>
    </row>
    <row r="309" spans="1:60" outlineLevel="2">
      <c r="A309" s="132"/>
      <c r="B309" s="133"/>
      <c r="C309" s="163" t="s">
        <v>406</v>
      </c>
      <c r="D309" s="161"/>
      <c r="E309" s="162"/>
      <c r="F309" s="134"/>
      <c r="G309" s="134"/>
      <c r="H309" s="134"/>
      <c r="I309" s="134"/>
      <c r="L309" s="134"/>
      <c r="M309" s="134"/>
      <c r="N309" s="134"/>
      <c r="O309" s="134"/>
      <c r="P309" s="134"/>
      <c r="Q309" s="125"/>
      <c r="R309" s="125"/>
      <c r="S309" s="125"/>
      <c r="T309" s="125"/>
      <c r="U309" s="125"/>
      <c r="V309" s="125"/>
      <c r="W309" s="125"/>
      <c r="X309" s="125" t="s">
        <v>127</v>
      </c>
      <c r="Y309" s="125">
        <v>0</v>
      </c>
      <c r="Z309" s="125"/>
      <c r="AA309" s="125"/>
      <c r="AB309" s="125"/>
      <c r="AC309" s="125"/>
      <c r="AD309" s="125"/>
      <c r="AE309" s="125"/>
      <c r="AF309" s="125"/>
      <c r="AG309" s="125"/>
      <c r="AH309" s="125"/>
      <c r="AI309" s="125"/>
      <c r="AJ309" s="125"/>
      <c r="AK309" s="125"/>
      <c r="AL309" s="125"/>
      <c r="AM309" s="125"/>
      <c r="AN309" s="125"/>
      <c r="AO309" s="125"/>
      <c r="AP309" s="125"/>
      <c r="AQ309" s="125"/>
      <c r="AR309" s="125"/>
      <c r="AS309" s="125"/>
      <c r="AT309" s="125"/>
      <c r="AU309" s="125"/>
      <c r="AV309" s="125"/>
      <c r="AW309" s="125"/>
      <c r="AX309" s="125"/>
      <c r="AY309" s="125"/>
      <c r="AZ309" s="125"/>
      <c r="BA309" s="125"/>
      <c r="BB309" s="125"/>
      <c r="BC309" s="125"/>
      <c r="BD309" s="125"/>
      <c r="BE309" s="125"/>
      <c r="BF309" s="125"/>
      <c r="BG309" s="125"/>
      <c r="BH309" s="125"/>
    </row>
    <row r="310" spans="1:60" outlineLevel="3">
      <c r="A310" s="132"/>
      <c r="B310" s="133"/>
      <c r="C310" s="163" t="s">
        <v>410</v>
      </c>
      <c r="D310" s="161"/>
      <c r="E310" s="162">
        <v>1</v>
      </c>
      <c r="F310" s="134"/>
      <c r="G310" s="134"/>
      <c r="H310" s="134"/>
      <c r="I310" s="134"/>
      <c r="L310" s="134"/>
      <c r="M310" s="134"/>
      <c r="N310" s="134"/>
      <c r="O310" s="134"/>
      <c r="P310" s="134"/>
      <c r="Q310" s="125"/>
      <c r="R310" s="125"/>
      <c r="S310" s="125"/>
      <c r="T310" s="125"/>
      <c r="U310" s="125"/>
      <c r="V310" s="125"/>
      <c r="W310" s="125"/>
      <c r="X310" s="125" t="s">
        <v>127</v>
      </c>
      <c r="Y310" s="125">
        <v>0</v>
      </c>
      <c r="Z310" s="125"/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5"/>
      <c r="AL310" s="125"/>
      <c r="AM310" s="125"/>
      <c r="AN310" s="125"/>
      <c r="AO310" s="125"/>
      <c r="AP310" s="125"/>
      <c r="AQ310" s="125"/>
      <c r="AR310" s="125"/>
      <c r="AS310" s="125"/>
      <c r="AT310" s="125"/>
      <c r="AU310" s="125"/>
      <c r="AV310" s="125"/>
      <c r="AW310" s="125"/>
      <c r="AX310" s="125"/>
      <c r="AY310" s="125"/>
      <c r="AZ310" s="125"/>
      <c r="BA310" s="125"/>
      <c r="BB310" s="125"/>
      <c r="BC310" s="125"/>
      <c r="BD310" s="125"/>
      <c r="BE310" s="125"/>
      <c r="BF310" s="125"/>
      <c r="BG310" s="125"/>
      <c r="BH310" s="125"/>
    </row>
    <row r="311" spans="1:60" outlineLevel="3">
      <c r="A311" s="132"/>
      <c r="B311" s="133"/>
      <c r="C311" s="163" t="s">
        <v>411</v>
      </c>
      <c r="D311" s="161"/>
      <c r="E311" s="162">
        <v>3</v>
      </c>
      <c r="F311" s="134"/>
      <c r="G311" s="134"/>
      <c r="H311" s="134"/>
      <c r="I311" s="134"/>
      <c r="L311" s="134"/>
      <c r="M311" s="134"/>
      <c r="N311" s="134"/>
      <c r="O311" s="134"/>
      <c r="P311" s="134"/>
      <c r="Q311" s="125"/>
      <c r="R311" s="125"/>
      <c r="S311" s="125"/>
      <c r="T311" s="125"/>
      <c r="U311" s="125"/>
      <c r="V311" s="125"/>
      <c r="W311" s="125"/>
      <c r="X311" s="125" t="s">
        <v>127</v>
      </c>
      <c r="Y311" s="125">
        <v>0</v>
      </c>
      <c r="Z311" s="125"/>
      <c r="AA311" s="125"/>
      <c r="AB311" s="125"/>
      <c r="AC311" s="125"/>
      <c r="AD311" s="125"/>
      <c r="AE311" s="125"/>
      <c r="AF311" s="125"/>
      <c r="AG311" s="125"/>
      <c r="AH311" s="125"/>
      <c r="AI311" s="125"/>
      <c r="AJ311" s="125"/>
      <c r="AK311" s="125"/>
      <c r="AL311" s="125"/>
      <c r="AM311" s="125"/>
      <c r="AN311" s="125"/>
      <c r="AO311" s="125"/>
      <c r="AP311" s="125"/>
      <c r="AQ311" s="125"/>
      <c r="AR311" s="125"/>
      <c r="AS311" s="125"/>
      <c r="AT311" s="125"/>
      <c r="AU311" s="125"/>
      <c r="AV311" s="125"/>
      <c r="AW311" s="125"/>
      <c r="AX311" s="125"/>
      <c r="AY311" s="125"/>
      <c r="AZ311" s="125"/>
      <c r="BA311" s="125"/>
      <c r="BB311" s="125"/>
      <c r="BC311" s="125"/>
      <c r="BD311" s="125"/>
      <c r="BE311" s="125"/>
      <c r="BF311" s="125"/>
      <c r="BG311" s="125"/>
      <c r="BH311" s="125"/>
    </row>
    <row r="312" spans="1:60" outlineLevel="3">
      <c r="A312" s="132"/>
      <c r="B312" s="133"/>
      <c r="C312" s="163" t="s">
        <v>412</v>
      </c>
      <c r="D312" s="161"/>
      <c r="E312" s="162">
        <v>2</v>
      </c>
      <c r="F312" s="134"/>
      <c r="G312" s="134"/>
      <c r="H312" s="134"/>
      <c r="I312" s="134"/>
      <c r="L312" s="134"/>
      <c r="M312" s="134"/>
      <c r="N312" s="134"/>
      <c r="O312" s="134"/>
      <c r="P312" s="134"/>
      <c r="Q312" s="125"/>
      <c r="R312" s="125"/>
      <c r="S312" s="125"/>
      <c r="T312" s="125"/>
      <c r="U312" s="125"/>
      <c r="V312" s="125"/>
      <c r="W312" s="125"/>
      <c r="X312" s="125" t="s">
        <v>127</v>
      </c>
      <c r="Y312" s="125">
        <v>0</v>
      </c>
      <c r="Z312" s="125"/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5"/>
      <c r="AL312" s="125"/>
      <c r="AM312" s="125"/>
      <c r="AN312" s="125"/>
      <c r="AO312" s="125"/>
      <c r="AP312" s="125"/>
      <c r="AQ312" s="125"/>
      <c r="AR312" s="125"/>
      <c r="AS312" s="125"/>
      <c r="AT312" s="125"/>
      <c r="AU312" s="125"/>
      <c r="AV312" s="125"/>
      <c r="AW312" s="125"/>
      <c r="AX312" s="125"/>
      <c r="AY312" s="125"/>
      <c r="AZ312" s="125"/>
      <c r="BA312" s="125"/>
      <c r="BB312" s="125"/>
      <c r="BC312" s="125"/>
      <c r="BD312" s="125"/>
      <c r="BE312" s="125"/>
      <c r="BF312" s="125"/>
      <c r="BG312" s="125"/>
      <c r="BH312" s="125"/>
    </row>
    <row r="313" spans="1:60" outlineLevel="3">
      <c r="A313" s="132"/>
      <c r="B313" s="133"/>
      <c r="C313" s="163" t="s">
        <v>413</v>
      </c>
      <c r="D313" s="161"/>
      <c r="E313" s="162">
        <v>1</v>
      </c>
      <c r="F313" s="134"/>
      <c r="G313" s="134"/>
      <c r="H313" s="134"/>
      <c r="I313" s="134"/>
      <c r="L313" s="134"/>
      <c r="M313" s="134"/>
      <c r="N313" s="134"/>
      <c r="O313" s="134"/>
      <c r="P313" s="134"/>
      <c r="Q313" s="125"/>
      <c r="R313" s="125"/>
      <c r="S313" s="125"/>
      <c r="T313" s="125"/>
      <c r="U313" s="125"/>
      <c r="V313" s="125"/>
      <c r="W313" s="125"/>
      <c r="X313" s="125" t="s">
        <v>127</v>
      </c>
      <c r="Y313" s="125">
        <v>0</v>
      </c>
      <c r="Z313" s="125"/>
      <c r="AA313" s="125"/>
      <c r="AB313" s="125"/>
      <c r="AC313" s="125"/>
      <c r="AD313" s="125"/>
      <c r="AE313" s="125"/>
      <c r="AF313" s="125"/>
      <c r="AG313" s="125"/>
      <c r="AH313" s="125"/>
      <c r="AI313" s="125"/>
      <c r="AJ313" s="125"/>
      <c r="AK313" s="125"/>
      <c r="AL313" s="125"/>
      <c r="AM313" s="125"/>
      <c r="AN313" s="125"/>
      <c r="AO313" s="125"/>
      <c r="AP313" s="125"/>
      <c r="AQ313" s="125"/>
      <c r="AR313" s="125"/>
      <c r="AS313" s="125"/>
      <c r="AT313" s="125"/>
      <c r="AU313" s="125"/>
      <c r="AV313" s="125"/>
      <c r="AW313" s="125"/>
      <c r="AX313" s="125"/>
      <c r="AY313" s="125"/>
      <c r="AZ313" s="125"/>
      <c r="BA313" s="125"/>
      <c r="BB313" s="125"/>
      <c r="BC313" s="125"/>
      <c r="BD313" s="125"/>
      <c r="BE313" s="125"/>
      <c r="BF313" s="125"/>
      <c r="BG313" s="125"/>
      <c r="BH313" s="125"/>
    </row>
    <row r="314" spans="1:60" outlineLevel="3">
      <c r="A314" s="132"/>
      <c r="B314" s="133"/>
      <c r="C314" s="163" t="s">
        <v>414</v>
      </c>
      <c r="D314" s="161"/>
      <c r="E314" s="162">
        <v>1</v>
      </c>
      <c r="F314" s="134"/>
      <c r="G314" s="134"/>
      <c r="H314" s="134"/>
      <c r="I314" s="134"/>
      <c r="L314" s="134"/>
      <c r="M314" s="134"/>
      <c r="N314" s="134"/>
      <c r="O314" s="134"/>
      <c r="P314" s="134"/>
      <c r="Q314" s="125"/>
      <c r="R314" s="125"/>
      <c r="S314" s="125"/>
      <c r="T314" s="125"/>
      <c r="U314" s="125"/>
      <c r="V314" s="125"/>
      <c r="W314" s="125"/>
      <c r="X314" s="125" t="s">
        <v>127</v>
      </c>
      <c r="Y314" s="125">
        <v>0</v>
      </c>
      <c r="Z314" s="125"/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5"/>
      <c r="AL314" s="125"/>
      <c r="AM314" s="125"/>
      <c r="AN314" s="125"/>
      <c r="AO314" s="125"/>
      <c r="AP314" s="125"/>
      <c r="AQ314" s="125"/>
      <c r="AR314" s="125"/>
      <c r="AS314" s="125"/>
      <c r="AT314" s="125"/>
      <c r="AU314" s="125"/>
      <c r="AV314" s="125"/>
      <c r="AW314" s="125"/>
      <c r="AX314" s="125"/>
      <c r="AY314" s="125"/>
      <c r="AZ314" s="125"/>
      <c r="BA314" s="125"/>
      <c r="BB314" s="125"/>
      <c r="BC314" s="125"/>
      <c r="BD314" s="125"/>
      <c r="BE314" s="125"/>
      <c r="BF314" s="125"/>
      <c r="BG314" s="125"/>
      <c r="BH314" s="125"/>
    </row>
    <row r="315" spans="1:60" outlineLevel="3">
      <c r="A315" s="132"/>
      <c r="B315" s="133"/>
      <c r="C315" s="163" t="s">
        <v>415</v>
      </c>
      <c r="D315" s="161"/>
      <c r="E315" s="162">
        <v>-5</v>
      </c>
      <c r="F315" s="134"/>
      <c r="G315" s="134"/>
      <c r="H315" s="134"/>
      <c r="I315" s="134"/>
      <c r="L315" s="134"/>
      <c r="M315" s="134"/>
      <c r="N315" s="134"/>
      <c r="O315" s="134"/>
      <c r="P315" s="134"/>
      <c r="Q315" s="125"/>
      <c r="R315" s="125"/>
      <c r="S315" s="125"/>
      <c r="T315" s="125"/>
      <c r="U315" s="125"/>
      <c r="V315" s="125"/>
      <c r="W315" s="125"/>
      <c r="X315" s="125" t="s">
        <v>127</v>
      </c>
      <c r="Y315" s="125">
        <v>0</v>
      </c>
      <c r="Z315" s="125"/>
      <c r="AA315" s="125"/>
      <c r="AB315" s="125"/>
      <c r="AC315" s="125"/>
      <c r="AD315" s="125"/>
      <c r="AE315" s="125"/>
      <c r="AF315" s="125"/>
      <c r="AG315" s="125"/>
      <c r="AH315" s="125"/>
      <c r="AI315" s="125"/>
      <c r="AJ315" s="125"/>
      <c r="AK315" s="125"/>
      <c r="AL315" s="125"/>
      <c r="AM315" s="125"/>
      <c r="AN315" s="125"/>
      <c r="AO315" s="125"/>
      <c r="AP315" s="125"/>
      <c r="AQ315" s="125"/>
      <c r="AR315" s="125"/>
      <c r="AS315" s="125"/>
      <c r="AT315" s="125"/>
      <c r="AU315" s="125"/>
      <c r="AV315" s="125"/>
      <c r="AW315" s="125"/>
      <c r="AX315" s="125"/>
      <c r="AY315" s="125"/>
      <c r="AZ315" s="125"/>
      <c r="BA315" s="125"/>
      <c r="BB315" s="125"/>
      <c r="BC315" s="125"/>
      <c r="BD315" s="125"/>
      <c r="BE315" s="125"/>
      <c r="BF315" s="125"/>
      <c r="BG315" s="125"/>
      <c r="BH315" s="125"/>
    </row>
    <row r="316" spans="1:60" outlineLevel="1">
      <c r="A316" s="142">
        <v>79</v>
      </c>
      <c r="B316" s="143" t="s">
        <v>416</v>
      </c>
      <c r="C316" s="156" t="s">
        <v>417</v>
      </c>
      <c r="D316" s="144" t="s">
        <v>124</v>
      </c>
      <c r="E316" s="145">
        <v>4.8</v>
      </c>
      <c r="F316" s="146"/>
      <c r="G316" s="191">
        <f>ROUND(E316*F316,2)</f>
        <v>0</v>
      </c>
      <c r="H316" s="195" t="s">
        <v>125</v>
      </c>
      <c r="I316" s="147" t="s">
        <v>125</v>
      </c>
      <c r="L316" s="134">
        <v>0.55600000000000005</v>
      </c>
      <c r="M316" s="134" t="e">
        <f>ROUND(#REF!*L316,2)</f>
        <v>#REF!</v>
      </c>
      <c r="N316" s="134"/>
      <c r="O316" s="134" t="s">
        <v>104</v>
      </c>
      <c r="P316" s="134" t="s">
        <v>105</v>
      </c>
      <c r="Q316" s="125"/>
      <c r="R316" s="125"/>
      <c r="S316" s="125"/>
      <c r="T316" s="125"/>
      <c r="U316" s="125"/>
      <c r="V316" s="125"/>
      <c r="W316" s="125"/>
      <c r="X316" s="125" t="s">
        <v>106</v>
      </c>
      <c r="Y316" s="125"/>
      <c r="Z316" s="125"/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5"/>
      <c r="AL316" s="125"/>
      <c r="AM316" s="125"/>
      <c r="AN316" s="125"/>
      <c r="AO316" s="125"/>
      <c r="AP316" s="125"/>
      <c r="AQ316" s="125"/>
      <c r="AR316" s="125"/>
      <c r="AS316" s="125"/>
      <c r="AT316" s="125"/>
      <c r="AU316" s="125"/>
      <c r="AV316" s="125"/>
      <c r="AW316" s="125"/>
      <c r="AX316" s="125"/>
      <c r="AY316" s="125"/>
      <c r="AZ316" s="125"/>
      <c r="BA316" s="125"/>
      <c r="BB316" s="125"/>
      <c r="BC316" s="125"/>
      <c r="BD316" s="125"/>
      <c r="BE316" s="125"/>
      <c r="BF316" s="125"/>
      <c r="BG316" s="125"/>
      <c r="BH316" s="125"/>
    </row>
    <row r="317" spans="1:60" outlineLevel="2">
      <c r="A317" s="132"/>
      <c r="B317" s="133"/>
      <c r="C317" s="163" t="s">
        <v>126</v>
      </c>
      <c r="D317" s="161"/>
      <c r="E317" s="162"/>
      <c r="F317" s="134"/>
      <c r="G317" s="134"/>
      <c r="H317" s="134"/>
      <c r="I317" s="134"/>
      <c r="L317" s="134"/>
      <c r="M317" s="134"/>
      <c r="N317" s="134"/>
      <c r="O317" s="134"/>
      <c r="P317" s="134"/>
      <c r="Q317" s="125"/>
      <c r="R317" s="125"/>
      <c r="S317" s="125"/>
      <c r="T317" s="125"/>
      <c r="U317" s="125"/>
      <c r="V317" s="125"/>
      <c r="W317" s="125"/>
      <c r="X317" s="125" t="s">
        <v>127</v>
      </c>
      <c r="Y317" s="125">
        <v>0</v>
      </c>
      <c r="Z317" s="125"/>
      <c r="AA317" s="125"/>
      <c r="AB317" s="125"/>
      <c r="AC317" s="125"/>
      <c r="AD317" s="125"/>
      <c r="AE317" s="125"/>
      <c r="AF317" s="125"/>
      <c r="AG317" s="125"/>
      <c r="AH317" s="125"/>
      <c r="AI317" s="125"/>
      <c r="AJ317" s="125"/>
      <c r="AK317" s="125"/>
      <c r="AL317" s="125"/>
      <c r="AM317" s="125"/>
      <c r="AN317" s="125"/>
      <c r="AO317" s="125"/>
      <c r="AP317" s="125"/>
      <c r="AQ317" s="125"/>
      <c r="AR317" s="125"/>
      <c r="AS317" s="125"/>
      <c r="AT317" s="125"/>
      <c r="AU317" s="125"/>
      <c r="AV317" s="125"/>
      <c r="AW317" s="125"/>
      <c r="AX317" s="125"/>
      <c r="AY317" s="125"/>
      <c r="AZ317" s="125"/>
      <c r="BA317" s="125"/>
      <c r="BB317" s="125"/>
      <c r="BC317" s="125"/>
      <c r="BD317" s="125"/>
      <c r="BE317" s="125"/>
      <c r="BF317" s="125"/>
      <c r="BG317" s="125"/>
      <c r="BH317" s="125"/>
    </row>
    <row r="318" spans="1:60" outlineLevel="3">
      <c r="A318" s="132"/>
      <c r="B318" s="133"/>
      <c r="C318" s="163" t="s">
        <v>418</v>
      </c>
      <c r="D318" s="161"/>
      <c r="E318" s="162">
        <v>4.8</v>
      </c>
      <c r="F318" s="134"/>
      <c r="G318" s="134"/>
      <c r="H318" s="134"/>
      <c r="I318" s="134"/>
      <c r="L318" s="134"/>
      <c r="M318" s="134"/>
      <c r="N318" s="134"/>
      <c r="O318" s="134"/>
      <c r="P318" s="134"/>
      <c r="Q318" s="125"/>
      <c r="R318" s="125"/>
      <c r="S318" s="125"/>
      <c r="T318" s="125"/>
      <c r="U318" s="125"/>
      <c r="V318" s="125"/>
      <c r="W318" s="125"/>
      <c r="X318" s="125" t="s">
        <v>127</v>
      </c>
      <c r="Y318" s="125">
        <v>0</v>
      </c>
      <c r="Z318" s="125"/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5"/>
      <c r="AL318" s="125"/>
      <c r="AM318" s="125"/>
      <c r="AN318" s="125"/>
      <c r="AO318" s="125"/>
      <c r="AP318" s="125"/>
      <c r="AQ318" s="125"/>
      <c r="AR318" s="125"/>
      <c r="AS318" s="125"/>
      <c r="AT318" s="125"/>
      <c r="AU318" s="125"/>
      <c r="AV318" s="125"/>
      <c r="AW318" s="125"/>
      <c r="AX318" s="125"/>
      <c r="AY318" s="125"/>
      <c r="AZ318" s="125"/>
      <c r="BA318" s="125"/>
      <c r="BB318" s="125"/>
      <c r="BC318" s="125"/>
      <c r="BD318" s="125"/>
      <c r="BE318" s="125"/>
      <c r="BF318" s="125"/>
      <c r="BG318" s="125"/>
      <c r="BH318" s="125"/>
    </row>
    <row r="319" spans="1:60" outlineLevel="1">
      <c r="A319" s="149">
        <v>80</v>
      </c>
      <c r="B319" s="150" t="s">
        <v>419</v>
      </c>
      <c r="C319" s="157" t="s">
        <v>420</v>
      </c>
      <c r="D319" s="151" t="s">
        <v>421</v>
      </c>
      <c r="E319" s="152">
        <v>124.33728000000001</v>
      </c>
      <c r="F319" s="153"/>
      <c r="G319" s="192">
        <f t="shared" ref="G319:G324" si="0">ROUND(E319*F319,2)</f>
        <v>0</v>
      </c>
      <c r="H319" s="196" t="s">
        <v>125</v>
      </c>
      <c r="I319" s="154" t="s">
        <v>125</v>
      </c>
      <c r="L319" s="134">
        <v>0.49</v>
      </c>
      <c r="M319" s="134" t="e">
        <f>ROUND(#REF!*L319,2)</f>
        <v>#REF!</v>
      </c>
      <c r="N319" s="134"/>
      <c r="O319" s="134" t="s">
        <v>104</v>
      </c>
      <c r="P319" s="134" t="s">
        <v>105</v>
      </c>
      <c r="Q319" s="125"/>
      <c r="R319" s="125"/>
      <c r="S319" s="125"/>
      <c r="T319" s="125"/>
      <c r="U319" s="125"/>
      <c r="V319" s="125"/>
      <c r="W319" s="125"/>
      <c r="X319" s="125" t="s">
        <v>422</v>
      </c>
      <c r="Y319" s="125"/>
      <c r="Z319" s="125"/>
      <c r="AA319" s="125"/>
      <c r="AB319" s="125"/>
      <c r="AC319" s="125"/>
      <c r="AD319" s="125"/>
      <c r="AE319" s="125"/>
      <c r="AF319" s="125"/>
      <c r="AG319" s="125"/>
      <c r="AH319" s="125"/>
      <c r="AI319" s="125"/>
      <c r="AJ319" s="125"/>
      <c r="AK319" s="125"/>
      <c r="AL319" s="125"/>
      <c r="AM319" s="125"/>
      <c r="AN319" s="125"/>
      <c r="AO319" s="125"/>
      <c r="AP319" s="125"/>
      <c r="AQ319" s="125"/>
      <c r="AR319" s="125"/>
      <c r="AS319" s="125"/>
      <c r="AT319" s="125"/>
      <c r="AU319" s="125"/>
      <c r="AV319" s="125"/>
      <c r="AW319" s="125"/>
      <c r="AX319" s="125"/>
      <c r="AY319" s="125"/>
      <c r="AZ319" s="125"/>
      <c r="BA319" s="125"/>
      <c r="BB319" s="125"/>
      <c r="BC319" s="125"/>
      <c r="BD319" s="125"/>
      <c r="BE319" s="125"/>
      <c r="BF319" s="125"/>
      <c r="BG319" s="125"/>
      <c r="BH319" s="125"/>
    </row>
    <row r="320" spans="1:60" outlineLevel="1">
      <c r="A320" s="149">
        <v>81</v>
      </c>
      <c r="B320" s="150" t="s">
        <v>423</v>
      </c>
      <c r="C320" s="157" t="s">
        <v>424</v>
      </c>
      <c r="D320" s="151" t="s">
        <v>421</v>
      </c>
      <c r="E320" s="152">
        <v>1119.0355199999999</v>
      </c>
      <c r="F320" s="153"/>
      <c r="G320" s="192">
        <f t="shared" si="0"/>
        <v>0</v>
      </c>
      <c r="H320" s="196" t="s">
        <v>125</v>
      </c>
      <c r="I320" s="154" t="s">
        <v>125</v>
      </c>
      <c r="L320" s="134">
        <v>0</v>
      </c>
      <c r="M320" s="134" t="e">
        <f>ROUND(#REF!*L320,2)</f>
        <v>#REF!</v>
      </c>
      <c r="N320" s="134"/>
      <c r="O320" s="134" t="s">
        <v>104</v>
      </c>
      <c r="P320" s="134" t="s">
        <v>105</v>
      </c>
      <c r="Q320" s="125"/>
      <c r="R320" s="125"/>
      <c r="S320" s="125"/>
      <c r="T320" s="125"/>
      <c r="U320" s="125"/>
      <c r="V320" s="125"/>
      <c r="W320" s="125"/>
      <c r="X320" s="125" t="s">
        <v>422</v>
      </c>
      <c r="Y320" s="125"/>
      <c r="Z320" s="125"/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5"/>
      <c r="AL320" s="125"/>
      <c r="AM320" s="125"/>
      <c r="AN320" s="125"/>
      <c r="AO320" s="125"/>
      <c r="AP320" s="125"/>
      <c r="AQ320" s="125"/>
      <c r="AR320" s="125"/>
      <c r="AS320" s="125"/>
      <c r="AT320" s="125"/>
      <c r="AU320" s="125"/>
      <c r="AV320" s="125"/>
      <c r="AW320" s="125"/>
      <c r="AX320" s="125"/>
      <c r="AY320" s="125"/>
      <c r="AZ320" s="125"/>
      <c r="BA320" s="125"/>
      <c r="BB320" s="125"/>
      <c r="BC320" s="125"/>
      <c r="BD320" s="125"/>
      <c r="BE320" s="125"/>
      <c r="BF320" s="125"/>
      <c r="BG320" s="125"/>
      <c r="BH320" s="125"/>
    </row>
    <row r="321" spans="1:60" outlineLevel="1">
      <c r="A321" s="149">
        <v>82</v>
      </c>
      <c r="B321" s="150" t="s">
        <v>425</v>
      </c>
      <c r="C321" s="157" t="s">
        <v>426</v>
      </c>
      <c r="D321" s="151" t="s">
        <v>421</v>
      </c>
      <c r="E321" s="152">
        <v>124.33728000000001</v>
      </c>
      <c r="F321" s="153"/>
      <c r="G321" s="192">
        <f t="shared" si="0"/>
        <v>0</v>
      </c>
      <c r="H321" s="196" t="s">
        <v>125</v>
      </c>
      <c r="I321" s="154" t="s">
        <v>125</v>
      </c>
      <c r="L321" s="134">
        <v>0.94199999999999995</v>
      </c>
      <c r="M321" s="134" t="e">
        <f>ROUND(#REF!*L321,2)</f>
        <v>#REF!</v>
      </c>
      <c r="N321" s="134"/>
      <c r="O321" s="134" t="s">
        <v>104</v>
      </c>
      <c r="P321" s="134" t="s">
        <v>105</v>
      </c>
      <c r="Q321" s="125"/>
      <c r="R321" s="125"/>
      <c r="S321" s="125"/>
      <c r="T321" s="125"/>
      <c r="U321" s="125"/>
      <c r="V321" s="125"/>
      <c r="W321" s="125"/>
      <c r="X321" s="125" t="s">
        <v>422</v>
      </c>
      <c r="Y321" s="125"/>
      <c r="Z321" s="125"/>
      <c r="AA321" s="125"/>
      <c r="AB321" s="125"/>
      <c r="AC321" s="125"/>
      <c r="AD321" s="125"/>
      <c r="AE321" s="125"/>
      <c r="AF321" s="125"/>
      <c r="AG321" s="125"/>
      <c r="AH321" s="125"/>
      <c r="AI321" s="125"/>
      <c r="AJ321" s="125"/>
      <c r="AK321" s="125"/>
      <c r="AL321" s="125"/>
      <c r="AM321" s="125"/>
      <c r="AN321" s="125"/>
      <c r="AO321" s="125"/>
      <c r="AP321" s="125"/>
      <c r="AQ321" s="125"/>
      <c r="AR321" s="125"/>
      <c r="AS321" s="125"/>
      <c r="AT321" s="125"/>
      <c r="AU321" s="125"/>
      <c r="AV321" s="125"/>
      <c r="AW321" s="125"/>
      <c r="AX321" s="125"/>
      <c r="AY321" s="125"/>
      <c r="AZ321" s="125"/>
      <c r="BA321" s="125"/>
      <c r="BB321" s="125"/>
      <c r="BC321" s="125"/>
      <c r="BD321" s="125"/>
      <c r="BE321" s="125"/>
      <c r="BF321" s="125"/>
      <c r="BG321" s="125"/>
      <c r="BH321" s="125"/>
    </row>
    <row r="322" spans="1:60" outlineLevel="1">
      <c r="A322" s="149">
        <v>83</v>
      </c>
      <c r="B322" s="150" t="s">
        <v>427</v>
      </c>
      <c r="C322" s="157" t="s">
        <v>428</v>
      </c>
      <c r="D322" s="151" t="s">
        <v>421</v>
      </c>
      <c r="E322" s="152">
        <v>248.67456000000001</v>
      </c>
      <c r="F322" s="153"/>
      <c r="G322" s="192">
        <f t="shared" si="0"/>
        <v>0</v>
      </c>
      <c r="H322" s="196" t="s">
        <v>125</v>
      </c>
      <c r="I322" s="154" t="s">
        <v>125</v>
      </c>
      <c r="L322" s="134">
        <v>0.105</v>
      </c>
      <c r="M322" s="134" t="e">
        <f>ROUND(#REF!*L322,2)</f>
        <v>#REF!</v>
      </c>
      <c r="N322" s="134"/>
      <c r="O322" s="134" t="s">
        <v>104</v>
      </c>
      <c r="P322" s="134" t="s">
        <v>105</v>
      </c>
      <c r="Q322" s="125"/>
      <c r="R322" s="125"/>
      <c r="S322" s="125"/>
      <c r="T322" s="125"/>
      <c r="U322" s="125"/>
      <c r="V322" s="125"/>
      <c r="W322" s="125"/>
      <c r="X322" s="125" t="s">
        <v>422</v>
      </c>
      <c r="Y322" s="125"/>
      <c r="Z322" s="125"/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5"/>
      <c r="AL322" s="125"/>
      <c r="AM322" s="125"/>
      <c r="AN322" s="125"/>
      <c r="AO322" s="125"/>
      <c r="AP322" s="125"/>
      <c r="AQ322" s="125"/>
      <c r="AR322" s="125"/>
      <c r="AS322" s="125"/>
      <c r="AT322" s="125"/>
      <c r="AU322" s="125"/>
      <c r="AV322" s="125"/>
      <c r="AW322" s="125"/>
      <c r="AX322" s="125"/>
      <c r="AY322" s="125"/>
      <c r="AZ322" s="125"/>
      <c r="BA322" s="125"/>
      <c r="BB322" s="125"/>
      <c r="BC322" s="125"/>
      <c r="BD322" s="125"/>
      <c r="BE322" s="125"/>
      <c r="BF322" s="125"/>
      <c r="BG322" s="125"/>
      <c r="BH322" s="125"/>
    </row>
    <row r="323" spans="1:60" outlineLevel="1">
      <c r="A323" s="149">
        <v>84</v>
      </c>
      <c r="B323" s="150" t="s">
        <v>429</v>
      </c>
      <c r="C323" s="157" t="s">
        <v>430</v>
      </c>
      <c r="D323" s="151" t="s">
        <v>421</v>
      </c>
      <c r="E323" s="152">
        <v>124.33728000000001</v>
      </c>
      <c r="F323" s="153"/>
      <c r="G323" s="192">
        <f t="shared" si="0"/>
        <v>0</v>
      </c>
      <c r="H323" s="196" t="s">
        <v>125</v>
      </c>
      <c r="I323" s="154" t="s">
        <v>125</v>
      </c>
      <c r="L323" s="134">
        <v>6.0000000000000001E-3</v>
      </c>
      <c r="M323" s="134" t="e">
        <f>ROUND(#REF!*L323,2)</f>
        <v>#REF!</v>
      </c>
      <c r="N323" s="134"/>
      <c r="O323" s="134" t="s">
        <v>104</v>
      </c>
      <c r="P323" s="134" t="s">
        <v>105</v>
      </c>
      <c r="Q323" s="125"/>
      <c r="R323" s="125"/>
      <c r="S323" s="125"/>
      <c r="T323" s="125"/>
      <c r="U323" s="125"/>
      <c r="V323" s="125"/>
      <c r="W323" s="125"/>
      <c r="X323" s="125" t="s">
        <v>422</v>
      </c>
      <c r="Y323" s="125"/>
      <c r="Z323" s="125"/>
      <c r="AA323" s="125"/>
      <c r="AB323" s="125"/>
      <c r="AC323" s="125"/>
      <c r="AD323" s="125"/>
      <c r="AE323" s="125"/>
      <c r="AF323" s="125"/>
      <c r="AG323" s="125"/>
      <c r="AH323" s="125"/>
      <c r="AI323" s="125"/>
      <c r="AJ323" s="125"/>
      <c r="AK323" s="125"/>
      <c r="AL323" s="125"/>
      <c r="AM323" s="125"/>
      <c r="AN323" s="125"/>
      <c r="AO323" s="125"/>
      <c r="AP323" s="125"/>
      <c r="AQ323" s="125"/>
      <c r="AR323" s="125"/>
      <c r="AS323" s="125"/>
      <c r="AT323" s="125"/>
      <c r="AU323" s="125"/>
      <c r="AV323" s="125"/>
      <c r="AW323" s="125"/>
      <c r="AX323" s="125"/>
      <c r="AY323" s="125"/>
      <c r="AZ323" s="125"/>
      <c r="BA323" s="125"/>
      <c r="BB323" s="125"/>
      <c r="BC323" s="125"/>
      <c r="BD323" s="125"/>
      <c r="BE323" s="125"/>
      <c r="BF323" s="125"/>
      <c r="BG323" s="125"/>
      <c r="BH323" s="125"/>
    </row>
    <row r="324" spans="1:60" ht="22.5" outlineLevel="1">
      <c r="A324" s="149">
        <v>85</v>
      </c>
      <c r="B324" s="150" t="s">
        <v>431</v>
      </c>
      <c r="C324" s="157" t="s">
        <v>432</v>
      </c>
      <c r="D324" s="151" t="s">
        <v>421</v>
      </c>
      <c r="E324" s="152">
        <v>124.33728000000001</v>
      </c>
      <c r="F324" s="153"/>
      <c r="G324" s="192">
        <f t="shared" si="0"/>
        <v>0</v>
      </c>
      <c r="H324" s="196" t="s">
        <v>125</v>
      </c>
      <c r="I324" s="154" t="s">
        <v>103</v>
      </c>
      <c r="L324" s="134">
        <v>0</v>
      </c>
      <c r="M324" s="134" t="e">
        <f>ROUND(#REF!*L324,2)</f>
        <v>#REF!</v>
      </c>
      <c r="N324" s="134"/>
      <c r="O324" s="134" t="s">
        <v>104</v>
      </c>
      <c r="P324" s="134" t="s">
        <v>105</v>
      </c>
      <c r="Q324" s="125"/>
      <c r="R324" s="125"/>
      <c r="S324" s="125"/>
      <c r="T324" s="125"/>
      <c r="U324" s="125"/>
      <c r="V324" s="125"/>
      <c r="W324" s="125"/>
      <c r="X324" s="125" t="s">
        <v>422</v>
      </c>
      <c r="Y324" s="125"/>
      <c r="Z324" s="125"/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5"/>
      <c r="AL324" s="125"/>
      <c r="AM324" s="125"/>
      <c r="AN324" s="125"/>
      <c r="AO324" s="125"/>
      <c r="AP324" s="125"/>
      <c r="AQ324" s="125"/>
      <c r="AR324" s="125"/>
      <c r="AS324" s="125"/>
      <c r="AT324" s="125"/>
      <c r="AU324" s="125"/>
      <c r="AV324" s="125"/>
      <c r="AW324" s="125"/>
      <c r="AX324" s="125"/>
      <c r="AY324" s="125"/>
      <c r="AZ324" s="125"/>
      <c r="BA324" s="125"/>
      <c r="BB324" s="125"/>
      <c r="BC324" s="125"/>
      <c r="BD324" s="125"/>
      <c r="BE324" s="125"/>
      <c r="BF324" s="125"/>
      <c r="BG324" s="125"/>
      <c r="BH324" s="125"/>
    </row>
    <row r="325" spans="1:60">
      <c r="A325" s="136" t="s">
        <v>97</v>
      </c>
      <c r="B325" s="137" t="s">
        <v>69</v>
      </c>
      <c r="C325" s="155" t="s">
        <v>70</v>
      </c>
      <c r="D325" s="138"/>
      <c r="E325" s="139"/>
      <c r="F325" s="140"/>
      <c r="G325" s="140">
        <f>SUMIF(AG326:AG326,"&lt;&gt;NOR",G326:G326)</f>
        <v>0</v>
      </c>
      <c r="H325" s="140"/>
      <c r="I325" s="141"/>
      <c r="L325" s="135"/>
      <c r="M325" s="135" t="e">
        <f>SUM(M326:M326)</f>
        <v>#REF!</v>
      </c>
      <c r="N325" s="135"/>
      <c r="O325" s="135"/>
      <c r="P325" s="135"/>
      <c r="X325" t="s">
        <v>98</v>
      </c>
    </row>
    <row r="326" spans="1:60" outlineLevel="1">
      <c r="A326" s="149">
        <v>86</v>
      </c>
      <c r="B326" s="150" t="s">
        <v>433</v>
      </c>
      <c r="C326" s="157" t="s">
        <v>434</v>
      </c>
      <c r="D326" s="151" t="s">
        <v>421</v>
      </c>
      <c r="E326" s="152">
        <v>173.22060999999999</v>
      </c>
      <c r="F326" s="153"/>
      <c r="G326" s="192">
        <f>ROUND(E326*F326,2)</f>
        <v>0</v>
      </c>
      <c r="H326" s="196" t="s">
        <v>125</v>
      </c>
      <c r="I326" s="154" t="s">
        <v>125</v>
      </c>
      <c r="L326" s="134">
        <v>0.39</v>
      </c>
      <c r="M326" s="134" t="e">
        <f>ROUND(#REF!*L326,2)</f>
        <v>#REF!</v>
      </c>
      <c r="N326" s="134"/>
      <c r="O326" s="134" t="s">
        <v>104</v>
      </c>
      <c r="P326" s="134" t="s">
        <v>105</v>
      </c>
      <c r="Q326" s="125"/>
      <c r="R326" s="125"/>
      <c r="S326" s="125"/>
      <c r="T326" s="125"/>
      <c r="U326" s="125"/>
      <c r="V326" s="125"/>
      <c r="W326" s="125"/>
      <c r="X326" s="125" t="s">
        <v>106</v>
      </c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  <c r="AN326" s="125"/>
      <c r="AO326" s="125"/>
      <c r="AP326" s="125"/>
      <c r="AQ326" s="125"/>
      <c r="AR326" s="125"/>
      <c r="AS326" s="125"/>
      <c r="AT326" s="125"/>
      <c r="AU326" s="125"/>
      <c r="AV326" s="125"/>
      <c r="AW326" s="125"/>
      <c r="AX326" s="125"/>
      <c r="AY326" s="125"/>
      <c r="AZ326" s="125"/>
      <c r="BA326" s="125"/>
      <c r="BB326" s="125"/>
      <c r="BC326" s="125"/>
      <c r="BD326" s="125"/>
      <c r="BE326" s="125"/>
      <c r="BF326" s="125"/>
      <c r="BG326" s="125"/>
      <c r="BH326" s="125"/>
    </row>
    <row r="327" spans="1:60">
      <c r="A327" s="136" t="s">
        <v>97</v>
      </c>
      <c r="B327" s="137" t="s">
        <v>73</v>
      </c>
      <c r="C327" s="155" t="s">
        <v>74</v>
      </c>
      <c r="D327" s="138"/>
      <c r="E327" s="139"/>
      <c r="F327" s="140"/>
      <c r="G327" s="140">
        <f>SUMIF(AG328:AG371,"&lt;&gt;NOR",G328:G371)</f>
        <v>0</v>
      </c>
      <c r="H327" s="140"/>
      <c r="I327" s="141"/>
      <c r="L327" s="135"/>
      <c r="M327" s="135" t="e">
        <f>SUM(M328:M371)</f>
        <v>#REF!</v>
      </c>
      <c r="N327" s="135"/>
      <c r="O327" s="135"/>
      <c r="P327" s="135"/>
      <c r="X327" t="s">
        <v>98</v>
      </c>
    </row>
    <row r="328" spans="1:60" outlineLevel="1">
      <c r="A328" s="142">
        <v>87</v>
      </c>
      <c r="B328" s="143" t="s">
        <v>435</v>
      </c>
      <c r="C328" s="156" t="s">
        <v>436</v>
      </c>
      <c r="D328" s="144" t="s">
        <v>144</v>
      </c>
      <c r="E328" s="145">
        <v>240</v>
      </c>
      <c r="F328" s="146"/>
      <c r="G328" s="191">
        <f>ROUND(E328*F328,2)</f>
        <v>0</v>
      </c>
      <c r="H328" s="195" t="s">
        <v>125</v>
      </c>
      <c r="I328" s="147" t="s">
        <v>125</v>
      </c>
      <c r="L328" s="134">
        <v>0.495</v>
      </c>
      <c r="M328" s="134" t="e">
        <f>ROUND(#REF!*L328,2)</f>
        <v>#REF!</v>
      </c>
      <c r="N328" s="134"/>
      <c r="O328" s="134" t="s">
        <v>104</v>
      </c>
      <c r="P328" s="134" t="s">
        <v>105</v>
      </c>
      <c r="Q328" s="125"/>
      <c r="R328" s="125"/>
      <c r="S328" s="125"/>
      <c r="T328" s="125"/>
      <c r="U328" s="125"/>
      <c r="V328" s="125"/>
      <c r="W328" s="125"/>
      <c r="X328" s="125" t="s">
        <v>437</v>
      </c>
      <c r="Y328" s="125"/>
      <c r="Z328" s="125"/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5"/>
      <c r="AL328" s="125"/>
      <c r="AM328" s="125"/>
      <c r="AN328" s="125"/>
      <c r="AO328" s="125"/>
      <c r="AP328" s="125"/>
      <c r="AQ328" s="125"/>
      <c r="AR328" s="125"/>
      <c r="AS328" s="125"/>
      <c r="AT328" s="125"/>
      <c r="AU328" s="125"/>
      <c r="AV328" s="125"/>
      <c r="AW328" s="125"/>
      <c r="AX328" s="125"/>
      <c r="AY328" s="125"/>
      <c r="AZ328" s="125"/>
      <c r="BA328" s="125"/>
      <c r="BB328" s="125"/>
      <c r="BC328" s="125"/>
      <c r="BD328" s="125"/>
      <c r="BE328" s="125"/>
      <c r="BF328" s="125"/>
      <c r="BG328" s="125"/>
      <c r="BH328" s="125"/>
    </row>
    <row r="329" spans="1:60" outlineLevel="2">
      <c r="A329" s="132"/>
      <c r="B329" s="133"/>
      <c r="C329" s="163" t="s">
        <v>438</v>
      </c>
      <c r="D329" s="161"/>
      <c r="E329" s="162"/>
      <c r="F329" s="134"/>
      <c r="G329" s="134"/>
      <c r="H329" s="134"/>
      <c r="I329" s="134"/>
      <c r="L329" s="134"/>
      <c r="M329" s="134"/>
      <c r="N329" s="134"/>
      <c r="O329" s="134"/>
      <c r="P329" s="134"/>
      <c r="Q329" s="125"/>
      <c r="R329" s="125"/>
      <c r="S329" s="125"/>
      <c r="T329" s="125"/>
      <c r="U329" s="125"/>
      <c r="V329" s="125"/>
      <c r="W329" s="125"/>
      <c r="X329" s="125" t="s">
        <v>127</v>
      </c>
      <c r="Y329" s="125">
        <v>0</v>
      </c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  <c r="AN329" s="125"/>
      <c r="AO329" s="125"/>
      <c r="AP329" s="125"/>
      <c r="AQ329" s="125"/>
      <c r="AR329" s="125"/>
      <c r="AS329" s="125"/>
      <c r="AT329" s="125"/>
      <c r="AU329" s="125"/>
      <c r="AV329" s="125"/>
      <c r="AW329" s="125"/>
      <c r="AX329" s="125"/>
      <c r="AY329" s="125"/>
      <c r="AZ329" s="125"/>
      <c r="BA329" s="125"/>
      <c r="BB329" s="125"/>
      <c r="BC329" s="125"/>
      <c r="BD329" s="125"/>
      <c r="BE329" s="125"/>
      <c r="BF329" s="125"/>
      <c r="BG329" s="125"/>
      <c r="BH329" s="125"/>
    </row>
    <row r="330" spans="1:60" outlineLevel="3">
      <c r="A330" s="132"/>
      <c r="B330" s="133"/>
      <c r="C330" s="163" t="s">
        <v>439</v>
      </c>
      <c r="D330" s="161"/>
      <c r="E330" s="162">
        <v>222</v>
      </c>
      <c r="F330" s="134"/>
      <c r="G330" s="134"/>
      <c r="H330" s="134"/>
      <c r="I330" s="134"/>
      <c r="L330" s="134"/>
      <c r="M330" s="134"/>
      <c r="N330" s="134"/>
      <c r="O330" s="134"/>
      <c r="P330" s="134"/>
      <c r="Q330" s="125"/>
      <c r="R330" s="125"/>
      <c r="S330" s="125"/>
      <c r="T330" s="125"/>
      <c r="U330" s="125"/>
      <c r="V330" s="125"/>
      <c r="W330" s="125"/>
      <c r="X330" s="125" t="s">
        <v>127</v>
      </c>
      <c r="Y330" s="125">
        <v>0</v>
      </c>
      <c r="Z330" s="125"/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5"/>
      <c r="AL330" s="125"/>
      <c r="AM330" s="125"/>
      <c r="AN330" s="125"/>
      <c r="AO330" s="125"/>
      <c r="AP330" s="125"/>
      <c r="AQ330" s="125"/>
      <c r="AR330" s="125"/>
      <c r="AS330" s="125"/>
      <c r="AT330" s="125"/>
      <c r="AU330" s="125"/>
      <c r="AV330" s="125"/>
      <c r="AW330" s="125"/>
      <c r="AX330" s="125"/>
      <c r="AY330" s="125"/>
      <c r="AZ330" s="125"/>
      <c r="BA330" s="125"/>
      <c r="BB330" s="125"/>
      <c r="BC330" s="125"/>
      <c r="BD330" s="125"/>
      <c r="BE330" s="125"/>
      <c r="BF330" s="125"/>
      <c r="BG330" s="125"/>
      <c r="BH330" s="125"/>
    </row>
    <row r="331" spans="1:60" outlineLevel="3">
      <c r="A331" s="132"/>
      <c r="B331" s="133"/>
      <c r="C331" s="163" t="s">
        <v>440</v>
      </c>
      <c r="D331" s="161"/>
      <c r="E331" s="162">
        <v>18</v>
      </c>
      <c r="F331" s="134"/>
      <c r="G331" s="134"/>
      <c r="H331" s="134"/>
      <c r="I331" s="134"/>
      <c r="L331" s="134"/>
      <c r="M331" s="134"/>
      <c r="N331" s="134"/>
      <c r="O331" s="134"/>
      <c r="P331" s="134"/>
      <c r="Q331" s="125"/>
      <c r="R331" s="125"/>
      <c r="S331" s="125"/>
      <c r="T331" s="125"/>
      <c r="U331" s="125"/>
      <c r="V331" s="125"/>
      <c r="W331" s="125"/>
      <c r="X331" s="125" t="s">
        <v>127</v>
      </c>
      <c r="Y331" s="125">
        <v>0</v>
      </c>
      <c r="Z331" s="125"/>
      <c r="AA331" s="125"/>
      <c r="AB331" s="125"/>
      <c r="AC331" s="125"/>
      <c r="AD331" s="125"/>
      <c r="AE331" s="125"/>
      <c r="AF331" s="125"/>
      <c r="AG331" s="125"/>
      <c r="AH331" s="125"/>
      <c r="AI331" s="125"/>
      <c r="AJ331" s="125"/>
      <c r="AK331" s="125"/>
      <c r="AL331" s="125"/>
      <c r="AM331" s="125"/>
      <c r="AN331" s="125"/>
      <c r="AO331" s="125"/>
      <c r="AP331" s="125"/>
      <c r="AQ331" s="125"/>
      <c r="AR331" s="125"/>
      <c r="AS331" s="125"/>
      <c r="AT331" s="125"/>
      <c r="AU331" s="125"/>
      <c r="AV331" s="125"/>
      <c r="AW331" s="125"/>
      <c r="AX331" s="125"/>
      <c r="AY331" s="125"/>
      <c r="AZ331" s="125"/>
      <c r="BA331" s="125"/>
      <c r="BB331" s="125"/>
      <c r="BC331" s="125"/>
      <c r="BD331" s="125"/>
      <c r="BE331" s="125"/>
      <c r="BF331" s="125"/>
      <c r="BG331" s="125"/>
      <c r="BH331" s="125"/>
    </row>
    <row r="332" spans="1:60" outlineLevel="1">
      <c r="A332" s="142">
        <v>88</v>
      </c>
      <c r="B332" s="143" t="s">
        <v>441</v>
      </c>
      <c r="C332" s="156" t="s">
        <v>442</v>
      </c>
      <c r="D332" s="144" t="s">
        <v>144</v>
      </c>
      <c r="E332" s="145">
        <v>40.5</v>
      </c>
      <c r="F332" s="146"/>
      <c r="G332" s="191">
        <f>ROUND(E332*F332,2)</f>
        <v>0</v>
      </c>
      <c r="H332" s="195" t="s">
        <v>125</v>
      </c>
      <c r="I332" s="147" t="s">
        <v>125</v>
      </c>
      <c r="L332" s="134">
        <v>0.67900000000000005</v>
      </c>
      <c r="M332" s="134" t="e">
        <f>ROUND(#REF!*L332,2)</f>
        <v>#REF!</v>
      </c>
      <c r="N332" s="134"/>
      <c r="O332" s="134" t="s">
        <v>104</v>
      </c>
      <c r="P332" s="134" t="s">
        <v>105</v>
      </c>
      <c r="Q332" s="125"/>
      <c r="R332" s="125"/>
      <c r="S332" s="125"/>
      <c r="T332" s="125"/>
      <c r="U332" s="125"/>
      <c r="V332" s="125"/>
      <c r="W332" s="125"/>
      <c r="X332" s="125" t="s">
        <v>437</v>
      </c>
      <c r="Y332" s="125"/>
      <c r="Z332" s="125"/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5"/>
      <c r="AL332" s="125"/>
      <c r="AM332" s="125"/>
      <c r="AN332" s="125"/>
      <c r="AO332" s="125"/>
      <c r="AP332" s="125"/>
      <c r="AQ332" s="125"/>
      <c r="AR332" s="125"/>
      <c r="AS332" s="125"/>
      <c r="AT332" s="125"/>
      <c r="AU332" s="125"/>
      <c r="AV332" s="125"/>
      <c r="AW332" s="125"/>
      <c r="AX332" s="125"/>
      <c r="AY332" s="125"/>
      <c r="AZ332" s="125"/>
      <c r="BA332" s="125"/>
      <c r="BB332" s="125"/>
      <c r="BC332" s="125"/>
      <c r="BD332" s="125"/>
      <c r="BE332" s="125"/>
      <c r="BF332" s="125"/>
      <c r="BG332" s="125"/>
      <c r="BH332" s="125"/>
    </row>
    <row r="333" spans="1:60" outlineLevel="2">
      <c r="A333" s="132"/>
      <c r="B333" s="133"/>
      <c r="C333" s="163" t="s">
        <v>438</v>
      </c>
      <c r="D333" s="161"/>
      <c r="E333" s="162"/>
      <c r="F333" s="134"/>
      <c r="G333" s="134"/>
      <c r="H333" s="134"/>
      <c r="I333" s="134"/>
      <c r="L333" s="134"/>
      <c r="M333" s="134"/>
      <c r="N333" s="134"/>
      <c r="O333" s="134"/>
      <c r="P333" s="134"/>
      <c r="Q333" s="125"/>
      <c r="R333" s="125"/>
      <c r="S333" s="125"/>
      <c r="T333" s="125"/>
      <c r="U333" s="125"/>
      <c r="V333" s="125"/>
      <c r="W333" s="125"/>
      <c r="X333" s="125" t="s">
        <v>127</v>
      </c>
      <c r="Y333" s="125">
        <v>0</v>
      </c>
      <c r="Z333" s="125"/>
      <c r="AA333" s="125"/>
      <c r="AB333" s="125"/>
      <c r="AC333" s="125"/>
      <c r="AD333" s="125"/>
      <c r="AE333" s="125"/>
      <c r="AF333" s="125"/>
      <c r="AG333" s="125"/>
      <c r="AH333" s="125"/>
      <c r="AI333" s="125"/>
      <c r="AJ333" s="125"/>
      <c r="AK333" s="125"/>
      <c r="AL333" s="125"/>
      <c r="AM333" s="125"/>
      <c r="AN333" s="125"/>
      <c r="AO333" s="125"/>
      <c r="AP333" s="125"/>
      <c r="AQ333" s="125"/>
      <c r="AR333" s="125"/>
      <c r="AS333" s="125"/>
      <c r="AT333" s="125"/>
      <c r="AU333" s="125"/>
      <c r="AV333" s="125"/>
      <c r="AW333" s="125"/>
      <c r="AX333" s="125"/>
      <c r="AY333" s="125"/>
      <c r="AZ333" s="125"/>
      <c r="BA333" s="125"/>
      <c r="BB333" s="125"/>
      <c r="BC333" s="125"/>
      <c r="BD333" s="125"/>
      <c r="BE333" s="125"/>
      <c r="BF333" s="125"/>
      <c r="BG333" s="125"/>
      <c r="BH333" s="125"/>
    </row>
    <row r="334" spans="1:60" outlineLevel="3">
      <c r="A334" s="132"/>
      <c r="B334" s="133"/>
      <c r="C334" s="163" t="s">
        <v>443</v>
      </c>
      <c r="D334" s="161"/>
      <c r="E334" s="162">
        <v>15.7</v>
      </c>
      <c r="F334" s="134"/>
      <c r="G334" s="134"/>
      <c r="H334" s="134"/>
      <c r="I334" s="134"/>
      <c r="L334" s="134"/>
      <c r="M334" s="134"/>
      <c r="N334" s="134"/>
      <c r="O334" s="134"/>
      <c r="P334" s="134"/>
      <c r="Q334" s="125"/>
      <c r="R334" s="125"/>
      <c r="S334" s="125"/>
      <c r="T334" s="125"/>
      <c r="U334" s="125"/>
      <c r="V334" s="125"/>
      <c r="W334" s="125"/>
      <c r="X334" s="125" t="s">
        <v>127</v>
      </c>
      <c r="Y334" s="125">
        <v>0</v>
      </c>
      <c r="Z334" s="125"/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5"/>
      <c r="AL334" s="125"/>
      <c r="AM334" s="125"/>
      <c r="AN334" s="125"/>
      <c r="AO334" s="125"/>
      <c r="AP334" s="125"/>
      <c r="AQ334" s="125"/>
      <c r="AR334" s="125"/>
      <c r="AS334" s="125"/>
      <c r="AT334" s="125"/>
      <c r="AU334" s="125"/>
      <c r="AV334" s="125"/>
      <c r="AW334" s="125"/>
      <c r="AX334" s="125"/>
      <c r="AY334" s="125"/>
      <c r="AZ334" s="125"/>
      <c r="BA334" s="125"/>
      <c r="BB334" s="125"/>
      <c r="BC334" s="125"/>
      <c r="BD334" s="125"/>
      <c r="BE334" s="125"/>
      <c r="BF334" s="125"/>
      <c r="BG334" s="125"/>
      <c r="BH334" s="125"/>
    </row>
    <row r="335" spans="1:60" outlineLevel="3">
      <c r="A335" s="132"/>
      <c r="B335" s="133"/>
      <c r="C335" s="163" t="s">
        <v>444</v>
      </c>
      <c r="D335" s="161"/>
      <c r="E335" s="162">
        <v>24.8</v>
      </c>
      <c r="F335" s="134"/>
      <c r="G335" s="134"/>
      <c r="H335" s="134"/>
      <c r="I335" s="134"/>
      <c r="L335" s="134"/>
      <c r="M335" s="134"/>
      <c r="N335" s="134"/>
      <c r="O335" s="134"/>
      <c r="P335" s="134"/>
      <c r="Q335" s="125"/>
      <c r="R335" s="125"/>
      <c r="S335" s="125"/>
      <c r="T335" s="125"/>
      <c r="U335" s="125"/>
      <c r="V335" s="125"/>
      <c r="W335" s="125"/>
      <c r="X335" s="125" t="s">
        <v>127</v>
      </c>
      <c r="Y335" s="125">
        <v>0</v>
      </c>
      <c r="Z335" s="125"/>
      <c r="AA335" s="125"/>
      <c r="AB335" s="125"/>
      <c r="AC335" s="125"/>
      <c r="AD335" s="125"/>
      <c r="AE335" s="125"/>
      <c r="AF335" s="125"/>
      <c r="AG335" s="125"/>
      <c r="AH335" s="125"/>
      <c r="AI335" s="125"/>
      <c r="AJ335" s="125"/>
      <c r="AK335" s="125"/>
      <c r="AL335" s="125"/>
      <c r="AM335" s="125"/>
      <c r="AN335" s="125"/>
      <c r="AO335" s="125"/>
      <c r="AP335" s="125"/>
      <c r="AQ335" s="125"/>
      <c r="AR335" s="125"/>
      <c r="AS335" s="125"/>
      <c r="AT335" s="125"/>
      <c r="AU335" s="125"/>
      <c r="AV335" s="125"/>
      <c r="AW335" s="125"/>
      <c r="AX335" s="125"/>
      <c r="AY335" s="125"/>
      <c r="AZ335" s="125"/>
      <c r="BA335" s="125"/>
      <c r="BB335" s="125"/>
      <c r="BC335" s="125"/>
      <c r="BD335" s="125"/>
      <c r="BE335" s="125"/>
      <c r="BF335" s="125"/>
      <c r="BG335" s="125"/>
      <c r="BH335" s="125"/>
    </row>
    <row r="336" spans="1:60" outlineLevel="1">
      <c r="A336" s="142">
        <v>89</v>
      </c>
      <c r="B336" s="143" t="s">
        <v>445</v>
      </c>
      <c r="C336" s="156" t="s">
        <v>446</v>
      </c>
      <c r="D336" s="144" t="s">
        <v>144</v>
      </c>
      <c r="E336" s="145">
        <v>11.2</v>
      </c>
      <c r="F336" s="146"/>
      <c r="G336" s="191">
        <f>ROUND(E336*F336,2)</f>
        <v>0</v>
      </c>
      <c r="H336" s="195" t="s">
        <v>125</v>
      </c>
      <c r="I336" s="147" t="s">
        <v>125</v>
      </c>
      <c r="L336" s="134">
        <v>0.99099999999999999</v>
      </c>
      <c r="M336" s="134" t="e">
        <f>ROUND(#REF!*L336,2)</f>
        <v>#REF!</v>
      </c>
      <c r="N336" s="134"/>
      <c r="O336" s="134" t="s">
        <v>104</v>
      </c>
      <c r="P336" s="134" t="s">
        <v>105</v>
      </c>
      <c r="Q336" s="125"/>
      <c r="R336" s="125"/>
      <c r="S336" s="125"/>
      <c r="T336" s="125"/>
      <c r="U336" s="125"/>
      <c r="V336" s="125"/>
      <c r="W336" s="125"/>
      <c r="X336" s="125" t="s">
        <v>437</v>
      </c>
      <c r="Y336" s="125"/>
      <c r="Z336" s="125"/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5"/>
      <c r="AL336" s="125"/>
      <c r="AM336" s="125"/>
      <c r="AN336" s="125"/>
      <c r="AO336" s="125"/>
      <c r="AP336" s="125"/>
      <c r="AQ336" s="125"/>
      <c r="AR336" s="125"/>
      <c r="AS336" s="125"/>
      <c r="AT336" s="125"/>
      <c r="AU336" s="125"/>
      <c r="AV336" s="125"/>
      <c r="AW336" s="125"/>
      <c r="AX336" s="125"/>
      <c r="AY336" s="125"/>
      <c r="AZ336" s="125"/>
      <c r="BA336" s="125"/>
      <c r="BB336" s="125"/>
      <c r="BC336" s="125"/>
      <c r="BD336" s="125"/>
      <c r="BE336" s="125"/>
      <c r="BF336" s="125"/>
      <c r="BG336" s="125"/>
      <c r="BH336" s="125"/>
    </row>
    <row r="337" spans="1:60" outlineLevel="2">
      <c r="A337" s="132"/>
      <c r="B337" s="133"/>
      <c r="C337" s="163" t="s">
        <v>438</v>
      </c>
      <c r="D337" s="161"/>
      <c r="E337" s="162"/>
      <c r="F337" s="134"/>
      <c r="G337" s="134"/>
      <c r="H337" s="134"/>
      <c r="I337" s="134"/>
      <c r="L337" s="134"/>
      <c r="M337" s="134"/>
      <c r="N337" s="134"/>
      <c r="O337" s="134"/>
      <c r="P337" s="134"/>
      <c r="Q337" s="125"/>
      <c r="R337" s="125"/>
      <c r="S337" s="125"/>
      <c r="T337" s="125"/>
      <c r="U337" s="125"/>
      <c r="V337" s="125"/>
      <c r="W337" s="125"/>
      <c r="X337" s="125" t="s">
        <v>127</v>
      </c>
      <c r="Y337" s="125">
        <v>0</v>
      </c>
      <c r="Z337" s="125"/>
      <c r="AA337" s="125"/>
      <c r="AB337" s="125"/>
      <c r="AC337" s="125"/>
      <c r="AD337" s="125"/>
      <c r="AE337" s="125"/>
      <c r="AF337" s="125"/>
      <c r="AG337" s="125"/>
      <c r="AH337" s="125"/>
      <c r="AI337" s="125"/>
      <c r="AJ337" s="125"/>
      <c r="AK337" s="125"/>
      <c r="AL337" s="125"/>
      <c r="AM337" s="125"/>
      <c r="AN337" s="125"/>
      <c r="AO337" s="125"/>
      <c r="AP337" s="125"/>
      <c r="AQ337" s="125"/>
      <c r="AR337" s="125"/>
      <c r="AS337" s="125"/>
      <c r="AT337" s="125"/>
      <c r="AU337" s="125"/>
      <c r="AV337" s="125"/>
      <c r="AW337" s="125"/>
      <c r="AX337" s="125"/>
      <c r="AY337" s="125"/>
      <c r="AZ337" s="125"/>
      <c r="BA337" s="125"/>
      <c r="BB337" s="125"/>
      <c r="BC337" s="125"/>
      <c r="BD337" s="125"/>
      <c r="BE337" s="125"/>
      <c r="BF337" s="125"/>
      <c r="BG337" s="125"/>
      <c r="BH337" s="125"/>
    </row>
    <row r="338" spans="1:60" outlineLevel="3">
      <c r="A338" s="132"/>
      <c r="B338" s="133"/>
      <c r="C338" s="163" t="s">
        <v>447</v>
      </c>
      <c r="D338" s="161"/>
      <c r="E338" s="162">
        <v>11.2</v>
      </c>
      <c r="F338" s="134"/>
      <c r="G338" s="134"/>
      <c r="H338" s="134"/>
      <c r="I338" s="134"/>
      <c r="L338" s="134"/>
      <c r="M338" s="134"/>
      <c r="N338" s="134"/>
      <c r="O338" s="134"/>
      <c r="P338" s="134"/>
      <c r="Q338" s="125"/>
      <c r="R338" s="125"/>
      <c r="S338" s="125"/>
      <c r="T338" s="125"/>
      <c r="U338" s="125"/>
      <c r="V338" s="125"/>
      <c r="W338" s="125"/>
      <c r="X338" s="125" t="s">
        <v>127</v>
      </c>
      <c r="Y338" s="125">
        <v>0</v>
      </c>
      <c r="Z338" s="125"/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5"/>
      <c r="AL338" s="125"/>
      <c r="AM338" s="125"/>
      <c r="AN338" s="125"/>
      <c r="AO338" s="125"/>
      <c r="AP338" s="125"/>
      <c r="AQ338" s="125"/>
      <c r="AR338" s="125"/>
      <c r="AS338" s="125"/>
      <c r="AT338" s="125"/>
      <c r="AU338" s="125"/>
      <c r="AV338" s="125"/>
      <c r="AW338" s="125"/>
      <c r="AX338" s="125"/>
      <c r="AY338" s="125"/>
      <c r="AZ338" s="125"/>
      <c r="BA338" s="125"/>
      <c r="BB338" s="125"/>
      <c r="BC338" s="125"/>
      <c r="BD338" s="125"/>
      <c r="BE338" s="125"/>
      <c r="BF338" s="125"/>
      <c r="BG338" s="125"/>
      <c r="BH338" s="125"/>
    </row>
    <row r="339" spans="1:60" outlineLevel="1">
      <c r="A339" s="142">
        <v>90</v>
      </c>
      <c r="B339" s="143" t="s">
        <v>448</v>
      </c>
      <c r="C339" s="156" t="s">
        <v>449</v>
      </c>
      <c r="D339" s="144" t="s">
        <v>151</v>
      </c>
      <c r="E339" s="145">
        <v>4.2866999999999997</v>
      </c>
      <c r="F339" s="146"/>
      <c r="G339" s="191">
        <f>ROUND(E339*F339,2)</f>
        <v>0</v>
      </c>
      <c r="H339" s="195" t="s">
        <v>125</v>
      </c>
      <c r="I339" s="147" t="s">
        <v>125</v>
      </c>
      <c r="L339" s="134">
        <v>0</v>
      </c>
      <c r="M339" s="134" t="e">
        <f>ROUND(#REF!*L339,2)</f>
        <v>#REF!</v>
      </c>
      <c r="N339" s="134"/>
      <c r="O339" s="134" t="s">
        <v>104</v>
      </c>
      <c r="P339" s="134" t="s">
        <v>105</v>
      </c>
      <c r="Q339" s="125"/>
      <c r="R339" s="125"/>
      <c r="S339" s="125"/>
      <c r="T339" s="125"/>
      <c r="U339" s="125"/>
      <c r="V339" s="125"/>
      <c r="W339" s="125"/>
      <c r="X339" s="125" t="s">
        <v>437</v>
      </c>
      <c r="Y339" s="125"/>
      <c r="Z339" s="125"/>
      <c r="AA339" s="125"/>
      <c r="AB339" s="125"/>
      <c r="AC339" s="125"/>
      <c r="AD339" s="125"/>
      <c r="AE339" s="125"/>
      <c r="AF339" s="125"/>
      <c r="AG339" s="125"/>
      <c r="AH339" s="125"/>
      <c r="AI339" s="125"/>
      <c r="AJ339" s="125"/>
      <c r="AK339" s="125"/>
      <c r="AL339" s="125"/>
      <c r="AM339" s="125"/>
      <c r="AN339" s="125"/>
      <c r="AO339" s="125"/>
      <c r="AP339" s="125"/>
      <c r="AQ339" s="125"/>
      <c r="AR339" s="125"/>
      <c r="AS339" s="125"/>
      <c r="AT339" s="125"/>
      <c r="AU339" s="125"/>
      <c r="AV339" s="125"/>
      <c r="AW339" s="125"/>
      <c r="AX339" s="125"/>
      <c r="AY339" s="125"/>
      <c r="AZ339" s="125"/>
      <c r="BA339" s="125"/>
      <c r="BB339" s="125"/>
      <c r="BC339" s="125"/>
      <c r="BD339" s="125"/>
      <c r="BE339" s="125"/>
      <c r="BF339" s="125"/>
      <c r="BG339" s="125"/>
      <c r="BH339" s="125"/>
    </row>
    <row r="340" spans="1:60" outlineLevel="2">
      <c r="A340" s="132"/>
      <c r="B340" s="133"/>
      <c r="C340" s="163" t="s">
        <v>438</v>
      </c>
      <c r="D340" s="161"/>
      <c r="E340" s="162"/>
      <c r="F340" s="134"/>
      <c r="G340" s="134"/>
      <c r="H340" s="134"/>
      <c r="I340" s="134"/>
      <c r="L340" s="134"/>
      <c r="M340" s="134"/>
      <c r="N340" s="134"/>
      <c r="O340" s="134"/>
      <c r="P340" s="134"/>
      <c r="Q340" s="125"/>
      <c r="R340" s="125"/>
      <c r="S340" s="125"/>
      <c r="T340" s="125"/>
      <c r="U340" s="125"/>
      <c r="V340" s="125"/>
      <c r="W340" s="125"/>
      <c r="X340" s="125" t="s">
        <v>127</v>
      </c>
      <c r="Y340" s="125">
        <v>0</v>
      </c>
      <c r="Z340" s="125"/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5"/>
      <c r="AL340" s="125"/>
      <c r="AM340" s="125"/>
      <c r="AN340" s="125"/>
      <c r="AO340" s="125"/>
      <c r="AP340" s="125"/>
      <c r="AQ340" s="125"/>
      <c r="AR340" s="125"/>
      <c r="AS340" s="125"/>
      <c r="AT340" s="125"/>
      <c r="AU340" s="125"/>
      <c r="AV340" s="125"/>
      <c r="AW340" s="125"/>
      <c r="AX340" s="125"/>
      <c r="AY340" s="125"/>
      <c r="AZ340" s="125"/>
      <c r="BA340" s="125"/>
      <c r="BB340" s="125"/>
      <c r="BC340" s="125"/>
      <c r="BD340" s="125"/>
      <c r="BE340" s="125"/>
      <c r="BF340" s="125"/>
      <c r="BG340" s="125"/>
      <c r="BH340" s="125"/>
    </row>
    <row r="341" spans="1:60" outlineLevel="3">
      <c r="A341" s="132"/>
      <c r="B341" s="133"/>
      <c r="C341" s="163" t="s">
        <v>450</v>
      </c>
      <c r="D341" s="161"/>
      <c r="E341" s="162">
        <v>2.66</v>
      </c>
      <c r="F341" s="134"/>
      <c r="G341" s="134"/>
      <c r="H341" s="134"/>
      <c r="I341" s="134"/>
      <c r="L341" s="134"/>
      <c r="M341" s="134"/>
      <c r="N341" s="134"/>
      <c r="O341" s="134"/>
      <c r="P341" s="134"/>
      <c r="Q341" s="125"/>
      <c r="R341" s="125"/>
      <c r="S341" s="125"/>
      <c r="T341" s="125"/>
      <c r="U341" s="125"/>
      <c r="V341" s="125"/>
      <c r="W341" s="125"/>
      <c r="X341" s="125" t="s">
        <v>127</v>
      </c>
      <c r="Y341" s="125">
        <v>0</v>
      </c>
      <c r="Z341" s="125"/>
      <c r="AA341" s="125"/>
      <c r="AB341" s="125"/>
      <c r="AC341" s="125"/>
      <c r="AD341" s="125"/>
      <c r="AE341" s="125"/>
      <c r="AF341" s="125"/>
      <c r="AG341" s="125"/>
      <c r="AH341" s="125"/>
      <c r="AI341" s="125"/>
      <c r="AJ341" s="125"/>
      <c r="AK341" s="125"/>
      <c r="AL341" s="125"/>
      <c r="AM341" s="125"/>
      <c r="AN341" s="125"/>
      <c r="AO341" s="125"/>
      <c r="AP341" s="125"/>
      <c r="AQ341" s="125"/>
      <c r="AR341" s="125"/>
      <c r="AS341" s="125"/>
      <c r="AT341" s="125"/>
      <c r="AU341" s="125"/>
      <c r="AV341" s="125"/>
      <c r="AW341" s="125"/>
      <c r="AX341" s="125"/>
      <c r="AY341" s="125"/>
      <c r="AZ341" s="125"/>
      <c r="BA341" s="125"/>
      <c r="BB341" s="125"/>
      <c r="BC341" s="125"/>
      <c r="BD341" s="125"/>
      <c r="BE341" s="125"/>
      <c r="BF341" s="125"/>
      <c r="BG341" s="125"/>
      <c r="BH341" s="125"/>
    </row>
    <row r="342" spans="1:60" outlineLevel="3">
      <c r="A342" s="132"/>
      <c r="B342" s="133"/>
      <c r="C342" s="163" t="s">
        <v>451</v>
      </c>
      <c r="D342" s="161"/>
      <c r="E342" s="162">
        <v>0.18</v>
      </c>
      <c r="F342" s="134"/>
      <c r="G342" s="134"/>
      <c r="H342" s="134"/>
      <c r="I342" s="134"/>
      <c r="L342" s="134"/>
      <c r="M342" s="134"/>
      <c r="N342" s="134"/>
      <c r="O342" s="134"/>
      <c r="P342" s="134"/>
      <c r="Q342" s="125"/>
      <c r="R342" s="125"/>
      <c r="S342" s="125"/>
      <c r="T342" s="125"/>
      <c r="U342" s="125"/>
      <c r="V342" s="125"/>
      <c r="W342" s="125"/>
      <c r="X342" s="125" t="s">
        <v>127</v>
      </c>
      <c r="Y342" s="125">
        <v>0</v>
      </c>
      <c r="Z342" s="125"/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5"/>
      <c r="AL342" s="125"/>
      <c r="AM342" s="125"/>
      <c r="AN342" s="125"/>
      <c r="AO342" s="125"/>
      <c r="AP342" s="125"/>
      <c r="AQ342" s="125"/>
      <c r="AR342" s="125"/>
      <c r="AS342" s="125"/>
      <c r="AT342" s="125"/>
      <c r="AU342" s="125"/>
      <c r="AV342" s="125"/>
      <c r="AW342" s="125"/>
      <c r="AX342" s="125"/>
      <c r="AY342" s="125"/>
      <c r="AZ342" s="125"/>
      <c r="BA342" s="125"/>
      <c r="BB342" s="125"/>
      <c r="BC342" s="125"/>
      <c r="BD342" s="125"/>
      <c r="BE342" s="125"/>
      <c r="BF342" s="125"/>
      <c r="BG342" s="125"/>
      <c r="BH342" s="125"/>
    </row>
    <row r="343" spans="1:60" outlineLevel="3">
      <c r="A343" s="132"/>
      <c r="B343" s="133"/>
      <c r="C343" s="163" t="s">
        <v>452</v>
      </c>
      <c r="D343" s="161"/>
      <c r="E343" s="162">
        <v>0.38</v>
      </c>
      <c r="F343" s="134"/>
      <c r="G343" s="134"/>
      <c r="H343" s="134"/>
      <c r="I343" s="134"/>
      <c r="L343" s="134"/>
      <c r="M343" s="134"/>
      <c r="N343" s="134"/>
      <c r="O343" s="134"/>
      <c r="P343" s="134"/>
      <c r="Q343" s="125"/>
      <c r="R343" s="125"/>
      <c r="S343" s="125"/>
      <c r="T343" s="125"/>
      <c r="U343" s="125"/>
      <c r="V343" s="125"/>
      <c r="W343" s="125"/>
      <c r="X343" s="125" t="s">
        <v>127</v>
      </c>
      <c r="Y343" s="125">
        <v>0</v>
      </c>
      <c r="Z343" s="125"/>
      <c r="AA343" s="125"/>
      <c r="AB343" s="125"/>
      <c r="AC343" s="125"/>
      <c r="AD343" s="125"/>
      <c r="AE343" s="125"/>
      <c r="AF343" s="125"/>
      <c r="AG343" s="125"/>
      <c r="AH343" s="125"/>
      <c r="AI343" s="125"/>
      <c r="AJ343" s="125"/>
      <c r="AK343" s="125"/>
      <c r="AL343" s="125"/>
      <c r="AM343" s="125"/>
      <c r="AN343" s="125"/>
      <c r="AO343" s="125"/>
      <c r="AP343" s="125"/>
      <c r="AQ343" s="125"/>
      <c r="AR343" s="125"/>
      <c r="AS343" s="125"/>
      <c r="AT343" s="125"/>
      <c r="AU343" s="125"/>
      <c r="AV343" s="125"/>
      <c r="AW343" s="125"/>
      <c r="AX343" s="125"/>
      <c r="AY343" s="125"/>
      <c r="AZ343" s="125"/>
      <c r="BA343" s="125"/>
      <c r="BB343" s="125"/>
      <c r="BC343" s="125"/>
      <c r="BD343" s="125"/>
      <c r="BE343" s="125"/>
      <c r="BF343" s="125"/>
      <c r="BG343" s="125"/>
      <c r="BH343" s="125"/>
    </row>
    <row r="344" spans="1:60" outlineLevel="3">
      <c r="A344" s="132"/>
      <c r="B344" s="133"/>
      <c r="C344" s="163" t="s">
        <v>453</v>
      </c>
      <c r="D344" s="161"/>
      <c r="E344" s="162">
        <v>0.71</v>
      </c>
      <c r="F344" s="134"/>
      <c r="G344" s="134"/>
      <c r="H344" s="134"/>
      <c r="I344" s="134"/>
      <c r="L344" s="134"/>
      <c r="M344" s="134"/>
      <c r="N344" s="134"/>
      <c r="O344" s="134"/>
      <c r="P344" s="134"/>
      <c r="Q344" s="125"/>
      <c r="R344" s="125"/>
      <c r="S344" s="125"/>
      <c r="T344" s="125"/>
      <c r="U344" s="125"/>
      <c r="V344" s="125"/>
      <c r="W344" s="125"/>
      <c r="X344" s="125" t="s">
        <v>127</v>
      </c>
      <c r="Y344" s="125">
        <v>0</v>
      </c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  <c r="AN344" s="125"/>
      <c r="AO344" s="125"/>
      <c r="AP344" s="125"/>
      <c r="AQ344" s="125"/>
      <c r="AR344" s="125"/>
      <c r="AS344" s="125"/>
      <c r="AT344" s="125"/>
      <c r="AU344" s="125"/>
      <c r="AV344" s="125"/>
      <c r="AW344" s="125"/>
      <c r="AX344" s="125"/>
      <c r="AY344" s="125"/>
      <c r="AZ344" s="125"/>
      <c r="BA344" s="125"/>
      <c r="BB344" s="125"/>
      <c r="BC344" s="125"/>
      <c r="BD344" s="125"/>
      <c r="BE344" s="125"/>
      <c r="BF344" s="125"/>
      <c r="BG344" s="125"/>
      <c r="BH344" s="125"/>
    </row>
    <row r="345" spans="1:60" outlineLevel="3">
      <c r="A345" s="132"/>
      <c r="B345" s="133"/>
      <c r="C345" s="163" t="s">
        <v>454</v>
      </c>
      <c r="D345" s="161"/>
      <c r="E345" s="162">
        <v>0.35</v>
      </c>
      <c r="F345" s="134"/>
      <c r="G345" s="134"/>
      <c r="H345" s="134"/>
      <c r="I345" s="134"/>
      <c r="L345" s="134"/>
      <c r="M345" s="134"/>
      <c r="N345" s="134"/>
      <c r="O345" s="134"/>
      <c r="P345" s="134"/>
      <c r="Q345" s="125"/>
      <c r="R345" s="125"/>
      <c r="S345" s="125"/>
      <c r="T345" s="125"/>
      <c r="U345" s="125"/>
      <c r="V345" s="125"/>
      <c r="W345" s="125"/>
      <c r="X345" s="125" t="s">
        <v>127</v>
      </c>
      <c r="Y345" s="125">
        <v>0</v>
      </c>
      <c r="Z345" s="125"/>
      <c r="AA345" s="125"/>
      <c r="AB345" s="125"/>
      <c r="AC345" s="125"/>
      <c r="AD345" s="125"/>
      <c r="AE345" s="125"/>
      <c r="AF345" s="125"/>
      <c r="AG345" s="125"/>
      <c r="AH345" s="125"/>
      <c r="AI345" s="125"/>
      <c r="AJ345" s="125"/>
      <c r="AK345" s="125"/>
      <c r="AL345" s="125"/>
      <c r="AM345" s="125"/>
      <c r="AN345" s="125"/>
      <c r="AO345" s="125"/>
      <c r="AP345" s="125"/>
      <c r="AQ345" s="125"/>
      <c r="AR345" s="125"/>
      <c r="AS345" s="125"/>
      <c r="AT345" s="125"/>
      <c r="AU345" s="125"/>
      <c r="AV345" s="125"/>
      <c r="AW345" s="125"/>
      <c r="AX345" s="125"/>
      <c r="AY345" s="125"/>
      <c r="AZ345" s="125"/>
      <c r="BA345" s="125"/>
      <c r="BB345" s="125"/>
      <c r="BC345" s="125"/>
      <c r="BD345" s="125"/>
      <c r="BE345" s="125"/>
      <c r="BF345" s="125"/>
      <c r="BG345" s="125"/>
      <c r="BH345" s="125"/>
    </row>
    <row r="346" spans="1:60" outlineLevel="1">
      <c r="A346" s="142">
        <v>91</v>
      </c>
      <c r="B346" s="143" t="s">
        <v>455</v>
      </c>
      <c r="C346" s="156" t="s">
        <v>456</v>
      </c>
      <c r="D346" s="144" t="s">
        <v>151</v>
      </c>
      <c r="E346" s="145">
        <v>4.2866999999999997</v>
      </c>
      <c r="F346" s="146"/>
      <c r="G346" s="191">
        <f>ROUND(E346*F346,2)</f>
        <v>0</v>
      </c>
      <c r="H346" s="195" t="s">
        <v>125</v>
      </c>
      <c r="I346" s="147" t="s">
        <v>125</v>
      </c>
      <c r="L346" s="134">
        <v>0</v>
      </c>
      <c r="M346" s="134" t="e">
        <f>ROUND(#REF!*L346,2)</f>
        <v>#REF!</v>
      </c>
      <c r="N346" s="134"/>
      <c r="O346" s="134" t="s">
        <v>104</v>
      </c>
      <c r="P346" s="134" t="s">
        <v>105</v>
      </c>
      <c r="Q346" s="125"/>
      <c r="R346" s="125"/>
      <c r="S346" s="125"/>
      <c r="T346" s="125"/>
      <c r="U346" s="125"/>
      <c r="V346" s="125"/>
      <c r="W346" s="125"/>
      <c r="X346" s="125" t="s">
        <v>437</v>
      </c>
      <c r="Y346" s="125"/>
      <c r="Z346" s="125"/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5"/>
      <c r="AL346" s="125"/>
      <c r="AM346" s="125"/>
      <c r="AN346" s="125"/>
      <c r="AO346" s="125"/>
      <c r="AP346" s="125"/>
      <c r="AQ346" s="125"/>
      <c r="AR346" s="125"/>
      <c r="AS346" s="125"/>
      <c r="AT346" s="125"/>
      <c r="AU346" s="125"/>
      <c r="AV346" s="125"/>
      <c r="AW346" s="125"/>
      <c r="AX346" s="125"/>
      <c r="AY346" s="125"/>
      <c r="AZ346" s="125"/>
      <c r="BA346" s="125"/>
      <c r="BB346" s="125"/>
      <c r="BC346" s="125"/>
      <c r="BD346" s="125"/>
      <c r="BE346" s="125"/>
      <c r="BF346" s="125"/>
      <c r="BG346" s="125"/>
      <c r="BH346" s="125"/>
    </row>
    <row r="347" spans="1:60" ht="22.5" outlineLevel="2">
      <c r="A347" s="132"/>
      <c r="B347" s="133"/>
      <c r="C347" s="268" t="s">
        <v>457</v>
      </c>
      <c r="D347" s="269"/>
      <c r="E347" s="269"/>
      <c r="F347" s="269"/>
      <c r="G347" s="269"/>
      <c r="H347" s="134"/>
      <c r="I347" s="134"/>
      <c r="L347" s="134"/>
      <c r="M347" s="134"/>
      <c r="N347" s="134"/>
      <c r="O347" s="134"/>
      <c r="P347" s="134"/>
      <c r="Q347" s="125"/>
      <c r="R347" s="125"/>
      <c r="S347" s="125"/>
      <c r="T347" s="125"/>
      <c r="U347" s="125"/>
      <c r="V347" s="125"/>
      <c r="W347" s="125"/>
      <c r="X347" s="125" t="s">
        <v>108</v>
      </c>
      <c r="Y347" s="125"/>
      <c r="Z347" s="125"/>
      <c r="AA347" s="125"/>
      <c r="AB347" s="125"/>
      <c r="AC347" s="125"/>
      <c r="AD347" s="125"/>
      <c r="AE347" s="125"/>
      <c r="AF347" s="125"/>
      <c r="AG347" s="125"/>
      <c r="AH347" s="125"/>
      <c r="AI347" s="125"/>
      <c r="AJ347" s="125"/>
      <c r="AK347" s="125"/>
      <c r="AL347" s="125"/>
      <c r="AM347" s="125"/>
      <c r="AN347" s="125"/>
      <c r="AO347" s="125"/>
      <c r="AP347" s="125"/>
      <c r="AQ347" s="125"/>
      <c r="AR347" s="148" t="e">
        <f>#REF!</f>
        <v>#REF!</v>
      </c>
      <c r="AS347" s="125"/>
      <c r="AT347" s="125"/>
      <c r="AU347" s="125"/>
      <c r="AV347" s="125"/>
      <c r="AW347" s="125"/>
      <c r="AX347" s="125"/>
      <c r="AY347" s="125"/>
      <c r="AZ347" s="125"/>
      <c r="BA347" s="148" t="str">
        <f>C347</f>
        <v>Koncentrovaný vodou ředitelný fungicidní a insekticidní přípravek na dřevo i zdivo. Přípravek poskytuje dlouhodobou ochranu proti dřevokaznému hmyzu, dřevokazným houbám a plísním.</v>
      </c>
      <c r="BB347" s="125"/>
      <c r="BC347" s="125"/>
      <c r="BD347" s="125"/>
      <c r="BE347" s="125"/>
      <c r="BF347" s="125"/>
      <c r="BG347" s="125"/>
      <c r="BH347" s="125"/>
    </row>
    <row r="348" spans="1:60" outlineLevel="2">
      <c r="A348" s="132"/>
      <c r="B348" s="133"/>
      <c r="C348" s="163" t="s">
        <v>438</v>
      </c>
      <c r="D348" s="161"/>
      <c r="E348" s="162"/>
      <c r="F348" s="134"/>
      <c r="G348" s="134"/>
      <c r="H348" s="134"/>
      <c r="I348" s="134"/>
      <c r="L348" s="134"/>
      <c r="M348" s="134"/>
      <c r="N348" s="134"/>
      <c r="O348" s="134"/>
      <c r="P348" s="134"/>
      <c r="Q348" s="125"/>
      <c r="R348" s="125"/>
      <c r="S348" s="125"/>
      <c r="T348" s="125"/>
      <c r="U348" s="125"/>
      <c r="V348" s="125"/>
      <c r="W348" s="125"/>
      <c r="X348" s="125" t="s">
        <v>127</v>
      </c>
      <c r="Y348" s="125">
        <v>0</v>
      </c>
      <c r="Z348" s="125"/>
      <c r="AA348" s="125"/>
      <c r="AB348" s="125"/>
      <c r="AC348" s="125"/>
      <c r="AD348" s="125"/>
      <c r="AE348" s="125"/>
      <c r="AF348" s="125"/>
      <c r="AG348" s="125"/>
      <c r="AH348" s="125"/>
      <c r="AI348" s="125"/>
      <c r="AJ348" s="125"/>
      <c r="AK348" s="125"/>
      <c r="AL348" s="125"/>
      <c r="AM348" s="125"/>
      <c r="AN348" s="125"/>
      <c r="AO348" s="125"/>
      <c r="AP348" s="125"/>
      <c r="AQ348" s="125"/>
      <c r="AR348" s="125"/>
      <c r="AS348" s="125"/>
      <c r="AT348" s="125"/>
      <c r="AU348" s="125"/>
      <c r="AV348" s="125"/>
      <c r="AW348" s="125"/>
      <c r="AX348" s="125"/>
      <c r="AY348" s="125"/>
      <c r="AZ348" s="125"/>
      <c r="BA348" s="125"/>
      <c r="BB348" s="125"/>
      <c r="BC348" s="125"/>
      <c r="BD348" s="125"/>
      <c r="BE348" s="125"/>
      <c r="BF348" s="125"/>
      <c r="BG348" s="125"/>
      <c r="BH348" s="125"/>
    </row>
    <row r="349" spans="1:60" outlineLevel="3">
      <c r="A349" s="132"/>
      <c r="B349" s="133"/>
      <c r="C349" s="163" t="s">
        <v>450</v>
      </c>
      <c r="D349" s="161"/>
      <c r="E349" s="162">
        <v>2.66</v>
      </c>
      <c r="F349" s="134"/>
      <c r="G349" s="134"/>
      <c r="H349" s="134"/>
      <c r="I349" s="134"/>
      <c r="L349" s="134"/>
      <c r="M349" s="134"/>
      <c r="N349" s="134"/>
      <c r="O349" s="134"/>
      <c r="P349" s="134"/>
      <c r="Q349" s="125"/>
      <c r="R349" s="125"/>
      <c r="S349" s="125"/>
      <c r="T349" s="125"/>
      <c r="U349" s="125"/>
      <c r="V349" s="125"/>
      <c r="W349" s="125"/>
      <c r="X349" s="125" t="s">
        <v>127</v>
      </c>
      <c r="Y349" s="125">
        <v>0</v>
      </c>
      <c r="Z349" s="125"/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5"/>
      <c r="AL349" s="125"/>
      <c r="AM349" s="125"/>
      <c r="AN349" s="125"/>
      <c r="AO349" s="125"/>
      <c r="AP349" s="125"/>
      <c r="AQ349" s="125"/>
      <c r="AR349" s="125"/>
      <c r="AS349" s="125"/>
      <c r="AT349" s="125"/>
      <c r="AU349" s="125"/>
      <c r="AV349" s="125"/>
      <c r="AW349" s="125"/>
      <c r="AX349" s="125"/>
      <c r="AY349" s="125"/>
      <c r="AZ349" s="125"/>
      <c r="BA349" s="125"/>
      <c r="BB349" s="125"/>
      <c r="BC349" s="125"/>
      <c r="BD349" s="125"/>
      <c r="BE349" s="125"/>
      <c r="BF349" s="125"/>
      <c r="BG349" s="125"/>
      <c r="BH349" s="125"/>
    </row>
    <row r="350" spans="1:60" outlineLevel="3">
      <c r="A350" s="132"/>
      <c r="B350" s="133"/>
      <c r="C350" s="163" t="s">
        <v>451</v>
      </c>
      <c r="D350" s="161"/>
      <c r="E350" s="162">
        <v>0.18</v>
      </c>
      <c r="F350" s="134"/>
      <c r="G350" s="134"/>
      <c r="H350" s="134"/>
      <c r="I350" s="134"/>
      <c r="L350" s="134"/>
      <c r="M350" s="134"/>
      <c r="N350" s="134"/>
      <c r="O350" s="134"/>
      <c r="P350" s="134"/>
      <c r="Q350" s="125"/>
      <c r="R350" s="125"/>
      <c r="S350" s="125"/>
      <c r="T350" s="125"/>
      <c r="U350" s="125"/>
      <c r="V350" s="125"/>
      <c r="W350" s="125"/>
      <c r="X350" s="125" t="s">
        <v>127</v>
      </c>
      <c r="Y350" s="125">
        <v>0</v>
      </c>
      <c r="Z350" s="125"/>
      <c r="AA350" s="125"/>
      <c r="AB350" s="125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125"/>
      <c r="AT350" s="125"/>
      <c r="AU350" s="125"/>
      <c r="AV350" s="125"/>
      <c r="AW350" s="125"/>
      <c r="AX350" s="125"/>
      <c r="AY350" s="125"/>
      <c r="AZ350" s="125"/>
      <c r="BA350" s="125"/>
      <c r="BB350" s="125"/>
      <c r="BC350" s="125"/>
      <c r="BD350" s="125"/>
      <c r="BE350" s="125"/>
      <c r="BF350" s="125"/>
      <c r="BG350" s="125"/>
      <c r="BH350" s="125"/>
    </row>
    <row r="351" spans="1:60" outlineLevel="3">
      <c r="A351" s="132"/>
      <c r="B351" s="133"/>
      <c r="C351" s="163" t="s">
        <v>452</v>
      </c>
      <c r="D351" s="161"/>
      <c r="E351" s="162">
        <v>0.38</v>
      </c>
      <c r="F351" s="134"/>
      <c r="G351" s="134"/>
      <c r="H351" s="134"/>
      <c r="I351" s="134"/>
      <c r="L351" s="134"/>
      <c r="M351" s="134"/>
      <c r="N351" s="134"/>
      <c r="O351" s="134"/>
      <c r="P351" s="134"/>
      <c r="Q351" s="125"/>
      <c r="R351" s="125"/>
      <c r="S351" s="125"/>
      <c r="T351" s="125"/>
      <c r="U351" s="125"/>
      <c r="V351" s="125"/>
      <c r="W351" s="125"/>
      <c r="X351" s="125" t="s">
        <v>127</v>
      </c>
      <c r="Y351" s="125">
        <v>0</v>
      </c>
      <c r="Z351" s="125"/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5"/>
      <c r="AL351" s="125"/>
      <c r="AM351" s="125"/>
      <c r="AN351" s="125"/>
      <c r="AO351" s="125"/>
      <c r="AP351" s="125"/>
      <c r="AQ351" s="125"/>
      <c r="AR351" s="125"/>
      <c r="AS351" s="125"/>
      <c r="AT351" s="125"/>
      <c r="AU351" s="125"/>
      <c r="AV351" s="125"/>
      <c r="AW351" s="125"/>
      <c r="AX351" s="125"/>
      <c r="AY351" s="125"/>
      <c r="AZ351" s="125"/>
      <c r="BA351" s="125"/>
      <c r="BB351" s="125"/>
      <c r="BC351" s="125"/>
      <c r="BD351" s="125"/>
      <c r="BE351" s="125"/>
      <c r="BF351" s="125"/>
      <c r="BG351" s="125"/>
      <c r="BH351" s="125"/>
    </row>
    <row r="352" spans="1:60" outlineLevel="3">
      <c r="A352" s="132"/>
      <c r="B352" s="133"/>
      <c r="C352" s="163" t="s">
        <v>453</v>
      </c>
      <c r="D352" s="161"/>
      <c r="E352" s="162">
        <v>0.71</v>
      </c>
      <c r="F352" s="134"/>
      <c r="G352" s="134"/>
      <c r="H352" s="134"/>
      <c r="I352" s="134"/>
      <c r="L352" s="134"/>
      <c r="M352" s="134"/>
      <c r="N352" s="134"/>
      <c r="O352" s="134"/>
      <c r="P352" s="134"/>
      <c r="Q352" s="125"/>
      <c r="R352" s="125"/>
      <c r="S352" s="125"/>
      <c r="T352" s="125"/>
      <c r="U352" s="125"/>
      <c r="V352" s="125"/>
      <c r="W352" s="125"/>
      <c r="X352" s="125" t="s">
        <v>127</v>
      </c>
      <c r="Y352" s="125">
        <v>0</v>
      </c>
      <c r="Z352" s="125"/>
      <c r="AA352" s="125"/>
      <c r="AB352" s="125"/>
      <c r="AC352" s="125"/>
      <c r="AD352" s="125"/>
      <c r="AE352" s="125"/>
      <c r="AF352" s="125"/>
      <c r="AG352" s="125"/>
      <c r="AH352" s="125"/>
      <c r="AI352" s="125"/>
      <c r="AJ352" s="125"/>
      <c r="AK352" s="125"/>
      <c r="AL352" s="125"/>
      <c r="AM352" s="125"/>
      <c r="AN352" s="125"/>
      <c r="AO352" s="125"/>
      <c r="AP352" s="125"/>
      <c r="AQ352" s="125"/>
      <c r="AR352" s="125"/>
      <c r="AS352" s="125"/>
      <c r="AT352" s="125"/>
      <c r="AU352" s="125"/>
      <c r="AV352" s="125"/>
      <c r="AW352" s="125"/>
      <c r="AX352" s="125"/>
      <c r="AY352" s="125"/>
      <c r="AZ352" s="125"/>
      <c r="BA352" s="125"/>
      <c r="BB352" s="125"/>
      <c r="BC352" s="125"/>
      <c r="BD352" s="125"/>
      <c r="BE352" s="125"/>
      <c r="BF352" s="125"/>
      <c r="BG352" s="125"/>
      <c r="BH352" s="125"/>
    </row>
    <row r="353" spans="1:60" outlineLevel="3">
      <c r="A353" s="132"/>
      <c r="B353" s="133"/>
      <c r="C353" s="163" t="s">
        <v>454</v>
      </c>
      <c r="D353" s="161"/>
      <c r="E353" s="162">
        <v>0.35</v>
      </c>
      <c r="F353" s="134"/>
      <c r="G353" s="134"/>
      <c r="H353" s="134"/>
      <c r="I353" s="134"/>
      <c r="L353" s="134"/>
      <c r="M353" s="134"/>
      <c r="N353" s="134"/>
      <c r="O353" s="134"/>
      <c r="P353" s="134"/>
      <c r="Q353" s="125"/>
      <c r="R353" s="125"/>
      <c r="S353" s="125"/>
      <c r="T353" s="125"/>
      <c r="U353" s="125"/>
      <c r="V353" s="125"/>
      <c r="W353" s="125"/>
      <c r="X353" s="125" t="s">
        <v>127</v>
      </c>
      <c r="Y353" s="125">
        <v>0</v>
      </c>
      <c r="Z353" s="125"/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5"/>
      <c r="AL353" s="125"/>
      <c r="AM353" s="125"/>
      <c r="AN353" s="125"/>
      <c r="AO353" s="125"/>
      <c r="AP353" s="125"/>
      <c r="AQ353" s="125"/>
      <c r="AR353" s="125"/>
      <c r="AS353" s="125"/>
      <c r="AT353" s="125"/>
      <c r="AU353" s="125"/>
      <c r="AV353" s="125"/>
      <c r="AW353" s="125"/>
      <c r="AX353" s="125"/>
      <c r="AY353" s="125"/>
      <c r="AZ353" s="125"/>
      <c r="BA353" s="125"/>
      <c r="BB353" s="125"/>
      <c r="BC353" s="125"/>
      <c r="BD353" s="125"/>
      <c r="BE353" s="125"/>
      <c r="BF353" s="125"/>
      <c r="BG353" s="125"/>
      <c r="BH353" s="125"/>
    </row>
    <row r="354" spans="1:60" outlineLevel="1">
      <c r="A354" s="142">
        <v>92</v>
      </c>
      <c r="B354" s="143" t="s">
        <v>458</v>
      </c>
      <c r="C354" s="156" t="s">
        <v>459</v>
      </c>
      <c r="D354" s="144" t="s">
        <v>151</v>
      </c>
      <c r="E354" s="145">
        <v>4.9297000000000004</v>
      </c>
      <c r="F354" s="146"/>
      <c r="G354" s="191">
        <f>ROUND(E354*F354,2)</f>
        <v>0</v>
      </c>
      <c r="H354" s="195" t="s">
        <v>102</v>
      </c>
      <c r="I354" s="147" t="s">
        <v>103</v>
      </c>
      <c r="L354" s="134">
        <v>0</v>
      </c>
      <c r="M354" s="134" t="e">
        <f>ROUND(#REF!*L354,2)</f>
        <v>#REF!</v>
      </c>
      <c r="N354" s="134"/>
      <c r="O354" s="134" t="s">
        <v>104</v>
      </c>
      <c r="P354" s="134" t="s">
        <v>105</v>
      </c>
      <c r="Q354" s="125"/>
      <c r="R354" s="125"/>
      <c r="S354" s="125"/>
      <c r="T354" s="125"/>
      <c r="U354" s="125"/>
      <c r="V354" s="125"/>
      <c r="W354" s="125"/>
      <c r="X354" s="125" t="s">
        <v>106</v>
      </c>
      <c r="Y354" s="125"/>
      <c r="Z354" s="125"/>
      <c r="AA354" s="125"/>
      <c r="AB354" s="125"/>
      <c r="AC354" s="125"/>
      <c r="AD354" s="125"/>
      <c r="AE354" s="125"/>
      <c r="AF354" s="125"/>
      <c r="AG354" s="125"/>
      <c r="AH354" s="125"/>
      <c r="AI354" s="125"/>
      <c r="AJ354" s="125"/>
      <c r="AK354" s="125"/>
      <c r="AL354" s="125"/>
      <c r="AM354" s="125"/>
      <c r="AN354" s="125"/>
      <c r="AO354" s="125"/>
      <c r="AP354" s="125"/>
      <c r="AQ354" s="125"/>
      <c r="AR354" s="125"/>
      <c r="AS354" s="125"/>
      <c r="AT354" s="125"/>
      <c r="AU354" s="125"/>
      <c r="AV354" s="125"/>
      <c r="AW354" s="125"/>
      <c r="AX354" s="125"/>
      <c r="AY354" s="125"/>
      <c r="AZ354" s="125"/>
      <c r="BA354" s="125"/>
      <c r="BB354" s="125"/>
      <c r="BC354" s="125"/>
      <c r="BD354" s="125"/>
      <c r="BE354" s="125"/>
      <c r="BF354" s="125"/>
      <c r="BG354" s="125"/>
      <c r="BH354" s="125"/>
    </row>
    <row r="355" spans="1:60" outlineLevel="2">
      <c r="A355" s="132"/>
      <c r="B355" s="133"/>
      <c r="C355" s="163" t="s">
        <v>438</v>
      </c>
      <c r="D355" s="161"/>
      <c r="E355" s="162"/>
      <c r="F355" s="134"/>
      <c r="G355" s="134"/>
      <c r="H355" s="134"/>
      <c r="I355" s="134"/>
      <c r="L355" s="134"/>
      <c r="M355" s="134"/>
      <c r="N355" s="134"/>
      <c r="O355" s="134"/>
      <c r="P355" s="134"/>
      <c r="Q355" s="125"/>
      <c r="R355" s="125"/>
      <c r="S355" s="125"/>
      <c r="T355" s="125"/>
      <c r="U355" s="125"/>
      <c r="V355" s="125"/>
      <c r="W355" s="125"/>
      <c r="X355" s="125" t="s">
        <v>127</v>
      </c>
      <c r="Y355" s="125">
        <v>0</v>
      </c>
      <c r="Z355" s="125"/>
      <c r="AA355" s="125"/>
      <c r="AB355" s="125"/>
      <c r="AC355" s="125"/>
      <c r="AD355" s="125"/>
      <c r="AE355" s="125"/>
      <c r="AF355" s="125"/>
      <c r="AG355" s="125"/>
      <c r="AH355" s="125"/>
      <c r="AI355" s="125"/>
      <c r="AJ355" s="125"/>
      <c r="AK355" s="125"/>
      <c r="AL355" s="125"/>
      <c r="AM355" s="125"/>
      <c r="AN355" s="125"/>
      <c r="AO355" s="125"/>
      <c r="AP355" s="125"/>
      <c r="AQ355" s="125"/>
      <c r="AR355" s="125"/>
      <c r="AS355" s="125"/>
      <c r="AT355" s="125"/>
      <c r="AU355" s="125"/>
      <c r="AV355" s="125"/>
      <c r="AW355" s="125"/>
      <c r="AX355" s="125"/>
      <c r="AY355" s="125"/>
      <c r="AZ355" s="125"/>
      <c r="BA355" s="125"/>
      <c r="BB355" s="125"/>
      <c r="BC355" s="125"/>
      <c r="BD355" s="125"/>
      <c r="BE355" s="125"/>
      <c r="BF355" s="125"/>
      <c r="BG355" s="125"/>
      <c r="BH355" s="125"/>
    </row>
    <row r="356" spans="1:60" outlineLevel="3">
      <c r="A356" s="132"/>
      <c r="B356" s="133"/>
      <c r="C356" s="163" t="s">
        <v>460</v>
      </c>
      <c r="D356" s="161"/>
      <c r="E356" s="162">
        <v>3.06</v>
      </c>
      <c r="F356" s="134"/>
      <c r="G356" s="134"/>
      <c r="H356" s="134"/>
      <c r="I356" s="134"/>
      <c r="L356" s="134"/>
      <c r="M356" s="134"/>
      <c r="N356" s="134"/>
      <c r="O356" s="134"/>
      <c r="P356" s="134"/>
      <c r="Q356" s="125"/>
      <c r="R356" s="125"/>
      <c r="S356" s="125"/>
      <c r="T356" s="125"/>
      <c r="U356" s="125"/>
      <c r="V356" s="125"/>
      <c r="W356" s="125"/>
      <c r="X356" s="125" t="s">
        <v>127</v>
      </c>
      <c r="Y356" s="125">
        <v>0</v>
      </c>
      <c r="Z356" s="125"/>
      <c r="AA356" s="125"/>
      <c r="AB356" s="125"/>
      <c r="AC356" s="125"/>
      <c r="AD356" s="125"/>
      <c r="AE356" s="125"/>
      <c r="AF356" s="125"/>
      <c r="AG356" s="125"/>
      <c r="AH356" s="125"/>
      <c r="AI356" s="125"/>
      <c r="AJ356" s="125"/>
      <c r="AK356" s="125"/>
      <c r="AL356" s="125"/>
      <c r="AM356" s="125"/>
      <c r="AN356" s="125"/>
      <c r="AO356" s="125"/>
      <c r="AP356" s="125"/>
      <c r="AQ356" s="125"/>
      <c r="AR356" s="125"/>
      <c r="AS356" s="125"/>
      <c r="AT356" s="125"/>
      <c r="AU356" s="125"/>
      <c r="AV356" s="125"/>
      <c r="AW356" s="125"/>
      <c r="AX356" s="125"/>
      <c r="AY356" s="125"/>
      <c r="AZ356" s="125"/>
      <c r="BA356" s="125"/>
      <c r="BB356" s="125"/>
      <c r="BC356" s="125"/>
      <c r="BD356" s="125"/>
      <c r="BE356" s="125"/>
      <c r="BF356" s="125"/>
      <c r="BG356" s="125"/>
      <c r="BH356" s="125"/>
    </row>
    <row r="357" spans="1:60" outlineLevel="3">
      <c r="A357" s="132"/>
      <c r="B357" s="133"/>
      <c r="C357" s="163" t="s">
        <v>461</v>
      </c>
      <c r="D357" s="161"/>
      <c r="E357" s="162">
        <v>0.21</v>
      </c>
      <c r="F357" s="134"/>
      <c r="G357" s="134"/>
      <c r="H357" s="134"/>
      <c r="I357" s="134"/>
      <c r="L357" s="134"/>
      <c r="M357" s="134"/>
      <c r="N357" s="134"/>
      <c r="O357" s="134"/>
      <c r="P357" s="134"/>
      <c r="Q357" s="125"/>
      <c r="R357" s="125"/>
      <c r="S357" s="125"/>
      <c r="T357" s="125"/>
      <c r="U357" s="125"/>
      <c r="V357" s="125"/>
      <c r="W357" s="125"/>
      <c r="X357" s="125" t="s">
        <v>127</v>
      </c>
      <c r="Y357" s="125">
        <v>0</v>
      </c>
      <c r="Z357" s="125"/>
      <c r="AA357" s="125"/>
      <c r="AB357" s="125"/>
      <c r="AC357" s="125"/>
      <c r="AD357" s="125"/>
      <c r="AE357" s="125"/>
      <c r="AF357" s="125"/>
      <c r="AG357" s="125"/>
      <c r="AH357" s="125"/>
      <c r="AI357" s="125"/>
      <c r="AJ357" s="125"/>
      <c r="AK357" s="125"/>
      <c r="AL357" s="125"/>
      <c r="AM357" s="125"/>
      <c r="AN357" s="125"/>
      <c r="AO357" s="125"/>
      <c r="AP357" s="125"/>
      <c r="AQ357" s="125"/>
      <c r="AR357" s="125"/>
      <c r="AS357" s="125"/>
      <c r="AT357" s="125"/>
      <c r="AU357" s="125"/>
      <c r="AV357" s="125"/>
      <c r="AW357" s="125"/>
      <c r="AX357" s="125"/>
      <c r="AY357" s="125"/>
      <c r="AZ357" s="125"/>
      <c r="BA357" s="125"/>
      <c r="BB357" s="125"/>
      <c r="BC357" s="125"/>
      <c r="BD357" s="125"/>
      <c r="BE357" s="125"/>
      <c r="BF357" s="125"/>
      <c r="BG357" s="125"/>
      <c r="BH357" s="125"/>
    </row>
    <row r="358" spans="1:60" outlineLevel="3">
      <c r="A358" s="132"/>
      <c r="B358" s="133"/>
      <c r="C358" s="163" t="s">
        <v>462</v>
      </c>
      <c r="D358" s="161"/>
      <c r="E358" s="162">
        <v>0.43</v>
      </c>
      <c r="F358" s="134"/>
      <c r="G358" s="134"/>
      <c r="H358" s="134"/>
      <c r="I358" s="134"/>
      <c r="L358" s="134"/>
      <c r="M358" s="134"/>
      <c r="N358" s="134"/>
      <c r="O358" s="134"/>
      <c r="P358" s="134"/>
      <c r="Q358" s="125"/>
      <c r="R358" s="125"/>
      <c r="S358" s="125"/>
      <c r="T358" s="125"/>
      <c r="U358" s="125"/>
      <c r="V358" s="125"/>
      <c r="W358" s="125"/>
      <c r="X358" s="125" t="s">
        <v>127</v>
      </c>
      <c r="Y358" s="125">
        <v>0</v>
      </c>
      <c r="Z358" s="125"/>
      <c r="AA358" s="125"/>
      <c r="AB358" s="125"/>
      <c r="AC358" s="125"/>
      <c r="AD358" s="125"/>
      <c r="AE358" s="125"/>
      <c r="AF358" s="125"/>
      <c r="AG358" s="125"/>
      <c r="AH358" s="125"/>
      <c r="AI358" s="125"/>
      <c r="AJ358" s="125"/>
      <c r="AK358" s="125"/>
      <c r="AL358" s="125"/>
      <c r="AM358" s="125"/>
      <c r="AN358" s="125"/>
      <c r="AO358" s="125"/>
      <c r="AP358" s="125"/>
      <c r="AQ358" s="125"/>
      <c r="AR358" s="125"/>
      <c r="AS358" s="125"/>
      <c r="AT358" s="125"/>
      <c r="AU358" s="125"/>
      <c r="AV358" s="125"/>
      <c r="AW358" s="125"/>
      <c r="AX358" s="125"/>
      <c r="AY358" s="125"/>
      <c r="AZ358" s="125"/>
      <c r="BA358" s="125"/>
      <c r="BB358" s="125"/>
      <c r="BC358" s="125"/>
      <c r="BD358" s="125"/>
      <c r="BE358" s="125"/>
      <c r="BF358" s="125"/>
      <c r="BG358" s="125"/>
      <c r="BH358" s="125"/>
    </row>
    <row r="359" spans="1:60" outlineLevel="3">
      <c r="A359" s="132"/>
      <c r="B359" s="133"/>
      <c r="C359" s="163" t="s">
        <v>463</v>
      </c>
      <c r="D359" s="161"/>
      <c r="E359" s="162">
        <v>0.82</v>
      </c>
      <c r="F359" s="134"/>
      <c r="G359" s="134"/>
      <c r="H359" s="134"/>
      <c r="I359" s="134"/>
      <c r="L359" s="134"/>
      <c r="M359" s="134"/>
      <c r="N359" s="134"/>
      <c r="O359" s="134"/>
      <c r="P359" s="134"/>
      <c r="Q359" s="125"/>
      <c r="R359" s="125"/>
      <c r="S359" s="125"/>
      <c r="T359" s="125"/>
      <c r="U359" s="125"/>
      <c r="V359" s="125"/>
      <c r="W359" s="125"/>
      <c r="X359" s="125" t="s">
        <v>127</v>
      </c>
      <c r="Y359" s="125">
        <v>0</v>
      </c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  <c r="AN359" s="125"/>
      <c r="AO359" s="125"/>
      <c r="AP359" s="125"/>
      <c r="AQ359" s="125"/>
      <c r="AR359" s="125"/>
      <c r="AS359" s="125"/>
      <c r="AT359" s="125"/>
      <c r="AU359" s="125"/>
      <c r="AV359" s="125"/>
      <c r="AW359" s="125"/>
      <c r="AX359" s="125"/>
      <c r="AY359" s="125"/>
      <c r="AZ359" s="125"/>
      <c r="BA359" s="125"/>
      <c r="BB359" s="125"/>
      <c r="BC359" s="125"/>
      <c r="BD359" s="125"/>
      <c r="BE359" s="125"/>
      <c r="BF359" s="125"/>
      <c r="BG359" s="125"/>
      <c r="BH359" s="125"/>
    </row>
    <row r="360" spans="1:60" outlineLevel="3">
      <c r="A360" s="132"/>
      <c r="B360" s="133"/>
      <c r="C360" s="163" t="s">
        <v>464</v>
      </c>
      <c r="D360" s="161"/>
      <c r="E360" s="162">
        <v>0.4</v>
      </c>
      <c r="F360" s="134"/>
      <c r="G360" s="134"/>
      <c r="H360" s="134"/>
      <c r="I360" s="134"/>
      <c r="L360" s="134"/>
      <c r="M360" s="134"/>
      <c r="N360" s="134"/>
      <c r="O360" s="134"/>
      <c r="P360" s="134"/>
      <c r="Q360" s="125"/>
      <c r="R360" s="125"/>
      <c r="S360" s="125"/>
      <c r="T360" s="125"/>
      <c r="U360" s="125"/>
      <c r="V360" s="125"/>
      <c r="W360" s="125"/>
      <c r="X360" s="125" t="s">
        <v>127</v>
      </c>
      <c r="Y360" s="125">
        <v>0</v>
      </c>
      <c r="Z360" s="125"/>
      <c r="AA360" s="125"/>
      <c r="AB360" s="125"/>
      <c r="AC360" s="125"/>
      <c r="AD360" s="125"/>
      <c r="AE360" s="125"/>
      <c r="AF360" s="125"/>
      <c r="AG360" s="125"/>
      <c r="AH360" s="125"/>
      <c r="AI360" s="125"/>
      <c r="AJ360" s="125"/>
      <c r="AK360" s="125"/>
      <c r="AL360" s="125"/>
      <c r="AM360" s="125"/>
      <c r="AN360" s="125"/>
      <c r="AO360" s="125"/>
      <c r="AP360" s="125"/>
      <c r="AQ360" s="125"/>
      <c r="AR360" s="125"/>
      <c r="AS360" s="125"/>
      <c r="AT360" s="125"/>
      <c r="AU360" s="125"/>
      <c r="AV360" s="125"/>
      <c r="AW360" s="125"/>
      <c r="AX360" s="125"/>
      <c r="AY360" s="125"/>
      <c r="AZ360" s="125"/>
      <c r="BA360" s="125"/>
      <c r="BB360" s="125"/>
      <c r="BC360" s="125"/>
      <c r="BD360" s="125"/>
      <c r="BE360" s="125"/>
      <c r="BF360" s="125"/>
      <c r="BG360" s="125"/>
      <c r="BH360" s="125"/>
    </row>
    <row r="361" spans="1:60" ht="22.5" outlineLevel="1">
      <c r="A361" s="142">
        <v>93</v>
      </c>
      <c r="B361" s="143" t="s">
        <v>465</v>
      </c>
      <c r="C361" s="156" t="s">
        <v>466</v>
      </c>
      <c r="D361" s="144" t="s">
        <v>199</v>
      </c>
      <c r="E361" s="145">
        <v>4</v>
      </c>
      <c r="F361" s="146"/>
      <c r="G361" s="191">
        <f>ROUND(E361*F361,2)</f>
        <v>0</v>
      </c>
      <c r="H361" s="195" t="s">
        <v>102</v>
      </c>
      <c r="I361" s="147" t="s">
        <v>103</v>
      </c>
      <c r="L361" s="134">
        <v>0</v>
      </c>
      <c r="M361" s="134" t="e">
        <f>ROUND(#REF!*L361,2)</f>
        <v>#REF!</v>
      </c>
      <c r="N361" s="134"/>
      <c r="O361" s="134" t="s">
        <v>104</v>
      </c>
      <c r="P361" s="134" t="s">
        <v>105</v>
      </c>
      <c r="Q361" s="125"/>
      <c r="R361" s="125"/>
      <c r="S361" s="125"/>
      <c r="T361" s="125"/>
      <c r="U361" s="125"/>
      <c r="V361" s="125"/>
      <c r="W361" s="125"/>
      <c r="X361" s="125" t="s">
        <v>106</v>
      </c>
      <c r="Y361" s="125"/>
      <c r="Z361" s="125"/>
      <c r="AA361" s="125"/>
      <c r="AB361" s="125"/>
      <c r="AC361" s="125"/>
      <c r="AD361" s="125"/>
      <c r="AE361" s="125"/>
      <c r="AF361" s="125"/>
      <c r="AG361" s="125"/>
      <c r="AH361" s="125"/>
      <c r="AI361" s="125"/>
      <c r="AJ361" s="125"/>
      <c r="AK361" s="125"/>
      <c r="AL361" s="125"/>
      <c r="AM361" s="125"/>
      <c r="AN361" s="125"/>
      <c r="AO361" s="125"/>
      <c r="AP361" s="125"/>
      <c r="AQ361" s="125"/>
      <c r="AR361" s="125"/>
      <c r="AS361" s="125"/>
      <c r="AT361" s="125"/>
      <c r="AU361" s="125"/>
      <c r="AV361" s="125"/>
      <c r="AW361" s="125"/>
      <c r="AX361" s="125"/>
      <c r="AY361" s="125"/>
      <c r="AZ361" s="125"/>
      <c r="BA361" s="125"/>
      <c r="BB361" s="125"/>
      <c r="BC361" s="125"/>
      <c r="BD361" s="125"/>
      <c r="BE361" s="125"/>
      <c r="BF361" s="125"/>
      <c r="BG361" s="125"/>
      <c r="BH361" s="125"/>
    </row>
    <row r="362" spans="1:60" outlineLevel="2">
      <c r="A362" s="132"/>
      <c r="B362" s="133"/>
      <c r="C362" s="163" t="s">
        <v>467</v>
      </c>
      <c r="D362" s="161"/>
      <c r="E362" s="162">
        <v>4</v>
      </c>
      <c r="F362" s="134"/>
      <c r="G362" s="134"/>
      <c r="H362" s="134"/>
      <c r="I362" s="134"/>
      <c r="L362" s="134"/>
      <c r="M362" s="134"/>
      <c r="N362" s="134"/>
      <c r="O362" s="134"/>
      <c r="P362" s="134"/>
      <c r="Q362" s="125"/>
      <c r="R362" s="125"/>
      <c r="S362" s="125"/>
      <c r="T362" s="125"/>
      <c r="U362" s="125"/>
      <c r="V362" s="125"/>
      <c r="W362" s="125"/>
      <c r="X362" s="125" t="s">
        <v>127</v>
      </c>
      <c r="Y362" s="125">
        <v>0</v>
      </c>
      <c r="Z362" s="125"/>
      <c r="AA362" s="125"/>
      <c r="AB362" s="125"/>
      <c r="AC362" s="125"/>
      <c r="AD362" s="125"/>
      <c r="AE362" s="125"/>
      <c r="AF362" s="125"/>
      <c r="AG362" s="125"/>
      <c r="AH362" s="125"/>
      <c r="AI362" s="125"/>
      <c r="AJ362" s="125"/>
      <c r="AK362" s="125"/>
      <c r="AL362" s="125"/>
      <c r="AM362" s="125"/>
      <c r="AN362" s="125"/>
      <c r="AO362" s="125"/>
      <c r="AP362" s="125"/>
      <c r="AQ362" s="125"/>
      <c r="AR362" s="125"/>
      <c r="AS362" s="125"/>
      <c r="AT362" s="125"/>
      <c r="AU362" s="125"/>
      <c r="AV362" s="125"/>
      <c r="AW362" s="125"/>
      <c r="AX362" s="125"/>
      <c r="AY362" s="125"/>
      <c r="AZ362" s="125"/>
      <c r="BA362" s="125"/>
      <c r="BB362" s="125"/>
      <c r="BC362" s="125"/>
      <c r="BD362" s="125"/>
      <c r="BE362" s="125"/>
      <c r="BF362" s="125"/>
      <c r="BG362" s="125"/>
      <c r="BH362" s="125"/>
    </row>
    <row r="363" spans="1:60" ht="22.5" outlineLevel="1">
      <c r="A363" s="142">
        <v>94</v>
      </c>
      <c r="B363" s="143" t="s">
        <v>468</v>
      </c>
      <c r="C363" s="156" t="s">
        <v>469</v>
      </c>
      <c r="D363" s="144" t="s">
        <v>199</v>
      </c>
      <c r="E363" s="145">
        <v>20</v>
      </c>
      <c r="F363" s="146"/>
      <c r="G363" s="191">
        <f>ROUND(E363*F363,2)</f>
        <v>0</v>
      </c>
      <c r="H363" s="195" t="s">
        <v>102</v>
      </c>
      <c r="I363" s="147" t="s">
        <v>103</v>
      </c>
      <c r="L363" s="134">
        <v>0</v>
      </c>
      <c r="M363" s="134" t="e">
        <f>ROUND(#REF!*L363,2)</f>
        <v>#REF!</v>
      </c>
      <c r="N363" s="134"/>
      <c r="O363" s="134" t="s">
        <v>104</v>
      </c>
      <c r="P363" s="134" t="s">
        <v>105</v>
      </c>
      <c r="Q363" s="125"/>
      <c r="R363" s="125"/>
      <c r="S363" s="125"/>
      <c r="T363" s="125"/>
      <c r="U363" s="125"/>
      <c r="V363" s="125"/>
      <c r="W363" s="125"/>
      <c r="X363" s="125" t="s">
        <v>106</v>
      </c>
      <c r="Y363" s="125"/>
      <c r="Z363" s="125"/>
      <c r="AA363" s="125"/>
      <c r="AB363" s="125"/>
      <c r="AC363" s="125"/>
      <c r="AD363" s="125"/>
      <c r="AE363" s="125"/>
      <c r="AF363" s="125"/>
      <c r="AG363" s="125"/>
      <c r="AH363" s="125"/>
      <c r="AI363" s="125"/>
      <c r="AJ363" s="125"/>
      <c r="AK363" s="125"/>
      <c r="AL363" s="125"/>
      <c r="AM363" s="125"/>
      <c r="AN363" s="125"/>
      <c r="AO363" s="125"/>
      <c r="AP363" s="125"/>
      <c r="AQ363" s="125"/>
      <c r="AR363" s="125"/>
      <c r="AS363" s="125"/>
      <c r="AT363" s="125"/>
      <c r="AU363" s="125"/>
      <c r="AV363" s="125"/>
      <c r="AW363" s="125"/>
      <c r="AX363" s="125"/>
      <c r="AY363" s="125"/>
      <c r="AZ363" s="125"/>
      <c r="BA363" s="125"/>
      <c r="BB363" s="125"/>
      <c r="BC363" s="125"/>
      <c r="BD363" s="125"/>
      <c r="BE363" s="125"/>
      <c r="BF363" s="125"/>
      <c r="BG363" s="125"/>
      <c r="BH363" s="125"/>
    </row>
    <row r="364" spans="1:60" outlineLevel="2">
      <c r="A364" s="132"/>
      <c r="B364" s="133"/>
      <c r="C364" s="163" t="s">
        <v>470</v>
      </c>
      <c r="D364" s="161"/>
      <c r="E364" s="162">
        <v>20</v>
      </c>
      <c r="F364" s="134"/>
      <c r="G364" s="134"/>
      <c r="H364" s="134"/>
      <c r="I364" s="134"/>
      <c r="L364" s="134"/>
      <c r="M364" s="134"/>
      <c r="N364" s="134"/>
      <c r="O364" s="134"/>
      <c r="P364" s="134"/>
      <c r="Q364" s="125"/>
      <c r="R364" s="125"/>
      <c r="S364" s="125"/>
      <c r="T364" s="125"/>
      <c r="U364" s="125"/>
      <c r="V364" s="125"/>
      <c r="W364" s="125"/>
      <c r="X364" s="125" t="s">
        <v>127</v>
      </c>
      <c r="Y364" s="125">
        <v>0</v>
      </c>
      <c r="Z364" s="125"/>
      <c r="AA364" s="125"/>
      <c r="AB364" s="125"/>
      <c r="AC364" s="125"/>
      <c r="AD364" s="125"/>
      <c r="AE364" s="125"/>
      <c r="AF364" s="125"/>
      <c r="AG364" s="125"/>
      <c r="AH364" s="125"/>
      <c r="AI364" s="125"/>
      <c r="AJ364" s="125"/>
      <c r="AK364" s="125"/>
      <c r="AL364" s="125"/>
      <c r="AM364" s="125"/>
      <c r="AN364" s="125"/>
      <c r="AO364" s="125"/>
      <c r="AP364" s="125"/>
      <c r="AQ364" s="125"/>
      <c r="AR364" s="125"/>
      <c r="AS364" s="125"/>
      <c r="AT364" s="125"/>
      <c r="AU364" s="125"/>
      <c r="AV364" s="125"/>
      <c r="AW364" s="125"/>
      <c r="AX364" s="125"/>
      <c r="AY364" s="125"/>
      <c r="AZ364" s="125"/>
      <c r="BA364" s="125"/>
      <c r="BB364" s="125"/>
      <c r="BC364" s="125"/>
      <c r="BD364" s="125"/>
      <c r="BE364" s="125"/>
      <c r="BF364" s="125"/>
      <c r="BG364" s="125"/>
      <c r="BH364" s="125"/>
    </row>
    <row r="365" spans="1:60" ht="22.5" outlineLevel="1">
      <c r="A365" s="142">
        <v>95</v>
      </c>
      <c r="B365" s="143" t="s">
        <v>471</v>
      </c>
      <c r="C365" s="156" t="s">
        <v>472</v>
      </c>
      <c r="D365" s="144" t="s">
        <v>199</v>
      </c>
      <c r="E365" s="145">
        <v>240</v>
      </c>
      <c r="F365" s="146"/>
      <c r="G365" s="191">
        <f>ROUND(E365*F365,2)</f>
        <v>0</v>
      </c>
      <c r="H365" s="195" t="s">
        <v>102</v>
      </c>
      <c r="I365" s="147" t="s">
        <v>103</v>
      </c>
      <c r="L365" s="134">
        <v>0</v>
      </c>
      <c r="M365" s="134" t="e">
        <f>ROUND(#REF!*L365,2)</f>
        <v>#REF!</v>
      </c>
      <c r="N365" s="134"/>
      <c r="O365" s="134" t="s">
        <v>104</v>
      </c>
      <c r="P365" s="134" t="s">
        <v>105</v>
      </c>
      <c r="Q365" s="125"/>
      <c r="R365" s="125"/>
      <c r="S365" s="125"/>
      <c r="T365" s="125"/>
      <c r="U365" s="125"/>
      <c r="V365" s="125"/>
      <c r="W365" s="125"/>
      <c r="X365" s="125" t="s">
        <v>106</v>
      </c>
      <c r="Y365" s="125"/>
      <c r="Z365" s="125"/>
      <c r="AA365" s="125"/>
      <c r="AB365" s="125"/>
      <c r="AC365" s="125"/>
      <c r="AD365" s="125"/>
      <c r="AE365" s="125"/>
      <c r="AF365" s="125"/>
      <c r="AG365" s="125"/>
      <c r="AH365" s="125"/>
      <c r="AI365" s="125"/>
      <c r="AJ365" s="125"/>
      <c r="AK365" s="125"/>
      <c r="AL365" s="125"/>
      <c r="AM365" s="125"/>
      <c r="AN365" s="125"/>
      <c r="AO365" s="125"/>
      <c r="AP365" s="125"/>
      <c r="AQ365" s="125"/>
      <c r="AR365" s="125"/>
      <c r="AS365" s="125"/>
      <c r="AT365" s="125"/>
      <c r="AU365" s="125"/>
      <c r="AV365" s="125"/>
      <c r="AW365" s="125"/>
      <c r="AX365" s="125"/>
      <c r="AY365" s="125"/>
      <c r="AZ365" s="125"/>
      <c r="BA365" s="125"/>
      <c r="BB365" s="125"/>
      <c r="BC365" s="125"/>
      <c r="BD365" s="125"/>
      <c r="BE365" s="125"/>
      <c r="BF365" s="125"/>
      <c r="BG365" s="125"/>
      <c r="BH365" s="125"/>
    </row>
    <row r="366" spans="1:60" outlineLevel="2">
      <c r="A366" s="132"/>
      <c r="B366" s="133"/>
      <c r="C366" s="163" t="s">
        <v>473</v>
      </c>
      <c r="D366" s="161"/>
      <c r="E366" s="162">
        <v>240</v>
      </c>
      <c r="F366" s="134"/>
      <c r="G366" s="134"/>
      <c r="H366" s="134"/>
      <c r="I366" s="134"/>
      <c r="L366" s="134"/>
      <c r="M366" s="134"/>
      <c r="N366" s="134"/>
      <c r="O366" s="134"/>
      <c r="P366" s="134"/>
      <c r="Q366" s="125"/>
      <c r="R366" s="125"/>
      <c r="S366" s="125"/>
      <c r="T366" s="125"/>
      <c r="U366" s="125"/>
      <c r="V366" s="125"/>
      <c r="W366" s="125"/>
      <c r="X366" s="125" t="s">
        <v>127</v>
      </c>
      <c r="Y366" s="125">
        <v>0</v>
      </c>
      <c r="Z366" s="125"/>
      <c r="AA366" s="125"/>
      <c r="AB366" s="125"/>
      <c r="AC366" s="125"/>
      <c r="AD366" s="125"/>
      <c r="AE366" s="125"/>
      <c r="AF366" s="125"/>
      <c r="AG366" s="125"/>
      <c r="AH366" s="125"/>
      <c r="AI366" s="125"/>
      <c r="AJ366" s="125"/>
      <c r="AK366" s="125"/>
      <c r="AL366" s="125"/>
      <c r="AM366" s="125"/>
      <c r="AN366" s="125"/>
      <c r="AO366" s="125"/>
      <c r="AP366" s="125"/>
      <c r="AQ366" s="125"/>
      <c r="AR366" s="125"/>
      <c r="AS366" s="125"/>
      <c r="AT366" s="125"/>
      <c r="AU366" s="125"/>
      <c r="AV366" s="125"/>
      <c r="AW366" s="125"/>
      <c r="AX366" s="125"/>
      <c r="AY366" s="125"/>
      <c r="AZ366" s="125"/>
      <c r="BA366" s="125"/>
      <c r="BB366" s="125"/>
      <c r="BC366" s="125"/>
      <c r="BD366" s="125"/>
      <c r="BE366" s="125"/>
      <c r="BF366" s="125"/>
      <c r="BG366" s="125"/>
      <c r="BH366" s="125"/>
    </row>
    <row r="367" spans="1:60" ht="22.5" outlineLevel="1">
      <c r="A367" s="142">
        <v>96</v>
      </c>
      <c r="B367" s="143" t="s">
        <v>474</v>
      </c>
      <c r="C367" s="156" t="s">
        <v>475</v>
      </c>
      <c r="D367" s="144" t="s">
        <v>199</v>
      </c>
      <c r="E367" s="145">
        <v>8</v>
      </c>
      <c r="F367" s="146"/>
      <c r="G367" s="191">
        <f>ROUND(E367*F367,2)</f>
        <v>0</v>
      </c>
      <c r="H367" s="195" t="s">
        <v>102</v>
      </c>
      <c r="I367" s="147" t="s">
        <v>103</v>
      </c>
      <c r="L367" s="134">
        <v>0</v>
      </c>
      <c r="M367" s="134" t="e">
        <f>ROUND(#REF!*L367,2)</f>
        <v>#REF!</v>
      </c>
      <c r="N367" s="134"/>
      <c r="O367" s="134" t="s">
        <v>104</v>
      </c>
      <c r="P367" s="134" t="s">
        <v>105</v>
      </c>
      <c r="Q367" s="125"/>
      <c r="R367" s="125"/>
      <c r="S367" s="125"/>
      <c r="T367" s="125"/>
      <c r="U367" s="125"/>
      <c r="V367" s="125"/>
      <c r="W367" s="125"/>
      <c r="X367" s="125" t="s">
        <v>106</v>
      </c>
      <c r="Y367" s="125"/>
      <c r="Z367" s="125"/>
      <c r="AA367" s="125"/>
      <c r="AB367" s="125"/>
      <c r="AC367" s="125"/>
      <c r="AD367" s="125"/>
      <c r="AE367" s="125"/>
      <c r="AF367" s="125"/>
      <c r="AG367" s="125"/>
      <c r="AH367" s="125"/>
      <c r="AI367" s="125"/>
      <c r="AJ367" s="125"/>
      <c r="AK367" s="125"/>
      <c r="AL367" s="125"/>
      <c r="AM367" s="125"/>
      <c r="AN367" s="125"/>
      <c r="AO367" s="125"/>
      <c r="AP367" s="125"/>
      <c r="AQ367" s="125"/>
      <c r="AR367" s="125"/>
      <c r="AS367" s="125"/>
      <c r="AT367" s="125"/>
      <c r="AU367" s="125"/>
      <c r="AV367" s="125"/>
      <c r="AW367" s="125"/>
      <c r="AX367" s="125"/>
      <c r="AY367" s="125"/>
      <c r="AZ367" s="125"/>
      <c r="BA367" s="125"/>
      <c r="BB367" s="125"/>
      <c r="BC367" s="125"/>
      <c r="BD367" s="125"/>
      <c r="BE367" s="125"/>
      <c r="BF367" s="125"/>
      <c r="BG367" s="125"/>
      <c r="BH367" s="125"/>
    </row>
    <row r="368" spans="1:60" outlineLevel="2">
      <c r="A368" s="132"/>
      <c r="B368" s="133"/>
      <c r="C368" s="163" t="s">
        <v>476</v>
      </c>
      <c r="D368" s="161"/>
      <c r="E368" s="162">
        <v>8</v>
      </c>
      <c r="F368" s="134"/>
      <c r="G368" s="134"/>
      <c r="H368" s="134"/>
      <c r="I368" s="134"/>
      <c r="L368" s="134"/>
      <c r="M368" s="134"/>
      <c r="N368" s="134"/>
      <c r="O368" s="134"/>
      <c r="P368" s="134"/>
      <c r="Q368" s="125"/>
      <c r="R368" s="125"/>
      <c r="S368" s="125"/>
      <c r="T368" s="125"/>
      <c r="U368" s="125"/>
      <c r="V368" s="125"/>
      <c r="W368" s="125"/>
      <c r="X368" s="125" t="s">
        <v>127</v>
      </c>
      <c r="Y368" s="125">
        <v>0</v>
      </c>
      <c r="Z368" s="125"/>
      <c r="AA368" s="125"/>
      <c r="AB368" s="125"/>
      <c r="AC368" s="125"/>
      <c r="AD368" s="125"/>
      <c r="AE368" s="125"/>
      <c r="AF368" s="125"/>
      <c r="AG368" s="125"/>
      <c r="AH368" s="125"/>
      <c r="AI368" s="125"/>
      <c r="AJ368" s="125"/>
      <c r="AK368" s="125"/>
      <c r="AL368" s="125"/>
      <c r="AM368" s="125"/>
      <c r="AN368" s="125"/>
      <c r="AO368" s="125"/>
      <c r="AP368" s="125"/>
      <c r="AQ368" s="125"/>
      <c r="AR368" s="125"/>
      <c r="AS368" s="125"/>
      <c r="AT368" s="125"/>
      <c r="AU368" s="125"/>
      <c r="AV368" s="125"/>
      <c r="AW368" s="125"/>
      <c r="AX368" s="125"/>
      <c r="AY368" s="125"/>
      <c r="AZ368" s="125"/>
      <c r="BA368" s="125"/>
      <c r="BB368" s="125"/>
      <c r="BC368" s="125"/>
      <c r="BD368" s="125"/>
      <c r="BE368" s="125"/>
      <c r="BF368" s="125"/>
      <c r="BG368" s="125"/>
      <c r="BH368" s="125"/>
    </row>
    <row r="369" spans="1:60" ht="22.5" outlineLevel="1">
      <c r="A369" s="142">
        <v>97</v>
      </c>
      <c r="B369" s="143" t="s">
        <v>477</v>
      </c>
      <c r="C369" s="156" t="s">
        <v>478</v>
      </c>
      <c r="D369" s="144" t="s">
        <v>199</v>
      </c>
      <c r="E369" s="145">
        <v>56</v>
      </c>
      <c r="F369" s="146"/>
      <c r="G369" s="191">
        <f>ROUND(E369*F369,2)</f>
        <v>0</v>
      </c>
      <c r="H369" s="195" t="s">
        <v>102</v>
      </c>
      <c r="I369" s="147" t="s">
        <v>103</v>
      </c>
      <c r="L369" s="134">
        <v>0</v>
      </c>
      <c r="M369" s="134" t="e">
        <f>ROUND(#REF!*L369,2)</f>
        <v>#REF!</v>
      </c>
      <c r="N369" s="134"/>
      <c r="O369" s="134" t="s">
        <v>104</v>
      </c>
      <c r="P369" s="134" t="s">
        <v>105</v>
      </c>
      <c r="Q369" s="125"/>
      <c r="R369" s="125"/>
      <c r="S369" s="125"/>
      <c r="T369" s="125"/>
      <c r="U369" s="125"/>
      <c r="V369" s="125"/>
      <c r="W369" s="125"/>
      <c r="X369" s="125" t="s">
        <v>106</v>
      </c>
      <c r="Y369" s="125"/>
      <c r="Z369" s="125"/>
      <c r="AA369" s="125"/>
      <c r="AB369" s="125"/>
      <c r="AC369" s="125"/>
      <c r="AD369" s="125"/>
      <c r="AE369" s="125"/>
      <c r="AF369" s="125"/>
      <c r="AG369" s="125"/>
      <c r="AH369" s="125"/>
      <c r="AI369" s="125"/>
      <c r="AJ369" s="125"/>
      <c r="AK369" s="125"/>
      <c r="AL369" s="125"/>
      <c r="AM369" s="125"/>
      <c r="AN369" s="125"/>
      <c r="AO369" s="125"/>
      <c r="AP369" s="125"/>
      <c r="AQ369" s="125"/>
      <c r="AR369" s="125"/>
      <c r="AS369" s="125"/>
      <c r="AT369" s="125"/>
      <c r="AU369" s="125"/>
      <c r="AV369" s="125"/>
      <c r="AW369" s="125"/>
      <c r="AX369" s="125"/>
      <c r="AY369" s="125"/>
      <c r="AZ369" s="125"/>
      <c r="BA369" s="125"/>
      <c r="BB369" s="125"/>
      <c r="BC369" s="125"/>
      <c r="BD369" s="125"/>
      <c r="BE369" s="125"/>
      <c r="BF369" s="125"/>
      <c r="BG369" s="125"/>
      <c r="BH369" s="125"/>
    </row>
    <row r="370" spans="1:60" outlineLevel="2">
      <c r="A370" s="132"/>
      <c r="B370" s="133"/>
      <c r="C370" s="163" t="s">
        <v>479</v>
      </c>
      <c r="D370" s="161"/>
      <c r="E370" s="162">
        <v>56</v>
      </c>
      <c r="F370" s="134"/>
      <c r="G370" s="134"/>
      <c r="H370" s="134"/>
      <c r="I370" s="134"/>
      <c r="L370" s="134"/>
      <c r="M370" s="134"/>
      <c r="N370" s="134"/>
      <c r="O370" s="134"/>
      <c r="P370" s="134"/>
      <c r="Q370" s="125"/>
      <c r="R370" s="125"/>
      <c r="S370" s="125"/>
      <c r="T370" s="125"/>
      <c r="U370" s="125"/>
      <c r="V370" s="125"/>
      <c r="W370" s="125"/>
      <c r="X370" s="125" t="s">
        <v>127</v>
      </c>
      <c r="Y370" s="125">
        <v>0</v>
      </c>
      <c r="Z370" s="125"/>
      <c r="AA370" s="125"/>
      <c r="AB370" s="125"/>
      <c r="AC370" s="125"/>
      <c r="AD370" s="125"/>
      <c r="AE370" s="125"/>
      <c r="AF370" s="125"/>
      <c r="AG370" s="125"/>
      <c r="AH370" s="125"/>
      <c r="AI370" s="125"/>
      <c r="AJ370" s="125"/>
      <c r="AK370" s="125"/>
      <c r="AL370" s="125"/>
      <c r="AM370" s="125"/>
      <c r="AN370" s="125"/>
      <c r="AO370" s="125"/>
      <c r="AP370" s="125"/>
      <c r="AQ370" s="125"/>
      <c r="AR370" s="125"/>
      <c r="AS370" s="125"/>
      <c r="AT370" s="125"/>
      <c r="AU370" s="125"/>
      <c r="AV370" s="125"/>
      <c r="AW370" s="125"/>
      <c r="AX370" s="125"/>
      <c r="AY370" s="125"/>
      <c r="AZ370" s="125"/>
      <c r="BA370" s="125"/>
      <c r="BB370" s="125"/>
      <c r="BC370" s="125"/>
      <c r="BD370" s="125"/>
      <c r="BE370" s="125"/>
      <c r="BF370" s="125"/>
      <c r="BG370" s="125"/>
      <c r="BH370" s="125"/>
    </row>
    <row r="371" spans="1:60" ht="22.5" outlineLevel="1">
      <c r="A371" s="149">
        <v>98</v>
      </c>
      <c r="B371" s="150" t="s">
        <v>480</v>
      </c>
      <c r="C371" s="157" t="s">
        <v>481</v>
      </c>
      <c r="D371" s="151" t="s">
        <v>421</v>
      </c>
      <c r="E371" s="152">
        <v>3.7546400000000002</v>
      </c>
      <c r="F371" s="153"/>
      <c r="G371" s="192">
        <f>ROUND(E371*F371,2)</f>
        <v>0</v>
      </c>
      <c r="H371" s="196" t="s">
        <v>125</v>
      </c>
      <c r="I371" s="154" t="s">
        <v>125</v>
      </c>
      <c r="L371" s="134">
        <v>1.7509999999999999</v>
      </c>
      <c r="M371" s="134" t="e">
        <f>ROUND(#REF!*L371,2)</f>
        <v>#REF!</v>
      </c>
      <c r="N371" s="134"/>
      <c r="O371" s="134" t="s">
        <v>482</v>
      </c>
      <c r="P371" s="134" t="s">
        <v>105</v>
      </c>
      <c r="Q371" s="125"/>
      <c r="R371" s="125"/>
      <c r="S371" s="125"/>
      <c r="T371" s="125"/>
      <c r="U371" s="125"/>
      <c r="V371" s="125"/>
      <c r="W371" s="125"/>
      <c r="X371" s="125" t="s">
        <v>483</v>
      </c>
      <c r="Y371" s="125"/>
      <c r="Z371" s="125"/>
      <c r="AA371" s="125"/>
      <c r="AB371" s="125"/>
      <c r="AC371" s="125"/>
      <c r="AD371" s="125"/>
      <c r="AE371" s="125"/>
      <c r="AF371" s="125"/>
      <c r="AG371" s="125"/>
      <c r="AH371" s="125"/>
      <c r="AI371" s="125"/>
      <c r="AJ371" s="125"/>
      <c r="AK371" s="125"/>
      <c r="AL371" s="125"/>
      <c r="AM371" s="125"/>
      <c r="AN371" s="125"/>
      <c r="AO371" s="125"/>
      <c r="AP371" s="125"/>
      <c r="AQ371" s="125"/>
      <c r="AR371" s="125"/>
      <c r="AS371" s="125"/>
      <c r="AT371" s="125"/>
      <c r="AU371" s="125"/>
      <c r="AV371" s="125"/>
      <c r="AW371" s="125"/>
      <c r="AX371" s="125"/>
      <c r="AY371" s="125"/>
      <c r="AZ371" s="125"/>
      <c r="BA371" s="125"/>
      <c r="BB371" s="125"/>
      <c r="BC371" s="125"/>
      <c r="BD371" s="125"/>
      <c r="BE371" s="125"/>
      <c r="BF371" s="125"/>
      <c r="BG371" s="125"/>
      <c r="BH371" s="125"/>
    </row>
    <row r="372" spans="1:60">
      <c r="A372" s="136" t="s">
        <v>97</v>
      </c>
      <c r="B372" s="137" t="s">
        <v>75</v>
      </c>
      <c r="C372" s="155" t="s">
        <v>76</v>
      </c>
      <c r="D372" s="138"/>
      <c r="E372" s="139"/>
      <c r="F372" s="140"/>
      <c r="G372" s="140">
        <f>SUMIF(AG373:AG433,"&lt;&gt;NOR",G373:G433)</f>
        <v>0</v>
      </c>
      <c r="H372" s="140"/>
      <c r="I372" s="141"/>
      <c r="L372" s="135"/>
      <c r="M372" s="135" t="e">
        <f>SUM(M373:M433)</f>
        <v>#REF!</v>
      </c>
      <c r="N372" s="135"/>
      <c r="O372" s="135"/>
      <c r="P372" s="135"/>
      <c r="X372" t="s">
        <v>98</v>
      </c>
    </row>
    <row r="373" spans="1:60" outlineLevel="1">
      <c r="A373" s="142">
        <v>99</v>
      </c>
      <c r="B373" s="143" t="s">
        <v>484</v>
      </c>
      <c r="C373" s="156" t="s">
        <v>485</v>
      </c>
      <c r="D373" s="144" t="s">
        <v>144</v>
      </c>
      <c r="E373" s="145">
        <v>20.7</v>
      </c>
      <c r="F373" s="146"/>
      <c r="G373" s="191">
        <f>ROUND(E373*F373,2)</f>
        <v>0</v>
      </c>
      <c r="H373" s="195" t="s">
        <v>125</v>
      </c>
      <c r="I373" s="147" t="s">
        <v>125</v>
      </c>
      <c r="L373" s="134">
        <v>0.28000000000000003</v>
      </c>
      <c r="M373" s="134" t="e">
        <f>ROUND(#REF!*L373,2)</f>
        <v>#REF!</v>
      </c>
      <c r="N373" s="134"/>
      <c r="O373" s="134" t="s">
        <v>104</v>
      </c>
      <c r="P373" s="134" t="s">
        <v>105</v>
      </c>
      <c r="Q373" s="125"/>
      <c r="R373" s="125"/>
      <c r="S373" s="125"/>
      <c r="T373" s="125"/>
      <c r="U373" s="125"/>
      <c r="V373" s="125"/>
      <c r="W373" s="125"/>
      <c r="X373" s="125" t="s">
        <v>437</v>
      </c>
      <c r="Y373" s="125"/>
      <c r="Z373" s="125"/>
      <c r="AA373" s="125"/>
      <c r="AB373" s="125"/>
      <c r="AC373" s="125"/>
      <c r="AD373" s="125"/>
      <c r="AE373" s="125"/>
      <c r="AF373" s="125"/>
      <c r="AG373" s="125"/>
      <c r="AH373" s="125"/>
      <c r="AI373" s="125"/>
      <c r="AJ373" s="125"/>
      <c r="AK373" s="125"/>
      <c r="AL373" s="125"/>
      <c r="AM373" s="125"/>
      <c r="AN373" s="125"/>
      <c r="AO373" s="125"/>
      <c r="AP373" s="125"/>
      <c r="AQ373" s="125"/>
      <c r="AR373" s="125"/>
      <c r="AS373" s="125"/>
      <c r="AT373" s="125"/>
      <c r="AU373" s="125"/>
      <c r="AV373" s="125"/>
      <c r="AW373" s="125"/>
      <c r="AX373" s="125"/>
      <c r="AY373" s="125"/>
      <c r="AZ373" s="125"/>
      <c r="BA373" s="125"/>
      <c r="BB373" s="125"/>
      <c r="BC373" s="125"/>
      <c r="BD373" s="125"/>
      <c r="BE373" s="125"/>
      <c r="BF373" s="125"/>
      <c r="BG373" s="125"/>
      <c r="BH373" s="125"/>
    </row>
    <row r="374" spans="1:60" outlineLevel="2">
      <c r="A374" s="132"/>
      <c r="B374" s="133"/>
      <c r="C374" s="163" t="s">
        <v>152</v>
      </c>
      <c r="D374" s="161"/>
      <c r="E374" s="162"/>
      <c r="F374" s="134"/>
      <c r="G374" s="134"/>
      <c r="H374" s="134"/>
      <c r="I374" s="134"/>
      <c r="L374" s="134"/>
      <c r="M374" s="134"/>
      <c r="N374" s="134"/>
      <c r="O374" s="134"/>
      <c r="P374" s="134"/>
      <c r="Q374" s="125"/>
      <c r="R374" s="125"/>
      <c r="S374" s="125"/>
      <c r="T374" s="125"/>
      <c r="U374" s="125"/>
      <c r="V374" s="125"/>
      <c r="W374" s="125"/>
      <c r="X374" s="125" t="s">
        <v>127</v>
      </c>
      <c r="Y374" s="125">
        <v>0</v>
      </c>
      <c r="Z374" s="125"/>
      <c r="AA374" s="125"/>
      <c r="AB374" s="125"/>
      <c r="AC374" s="125"/>
      <c r="AD374" s="125"/>
      <c r="AE374" s="125"/>
      <c r="AF374" s="125"/>
      <c r="AG374" s="125"/>
      <c r="AH374" s="125"/>
      <c r="AI374" s="125"/>
      <c r="AJ374" s="125"/>
      <c r="AK374" s="125"/>
      <c r="AL374" s="125"/>
      <c r="AM374" s="125"/>
      <c r="AN374" s="125"/>
      <c r="AO374" s="125"/>
      <c r="AP374" s="125"/>
      <c r="AQ374" s="125"/>
      <c r="AR374" s="125"/>
      <c r="AS374" s="125"/>
      <c r="AT374" s="125"/>
      <c r="AU374" s="125"/>
      <c r="AV374" s="125"/>
      <c r="AW374" s="125"/>
      <c r="AX374" s="125"/>
      <c r="AY374" s="125"/>
      <c r="AZ374" s="125"/>
      <c r="BA374" s="125"/>
      <c r="BB374" s="125"/>
      <c r="BC374" s="125"/>
      <c r="BD374" s="125"/>
      <c r="BE374" s="125"/>
      <c r="BF374" s="125"/>
      <c r="BG374" s="125"/>
      <c r="BH374" s="125"/>
    </row>
    <row r="375" spans="1:60" outlineLevel="3">
      <c r="A375" s="132"/>
      <c r="B375" s="133"/>
      <c r="C375" s="163" t="s">
        <v>486</v>
      </c>
      <c r="D375" s="161"/>
      <c r="E375" s="162">
        <v>20.7</v>
      </c>
      <c r="F375" s="134"/>
      <c r="G375" s="134"/>
      <c r="H375" s="134"/>
      <c r="I375" s="134"/>
      <c r="L375" s="134"/>
      <c r="M375" s="134"/>
      <c r="N375" s="134"/>
      <c r="O375" s="134"/>
      <c r="P375" s="134"/>
      <c r="Q375" s="125"/>
      <c r="R375" s="125"/>
      <c r="S375" s="125"/>
      <c r="T375" s="125"/>
      <c r="U375" s="125"/>
      <c r="V375" s="125"/>
      <c r="W375" s="125"/>
      <c r="X375" s="125" t="s">
        <v>127</v>
      </c>
      <c r="Y375" s="125">
        <v>0</v>
      </c>
      <c r="Z375" s="125"/>
      <c r="AA375" s="125"/>
      <c r="AB375" s="125"/>
      <c r="AC375" s="125"/>
      <c r="AD375" s="125"/>
      <c r="AE375" s="125"/>
      <c r="AF375" s="125"/>
      <c r="AG375" s="125"/>
      <c r="AH375" s="125"/>
      <c r="AI375" s="125"/>
      <c r="AJ375" s="125"/>
      <c r="AK375" s="125"/>
      <c r="AL375" s="125"/>
      <c r="AM375" s="125"/>
      <c r="AN375" s="125"/>
      <c r="AO375" s="125"/>
      <c r="AP375" s="125"/>
      <c r="AQ375" s="125"/>
      <c r="AR375" s="125"/>
      <c r="AS375" s="125"/>
      <c r="AT375" s="125"/>
      <c r="AU375" s="125"/>
      <c r="AV375" s="125"/>
      <c r="AW375" s="125"/>
      <c r="AX375" s="125"/>
      <c r="AY375" s="125"/>
      <c r="AZ375" s="125"/>
      <c r="BA375" s="125"/>
      <c r="BB375" s="125"/>
      <c r="BC375" s="125"/>
      <c r="BD375" s="125"/>
      <c r="BE375" s="125"/>
      <c r="BF375" s="125"/>
      <c r="BG375" s="125"/>
      <c r="BH375" s="125"/>
    </row>
    <row r="376" spans="1:60" ht="22.5" outlineLevel="1">
      <c r="A376" s="142">
        <v>100</v>
      </c>
      <c r="B376" s="143" t="s">
        <v>487</v>
      </c>
      <c r="C376" s="156" t="s">
        <v>488</v>
      </c>
      <c r="D376" s="144" t="s">
        <v>199</v>
      </c>
      <c r="E376" s="145">
        <v>1</v>
      </c>
      <c r="F376" s="146"/>
      <c r="G376" s="191">
        <f>ROUND(E376*F376,2)</f>
        <v>0</v>
      </c>
      <c r="H376" s="195" t="s">
        <v>102</v>
      </c>
      <c r="I376" s="147" t="s">
        <v>103</v>
      </c>
      <c r="L376" s="134">
        <v>0</v>
      </c>
      <c r="M376" s="134" t="e">
        <f>ROUND(#REF!*L376,2)</f>
        <v>#REF!</v>
      </c>
      <c r="N376" s="134"/>
      <c r="O376" s="134" t="s">
        <v>104</v>
      </c>
      <c r="P376" s="134" t="s">
        <v>105</v>
      </c>
      <c r="Q376" s="125"/>
      <c r="R376" s="125"/>
      <c r="S376" s="125"/>
      <c r="T376" s="125"/>
      <c r="U376" s="125"/>
      <c r="V376" s="125"/>
      <c r="W376" s="125"/>
      <c r="X376" s="125" t="s">
        <v>106</v>
      </c>
      <c r="Y376" s="125"/>
      <c r="Z376" s="125"/>
      <c r="AA376" s="125"/>
      <c r="AB376" s="125"/>
      <c r="AC376" s="125"/>
      <c r="AD376" s="125"/>
      <c r="AE376" s="125"/>
      <c r="AF376" s="125"/>
      <c r="AG376" s="125"/>
      <c r="AH376" s="125"/>
      <c r="AI376" s="125"/>
      <c r="AJ376" s="125"/>
      <c r="AK376" s="125"/>
      <c r="AL376" s="125"/>
      <c r="AM376" s="125"/>
      <c r="AN376" s="125"/>
      <c r="AO376" s="125"/>
      <c r="AP376" s="125"/>
      <c r="AQ376" s="125"/>
      <c r="AR376" s="125"/>
      <c r="AS376" s="125"/>
      <c r="AT376" s="125"/>
      <c r="AU376" s="125"/>
      <c r="AV376" s="125"/>
      <c r="AW376" s="125"/>
      <c r="AX376" s="125"/>
      <c r="AY376" s="125"/>
      <c r="AZ376" s="125"/>
      <c r="BA376" s="125"/>
      <c r="BB376" s="125"/>
      <c r="BC376" s="125"/>
      <c r="BD376" s="125"/>
      <c r="BE376" s="125"/>
      <c r="BF376" s="125"/>
      <c r="BG376" s="125"/>
      <c r="BH376" s="125"/>
    </row>
    <row r="377" spans="1:60" ht="22.5" outlineLevel="2">
      <c r="A377" s="132"/>
      <c r="B377" s="133"/>
      <c r="C377" s="268" t="s">
        <v>489</v>
      </c>
      <c r="D377" s="269"/>
      <c r="E377" s="269"/>
      <c r="F377" s="269"/>
      <c r="G377" s="269"/>
      <c r="H377" s="134"/>
      <c r="I377" s="134"/>
      <c r="L377" s="134"/>
      <c r="M377" s="134"/>
      <c r="N377" s="134"/>
      <c r="O377" s="134"/>
      <c r="P377" s="134"/>
      <c r="Q377" s="125"/>
      <c r="R377" s="125"/>
      <c r="S377" s="125"/>
      <c r="T377" s="125"/>
      <c r="U377" s="125"/>
      <c r="V377" s="125"/>
      <c r="W377" s="125"/>
      <c r="X377" s="125" t="s">
        <v>108</v>
      </c>
      <c r="Y377" s="125"/>
      <c r="Z377" s="125"/>
      <c r="AA377" s="125"/>
      <c r="AB377" s="125"/>
      <c r="AC377" s="125"/>
      <c r="AD377" s="125"/>
      <c r="AE377" s="125"/>
      <c r="AF377" s="125"/>
      <c r="AG377" s="125"/>
      <c r="AH377" s="125"/>
      <c r="AI377" s="125"/>
      <c r="AJ377" s="125"/>
      <c r="AK377" s="125"/>
      <c r="AL377" s="125"/>
      <c r="AM377" s="125"/>
      <c r="AN377" s="125"/>
      <c r="AO377" s="125"/>
      <c r="AP377" s="125"/>
      <c r="AQ377" s="125"/>
      <c r="AR377" s="148" t="e">
        <f>#REF!</f>
        <v>#REF!</v>
      </c>
      <c r="AS377" s="125"/>
      <c r="AT377" s="125"/>
      <c r="AU377" s="125"/>
      <c r="AV377" s="125"/>
      <c r="AW377" s="125"/>
      <c r="AX377" s="125"/>
      <c r="AY377" s="125"/>
      <c r="AZ377" s="125"/>
      <c r="BA377" s="148" t="str">
        <f>C377</f>
        <v>Dřevěné prvky hloubkově impregnované, modřínové  dřevo, barva přírodní. Ocelové prvky žárově zinkovány.</v>
      </c>
      <c r="BB377" s="125"/>
      <c r="BC377" s="125"/>
      <c r="BD377" s="125"/>
      <c r="BE377" s="125"/>
      <c r="BF377" s="125"/>
      <c r="BG377" s="125"/>
      <c r="BH377" s="125"/>
    </row>
    <row r="378" spans="1:60" outlineLevel="3">
      <c r="A378" s="132"/>
      <c r="B378" s="133"/>
      <c r="C378" s="279" t="s">
        <v>490</v>
      </c>
      <c r="D378" s="280"/>
      <c r="E378" s="280"/>
      <c r="F378" s="280"/>
      <c r="G378" s="280"/>
      <c r="H378" s="134"/>
      <c r="I378" s="134"/>
      <c r="L378" s="134"/>
      <c r="M378" s="134"/>
      <c r="N378" s="134"/>
      <c r="O378" s="134"/>
      <c r="P378" s="134"/>
      <c r="Q378" s="125"/>
      <c r="R378" s="125"/>
      <c r="S378" s="125"/>
      <c r="T378" s="125"/>
      <c r="U378" s="125"/>
      <c r="V378" s="125"/>
      <c r="W378" s="125"/>
      <c r="X378" s="125" t="s">
        <v>108</v>
      </c>
      <c r="Y378" s="125"/>
      <c r="Z378" s="125"/>
      <c r="AA378" s="125"/>
      <c r="AB378" s="125"/>
      <c r="AC378" s="125"/>
      <c r="AD378" s="125"/>
      <c r="AE378" s="125"/>
      <c r="AF378" s="125"/>
      <c r="AG378" s="125"/>
      <c r="AH378" s="125"/>
      <c r="AI378" s="125"/>
      <c r="AJ378" s="125"/>
      <c r="AK378" s="125"/>
      <c r="AL378" s="125"/>
      <c r="AM378" s="125"/>
      <c r="AN378" s="125"/>
      <c r="AO378" s="125"/>
      <c r="AP378" s="125"/>
      <c r="AQ378" s="125"/>
      <c r="AR378" s="125"/>
      <c r="AS378" s="125"/>
      <c r="AT378" s="125"/>
      <c r="AU378" s="125"/>
      <c r="AV378" s="125"/>
      <c r="AW378" s="125"/>
      <c r="AX378" s="125"/>
      <c r="AY378" s="125"/>
      <c r="AZ378" s="125"/>
      <c r="BA378" s="125"/>
      <c r="BB378" s="125"/>
      <c r="BC378" s="125"/>
      <c r="BD378" s="125"/>
      <c r="BE378" s="125"/>
      <c r="BF378" s="125"/>
      <c r="BG378" s="125"/>
      <c r="BH378" s="125"/>
    </row>
    <row r="379" spans="1:60" outlineLevel="2">
      <c r="A379" s="132"/>
      <c r="B379" s="133"/>
      <c r="C379" s="163" t="s">
        <v>491</v>
      </c>
      <c r="D379" s="161"/>
      <c r="E379" s="162">
        <v>1</v>
      </c>
      <c r="F379" s="134"/>
      <c r="G379" s="134"/>
      <c r="H379" s="134"/>
      <c r="I379" s="134"/>
      <c r="L379" s="134"/>
      <c r="M379" s="134"/>
      <c r="N379" s="134"/>
      <c r="O379" s="134"/>
      <c r="P379" s="134"/>
      <c r="Q379" s="125"/>
      <c r="R379" s="125"/>
      <c r="S379" s="125"/>
      <c r="T379" s="125"/>
      <c r="U379" s="125"/>
      <c r="V379" s="125"/>
      <c r="W379" s="125"/>
      <c r="X379" s="125" t="s">
        <v>127</v>
      </c>
      <c r="Y379" s="125">
        <v>0</v>
      </c>
      <c r="Z379" s="125"/>
      <c r="AA379" s="125"/>
      <c r="AB379" s="125"/>
      <c r="AC379" s="125"/>
      <c r="AD379" s="125"/>
      <c r="AE379" s="125"/>
      <c r="AF379" s="125"/>
      <c r="AG379" s="125"/>
      <c r="AH379" s="125"/>
      <c r="AI379" s="125"/>
      <c r="AJ379" s="125"/>
      <c r="AK379" s="125"/>
      <c r="AL379" s="125"/>
      <c r="AM379" s="125"/>
      <c r="AN379" s="125"/>
      <c r="AO379" s="125"/>
      <c r="AP379" s="125"/>
      <c r="AQ379" s="125"/>
      <c r="AR379" s="125"/>
      <c r="AS379" s="125"/>
      <c r="AT379" s="125"/>
      <c r="AU379" s="125"/>
      <c r="AV379" s="125"/>
      <c r="AW379" s="125"/>
      <c r="AX379" s="125"/>
      <c r="AY379" s="125"/>
      <c r="AZ379" s="125"/>
      <c r="BA379" s="125"/>
      <c r="BB379" s="125"/>
      <c r="BC379" s="125"/>
      <c r="BD379" s="125"/>
      <c r="BE379" s="125"/>
      <c r="BF379" s="125"/>
      <c r="BG379" s="125"/>
      <c r="BH379" s="125"/>
    </row>
    <row r="380" spans="1:60" ht="22.5" outlineLevel="1">
      <c r="A380" s="142">
        <v>101</v>
      </c>
      <c r="B380" s="143" t="s">
        <v>492</v>
      </c>
      <c r="C380" s="156" t="s">
        <v>493</v>
      </c>
      <c r="D380" s="144" t="s">
        <v>199</v>
      </c>
      <c r="E380" s="145">
        <v>1</v>
      </c>
      <c r="F380" s="146"/>
      <c r="G380" s="191">
        <f>ROUND(E380*F380,2)</f>
        <v>0</v>
      </c>
      <c r="H380" s="195" t="s">
        <v>102</v>
      </c>
      <c r="I380" s="147" t="s">
        <v>103</v>
      </c>
      <c r="L380" s="134">
        <v>0</v>
      </c>
      <c r="M380" s="134" t="e">
        <f>ROUND(#REF!*L380,2)</f>
        <v>#REF!</v>
      </c>
      <c r="N380" s="134"/>
      <c r="O380" s="134" t="s">
        <v>104</v>
      </c>
      <c r="P380" s="134" t="s">
        <v>105</v>
      </c>
      <c r="Q380" s="125"/>
      <c r="R380" s="125"/>
      <c r="S380" s="125"/>
      <c r="T380" s="125"/>
      <c r="U380" s="125"/>
      <c r="V380" s="125"/>
      <c r="W380" s="125"/>
      <c r="X380" s="125" t="s">
        <v>106</v>
      </c>
      <c r="Y380" s="125"/>
      <c r="Z380" s="125"/>
      <c r="AA380" s="125"/>
      <c r="AB380" s="125"/>
      <c r="AC380" s="125"/>
      <c r="AD380" s="125"/>
      <c r="AE380" s="125"/>
      <c r="AF380" s="125"/>
      <c r="AG380" s="125"/>
      <c r="AH380" s="125"/>
      <c r="AI380" s="125"/>
      <c r="AJ380" s="125"/>
      <c r="AK380" s="125"/>
      <c r="AL380" s="125"/>
      <c r="AM380" s="125"/>
      <c r="AN380" s="125"/>
      <c r="AO380" s="125"/>
      <c r="AP380" s="125"/>
      <c r="AQ380" s="125"/>
      <c r="AR380" s="125"/>
      <c r="AS380" s="125"/>
      <c r="AT380" s="125"/>
      <c r="AU380" s="125"/>
      <c r="AV380" s="125"/>
      <c r="AW380" s="125"/>
      <c r="AX380" s="125"/>
      <c r="AY380" s="125"/>
      <c r="AZ380" s="125"/>
      <c r="BA380" s="125"/>
      <c r="BB380" s="125"/>
      <c r="BC380" s="125"/>
      <c r="BD380" s="125"/>
      <c r="BE380" s="125"/>
      <c r="BF380" s="125"/>
      <c r="BG380" s="125"/>
      <c r="BH380" s="125"/>
    </row>
    <row r="381" spans="1:60" outlineLevel="2">
      <c r="A381" s="132"/>
      <c r="B381" s="133"/>
      <c r="C381" s="268" t="s">
        <v>494</v>
      </c>
      <c r="D381" s="269"/>
      <c r="E381" s="269"/>
      <c r="F381" s="269"/>
      <c r="G381" s="269"/>
      <c r="H381" s="134"/>
      <c r="I381" s="134"/>
      <c r="L381" s="134"/>
      <c r="M381" s="134"/>
      <c r="N381" s="134"/>
      <c r="O381" s="134"/>
      <c r="P381" s="134"/>
      <c r="Q381" s="125"/>
      <c r="R381" s="125"/>
      <c r="S381" s="125"/>
      <c r="T381" s="125"/>
      <c r="U381" s="125"/>
      <c r="V381" s="125"/>
      <c r="W381" s="125"/>
      <c r="X381" s="125" t="s">
        <v>108</v>
      </c>
      <c r="Y381" s="125"/>
      <c r="Z381" s="125"/>
      <c r="AA381" s="125"/>
      <c r="AB381" s="125"/>
      <c r="AC381" s="125"/>
      <c r="AD381" s="125"/>
      <c r="AE381" s="125"/>
      <c r="AF381" s="125"/>
      <c r="AG381" s="125"/>
      <c r="AH381" s="125"/>
      <c r="AI381" s="125"/>
      <c r="AJ381" s="125"/>
      <c r="AK381" s="125"/>
      <c r="AL381" s="125"/>
      <c r="AM381" s="125"/>
      <c r="AN381" s="125"/>
      <c r="AO381" s="125"/>
      <c r="AP381" s="125"/>
      <c r="AQ381" s="125"/>
      <c r="AR381" s="125"/>
      <c r="AS381" s="125"/>
      <c r="AT381" s="125"/>
      <c r="AU381" s="125"/>
      <c r="AV381" s="125"/>
      <c r="AW381" s="125"/>
      <c r="AX381" s="125"/>
      <c r="AY381" s="125"/>
      <c r="AZ381" s="125"/>
      <c r="BA381" s="125"/>
      <c r="BB381" s="125"/>
      <c r="BC381" s="125"/>
      <c r="BD381" s="125"/>
      <c r="BE381" s="125"/>
      <c r="BF381" s="125"/>
      <c r="BG381" s="125"/>
      <c r="BH381" s="125"/>
    </row>
    <row r="382" spans="1:60" ht="22.5" outlineLevel="3">
      <c r="A382" s="132"/>
      <c r="B382" s="133"/>
      <c r="C382" s="279" t="s">
        <v>489</v>
      </c>
      <c r="D382" s="280"/>
      <c r="E382" s="280"/>
      <c r="F382" s="280"/>
      <c r="G382" s="280"/>
      <c r="H382" s="134"/>
      <c r="I382" s="134"/>
      <c r="L382" s="134"/>
      <c r="M382" s="134"/>
      <c r="N382" s="134"/>
      <c r="O382" s="134"/>
      <c r="P382" s="134"/>
      <c r="Q382" s="125"/>
      <c r="R382" s="125"/>
      <c r="S382" s="125"/>
      <c r="T382" s="125"/>
      <c r="U382" s="125"/>
      <c r="V382" s="125"/>
      <c r="W382" s="125"/>
      <c r="X382" s="125" t="s">
        <v>108</v>
      </c>
      <c r="Y382" s="125"/>
      <c r="Z382" s="125"/>
      <c r="AA382" s="125"/>
      <c r="AB382" s="125"/>
      <c r="AC382" s="125"/>
      <c r="AD382" s="125"/>
      <c r="AE382" s="125"/>
      <c r="AF382" s="125"/>
      <c r="AG382" s="125"/>
      <c r="AH382" s="125"/>
      <c r="AI382" s="125"/>
      <c r="AJ382" s="125"/>
      <c r="AK382" s="125"/>
      <c r="AL382" s="125"/>
      <c r="AM382" s="125"/>
      <c r="AN382" s="125"/>
      <c r="AO382" s="125"/>
      <c r="AP382" s="125"/>
      <c r="AQ382" s="125"/>
      <c r="AR382" s="148" t="e">
        <f>#REF!</f>
        <v>#REF!</v>
      </c>
      <c r="AS382" s="125"/>
      <c r="AT382" s="125"/>
      <c r="AU382" s="125"/>
      <c r="AV382" s="125"/>
      <c r="AW382" s="125"/>
      <c r="AX382" s="125"/>
      <c r="AY382" s="125"/>
      <c r="AZ382" s="125"/>
      <c r="BA382" s="148" t="str">
        <f>C382</f>
        <v>Dřevěné prvky hloubkově impregnované, modřínové  dřevo, barva přírodní. Ocelové prvky žárově zinkovány.</v>
      </c>
      <c r="BB382" s="125"/>
      <c r="BC382" s="125"/>
      <c r="BD382" s="125"/>
      <c r="BE382" s="125"/>
      <c r="BF382" s="125"/>
      <c r="BG382" s="125"/>
      <c r="BH382" s="125"/>
    </row>
    <row r="383" spans="1:60" outlineLevel="3">
      <c r="A383" s="132"/>
      <c r="B383" s="133"/>
      <c r="C383" s="279" t="s">
        <v>495</v>
      </c>
      <c r="D383" s="280"/>
      <c r="E383" s="280"/>
      <c r="F383" s="280"/>
      <c r="G383" s="280"/>
      <c r="H383" s="134"/>
      <c r="I383" s="134"/>
      <c r="L383" s="134"/>
      <c r="M383" s="134"/>
      <c r="N383" s="134"/>
      <c r="O383" s="134"/>
      <c r="P383" s="134"/>
      <c r="Q383" s="125"/>
      <c r="R383" s="125"/>
      <c r="S383" s="125"/>
      <c r="T383" s="125"/>
      <c r="U383" s="125"/>
      <c r="V383" s="125"/>
      <c r="W383" s="125"/>
      <c r="X383" s="125" t="s">
        <v>108</v>
      </c>
      <c r="Y383" s="125"/>
      <c r="Z383" s="125"/>
      <c r="AA383" s="125"/>
      <c r="AB383" s="125"/>
      <c r="AC383" s="125"/>
      <c r="AD383" s="125"/>
      <c r="AE383" s="125"/>
      <c r="AF383" s="125"/>
      <c r="AG383" s="125"/>
      <c r="AH383" s="125"/>
      <c r="AI383" s="125"/>
      <c r="AJ383" s="125"/>
      <c r="AK383" s="125"/>
      <c r="AL383" s="125"/>
      <c r="AM383" s="125"/>
      <c r="AN383" s="125"/>
      <c r="AO383" s="125"/>
      <c r="AP383" s="125"/>
      <c r="AQ383" s="125"/>
      <c r="AR383" s="125"/>
      <c r="AS383" s="125"/>
      <c r="AT383" s="125"/>
      <c r="AU383" s="125"/>
      <c r="AV383" s="125"/>
      <c r="AW383" s="125"/>
      <c r="AX383" s="125"/>
      <c r="AY383" s="125"/>
      <c r="AZ383" s="125"/>
      <c r="BA383" s="125"/>
      <c r="BB383" s="125"/>
      <c r="BC383" s="125"/>
      <c r="BD383" s="125"/>
      <c r="BE383" s="125"/>
      <c r="BF383" s="125"/>
      <c r="BG383" s="125"/>
      <c r="BH383" s="125"/>
    </row>
    <row r="384" spans="1:60" outlineLevel="2">
      <c r="A384" s="132"/>
      <c r="B384" s="133"/>
      <c r="C384" s="163" t="s">
        <v>491</v>
      </c>
      <c r="D384" s="161"/>
      <c r="E384" s="162">
        <v>1</v>
      </c>
      <c r="F384" s="134"/>
      <c r="G384" s="134"/>
      <c r="H384" s="134"/>
      <c r="I384" s="134"/>
      <c r="L384" s="134"/>
      <c r="M384" s="134"/>
      <c r="N384" s="134"/>
      <c r="O384" s="134"/>
      <c r="P384" s="134"/>
      <c r="Q384" s="125"/>
      <c r="R384" s="125"/>
      <c r="S384" s="125"/>
      <c r="T384" s="125"/>
      <c r="U384" s="125"/>
      <c r="V384" s="125"/>
      <c r="W384" s="125"/>
      <c r="X384" s="125" t="s">
        <v>127</v>
      </c>
      <c r="Y384" s="125">
        <v>0</v>
      </c>
      <c r="Z384" s="125"/>
      <c r="AA384" s="125"/>
      <c r="AB384" s="125"/>
      <c r="AC384" s="125"/>
      <c r="AD384" s="125"/>
      <c r="AE384" s="125"/>
      <c r="AF384" s="125"/>
      <c r="AG384" s="125"/>
      <c r="AH384" s="125"/>
      <c r="AI384" s="125"/>
      <c r="AJ384" s="125"/>
      <c r="AK384" s="125"/>
      <c r="AL384" s="125"/>
      <c r="AM384" s="125"/>
      <c r="AN384" s="125"/>
      <c r="AO384" s="125"/>
      <c r="AP384" s="125"/>
      <c r="AQ384" s="125"/>
      <c r="AR384" s="125"/>
      <c r="AS384" s="125"/>
      <c r="AT384" s="125"/>
      <c r="AU384" s="125"/>
      <c r="AV384" s="125"/>
      <c r="AW384" s="125"/>
      <c r="AX384" s="125"/>
      <c r="AY384" s="125"/>
      <c r="AZ384" s="125"/>
      <c r="BA384" s="125"/>
      <c r="BB384" s="125"/>
      <c r="BC384" s="125"/>
      <c r="BD384" s="125"/>
      <c r="BE384" s="125"/>
      <c r="BF384" s="125"/>
      <c r="BG384" s="125"/>
      <c r="BH384" s="125"/>
    </row>
    <row r="385" spans="1:60" ht="22.5" outlineLevel="1">
      <c r="A385" s="142">
        <v>102</v>
      </c>
      <c r="B385" s="143" t="s">
        <v>496</v>
      </c>
      <c r="C385" s="156" t="s">
        <v>497</v>
      </c>
      <c r="D385" s="144" t="s">
        <v>199</v>
      </c>
      <c r="E385" s="145">
        <v>1</v>
      </c>
      <c r="F385" s="146"/>
      <c r="G385" s="191">
        <f>ROUND(E385*F385,2)</f>
        <v>0</v>
      </c>
      <c r="H385" s="195" t="s">
        <v>102</v>
      </c>
      <c r="I385" s="147" t="s">
        <v>103</v>
      </c>
      <c r="L385" s="134">
        <v>0</v>
      </c>
      <c r="M385" s="134" t="e">
        <f>ROUND(#REF!*L385,2)</f>
        <v>#REF!</v>
      </c>
      <c r="N385" s="134"/>
      <c r="O385" s="134" t="s">
        <v>104</v>
      </c>
      <c r="P385" s="134" t="s">
        <v>105</v>
      </c>
      <c r="Q385" s="125"/>
      <c r="R385" s="125"/>
      <c r="S385" s="125"/>
      <c r="T385" s="125"/>
      <c r="U385" s="125"/>
      <c r="V385" s="125"/>
      <c r="W385" s="125"/>
      <c r="X385" s="125" t="s">
        <v>106</v>
      </c>
      <c r="Y385" s="125"/>
      <c r="Z385" s="125"/>
      <c r="AA385" s="125"/>
      <c r="AB385" s="125"/>
      <c r="AC385" s="125"/>
      <c r="AD385" s="125"/>
      <c r="AE385" s="125"/>
      <c r="AF385" s="125"/>
      <c r="AG385" s="125"/>
      <c r="AH385" s="125"/>
      <c r="AI385" s="125"/>
      <c r="AJ385" s="125"/>
      <c r="AK385" s="125"/>
      <c r="AL385" s="125"/>
      <c r="AM385" s="125"/>
      <c r="AN385" s="125"/>
      <c r="AO385" s="125"/>
      <c r="AP385" s="125"/>
      <c r="AQ385" s="125"/>
      <c r="AR385" s="125"/>
      <c r="AS385" s="125"/>
      <c r="AT385" s="125"/>
      <c r="AU385" s="125"/>
      <c r="AV385" s="125"/>
      <c r="AW385" s="125"/>
      <c r="AX385" s="125"/>
      <c r="AY385" s="125"/>
      <c r="AZ385" s="125"/>
      <c r="BA385" s="125"/>
      <c r="BB385" s="125"/>
      <c r="BC385" s="125"/>
      <c r="BD385" s="125"/>
      <c r="BE385" s="125"/>
      <c r="BF385" s="125"/>
      <c r="BG385" s="125"/>
      <c r="BH385" s="125"/>
    </row>
    <row r="386" spans="1:60" ht="22.5" outlineLevel="2">
      <c r="A386" s="132"/>
      <c r="B386" s="133"/>
      <c r="C386" s="268" t="s">
        <v>498</v>
      </c>
      <c r="D386" s="269"/>
      <c r="E386" s="269"/>
      <c r="F386" s="269"/>
      <c r="G386" s="269"/>
      <c r="H386" s="134"/>
      <c r="I386" s="134"/>
      <c r="L386" s="134"/>
      <c r="M386" s="134"/>
      <c r="N386" s="134"/>
      <c r="O386" s="134"/>
      <c r="P386" s="134"/>
      <c r="Q386" s="125"/>
      <c r="R386" s="125"/>
      <c r="S386" s="125"/>
      <c r="T386" s="125"/>
      <c r="U386" s="125"/>
      <c r="V386" s="125"/>
      <c r="W386" s="125"/>
      <c r="X386" s="125" t="s">
        <v>108</v>
      </c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  <c r="AN386" s="125"/>
      <c r="AO386" s="125"/>
      <c r="AP386" s="125"/>
      <c r="AQ386" s="125"/>
      <c r="AR386" s="148" t="e">
        <f>#REF!</f>
        <v>#REF!</v>
      </c>
      <c r="AS386" s="125"/>
      <c r="AT386" s="125"/>
      <c r="AU386" s="125"/>
      <c r="AV386" s="125"/>
      <c r="AW386" s="125"/>
      <c r="AX386" s="125"/>
      <c r="AY386" s="125"/>
      <c r="AZ386" s="125"/>
      <c r="BA386" s="148" t="str">
        <f>C386</f>
        <v>Dřevěné prvky hloubkově impregnované, modřínové popř.akátové dřevo, barva přírodní. Ocelové prvky žárově zinkovány.</v>
      </c>
      <c r="BB386" s="125"/>
      <c r="BC386" s="125"/>
      <c r="BD386" s="125"/>
      <c r="BE386" s="125"/>
      <c r="BF386" s="125"/>
      <c r="BG386" s="125"/>
      <c r="BH386" s="125"/>
    </row>
    <row r="387" spans="1:60" outlineLevel="3">
      <c r="A387" s="132"/>
      <c r="B387" s="133"/>
      <c r="C387" s="279" t="s">
        <v>490</v>
      </c>
      <c r="D387" s="280"/>
      <c r="E387" s="280"/>
      <c r="F387" s="280"/>
      <c r="G387" s="280"/>
      <c r="H387" s="134"/>
      <c r="I387" s="134"/>
      <c r="L387" s="134"/>
      <c r="M387" s="134"/>
      <c r="N387" s="134"/>
      <c r="O387" s="134"/>
      <c r="P387" s="134"/>
      <c r="Q387" s="125"/>
      <c r="R387" s="125"/>
      <c r="S387" s="125"/>
      <c r="T387" s="125"/>
      <c r="U387" s="125"/>
      <c r="V387" s="125"/>
      <c r="W387" s="125"/>
      <c r="X387" s="125" t="s">
        <v>108</v>
      </c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  <c r="AN387" s="125"/>
      <c r="AO387" s="125"/>
      <c r="AP387" s="125"/>
      <c r="AQ387" s="125"/>
      <c r="AR387" s="125"/>
      <c r="AS387" s="125"/>
      <c r="AT387" s="125"/>
      <c r="AU387" s="125"/>
      <c r="AV387" s="125"/>
      <c r="AW387" s="125"/>
      <c r="AX387" s="125"/>
      <c r="AY387" s="125"/>
      <c r="AZ387" s="125"/>
      <c r="BA387" s="125"/>
      <c r="BB387" s="125"/>
      <c r="BC387" s="125"/>
      <c r="BD387" s="125"/>
      <c r="BE387" s="125"/>
      <c r="BF387" s="125"/>
      <c r="BG387" s="125"/>
      <c r="BH387" s="125"/>
    </row>
    <row r="388" spans="1:60" outlineLevel="2">
      <c r="A388" s="132"/>
      <c r="B388" s="133"/>
      <c r="C388" s="163" t="s">
        <v>491</v>
      </c>
      <c r="D388" s="161"/>
      <c r="E388" s="162">
        <v>1</v>
      </c>
      <c r="F388" s="134"/>
      <c r="G388" s="134"/>
      <c r="H388" s="134"/>
      <c r="I388" s="134"/>
      <c r="L388" s="134"/>
      <c r="M388" s="134"/>
      <c r="N388" s="134"/>
      <c r="O388" s="134"/>
      <c r="P388" s="134"/>
      <c r="Q388" s="125"/>
      <c r="R388" s="125"/>
      <c r="S388" s="125"/>
      <c r="T388" s="125"/>
      <c r="U388" s="125"/>
      <c r="V388" s="125"/>
      <c r="W388" s="125"/>
      <c r="X388" s="125" t="s">
        <v>127</v>
      </c>
      <c r="Y388" s="125">
        <v>0</v>
      </c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  <c r="AN388" s="125"/>
      <c r="AO388" s="125"/>
      <c r="AP388" s="125"/>
      <c r="AQ388" s="125"/>
      <c r="AR388" s="125"/>
      <c r="AS388" s="125"/>
      <c r="AT388" s="125"/>
      <c r="AU388" s="125"/>
      <c r="AV388" s="125"/>
      <c r="AW388" s="125"/>
      <c r="AX388" s="125"/>
      <c r="AY388" s="125"/>
      <c r="AZ388" s="125"/>
      <c r="BA388" s="125"/>
      <c r="BB388" s="125"/>
      <c r="BC388" s="125"/>
      <c r="BD388" s="125"/>
      <c r="BE388" s="125"/>
      <c r="BF388" s="125"/>
      <c r="BG388" s="125"/>
      <c r="BH388" s="125"/>
    </row>
    <row r="389" spans="1:60" ht="22.5" outlineLevel="1">
      <c r="A389" s="142">
        <v>103</v>
      </c>
      <c r="B389" s="143" t="s">
        <v>499</v>
      </c>
      <c r="C389" s="156" t="s">
        <v>500</v>
      </c>
      <c r="D389" s="144" t="s">
        <v>199</v>
      </c>
      <c r="E389" s="145">
        <v>1</v>
      </c>
      <c r="F389" s="146"/>
      <c r="G389" s="191">
        <f>ROUND(E389*F389,2)</f>
        <v>0</v>
      </c>
      <c r="H389" s="195" t="s">
        <v>102</v>
      </c>
      <c r="I389" s="147" t="s">
        <v>103</v>
      </c>
      <c r="L389" s="134">
        <v>0</v>
      </c>
      <c r="M389" s="134" t="e">
        <f>ROUND(#REF!*L389,2)</f>
        <v>#REF!</v>
      </c>
      <c r="N389" s="134"/>
      <c r="O389" s="134" t="s">
        <v>104</v>
      </c>
      <c r="P389" s="134" t="s">
        <v>105</v>
      </c>
      <c r="Q389" s="125"/>
      <c r="R389" s="125"/>
      <c r="S389" s="125"/>
      <c r="T389" s="125"/>
      <c r="U389" s="125"/>
      <c r="V389" s="125"/>
      <c r="W389" s="125"/>
      <c r="X389" s="125" t="s">
        <v>106</v>
      </c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  <c r="AN389" s="125"/>
      <c r="AO389" s="125"/>
      <c r="AP389" s="125"/>
      <c r="AQ389" s="125"/>
      <c r="AR389" s="125"/>
      <c r="AS389" s="125"/>
      <c r="AT389" s="125"/>
      <c r="AU389" s="125"/>
      <c r="AV389" s="125"/>
      <c r="AW389" s="125"/>
      <c r="AX389" s="125"/>
      <c r="AY389" s="125"/>
      <c r="AZ389" s="125"/>
      <c r="BA389" s="125"/>
      <c r="BB389" s="125"/>
      <c r="BC389" s="125"/>
      <c r="BD389" s="125"/>
      <c r="BE389" s="125"/>
      <c r="BF389" s="125"/>
      <c r="BG389" s="125"/>
      <c r="BH389" s="125"/>
    </row>
    <row r="390" spans="1:60" ht="22.5" outlineLevel="2">
      <c r="A390" s="132"/>
      <c r="B390" s="133"/>
      <c r="C390" s="268" t="s">
        <v>498</v>
      </c>
      <c r="D390" s="269"/>
      <c r="E390" s="269"/>
      <c r="F390" s="269"/>
      <c r="G390" s="269"/>
      <c r="H390" s="134"/>
      <c r="I390" s="134"/>
      <c r="L390" s="134"/>
      <c r="M390" s="134"/>
      <c r="N390" s="134"/>
      <c r="O390" s="134"/>
      <c r="P390" s="134"/>
      <c r="Q390" s="125"/>
      <c r="R390" s="125"/>
      <c r="S390" s="125"/>
      <c r="T390" s="125"/>
      <c r="U390" s="125"/>
      <c r="V390" s="125"/>
      <c r="W390" s="125"/>
      <c r="X390" s="125" t="s">
        <v>108</v>
      </c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  <c r="AN390" s="125"/>
      <c r="AO390" s="125"/>
      <c r="AP390" s="125"/>
      <c r="AQ390" s="125"/>
      <c r="AR390" s="148" t="e">
        <f>#REF!</f>
        <v>#REF!</v>
      </c>
      <c r="AS390" s="125"/>
      <c r="AT390" s="125"/>
      <c r="AU390" s="125"/>
      <c r="AV390" s="125"/>
      <c r="AW390" s="125"/>
      <c r="AX390" s="125"/>
      <c r="AY390" s="125"/>
      <c r="AZ390" s="125"/>
      <c r="BA390" s="148" t="str">
        <f>C390</f>
        <v>Dřevěné prvky hloubkově impregnované, modřínové popř.akátové dřevo, barva přírodní. Ocelové prvky žárově zinkovány.</v>
      </c>
      <c r="BB390" s="125"/>
      <c r="BC390" s="125"/>
      <c r="BD390" s="125"/>
      <c r="BE390" s="125"/>
      <c r="BF390" s="125"/>
      <c r="BG390" s="125"/>
      <c r="BH390" s="125"/>
    </row>
    <row r="391" spans="1:60" outlineLevel="3">
      <c r="A391" s="132"/>
      <c r="B391" s="133"/>
      <c r="C391" s="279" t="s">
        <v>490</v>
      </c>
      <c r="D391" s="280"/>
      <c r="E391" s="280"/>
      <c r="F391" s="280"/>
      <c r="G391" s="280"/>
      <c r="H391" s="134"/>
      <c r="I391" s="134"/>
      <c r="L391" s="134"/>
      <c r="M391" s="134"/>
      <c r="N391" s="134"/>
      <c r="O391" s="134"/>
      <c r="P391" s="134"/>
      <c r="Q391" s="125"/>
      <c r="R391" s="125"/>
      <c r="S391" s="125"/>
      <c r="T391" s="125"/>
      <c r="U391" s="125"/>
      <c r="V391" s="125"/>
      <c r="W391" s="125"/>
      <c r="X391" s="125" t="s">
        <v>108</v>
      </c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  <c r="AN391" s="125"/>
      <c r="AO391" s="125"/>
      <c r="AP391" s="125"/>
      <c r="AQ391" s="125"/>
      <c r="AR391" s="125"/>
      <c r="AS391" s="125"/>
      <c r="AT391" s="125"/>
      <c r="AU391" s="125"/>
      <c r="AV391" s="125"/>
      <c r="AW391" s="125"/>
      <c r="AX391" s="125"/>
      <c r="AY391" s="125"/>
      <c r="AZ391" s="125"/>
      <c r="BA391" s="125"/>
      <c r="BB391" s="125"/>
      <c r="BC391" s="125"/>
      <c r="BD391" s="125"/>
      <c r="BE391" s="125"/>
      <c r="BF391" s="125"/>
      <c r="BG391" s="125"/>
      <c r="BH391" s="125"/>
    </row>
    <row r="392" spans="1:60" outlineLevel="2">
      <c r="A392" s="132"/>
      <c r="B392" s="133"/>
      <c r="C392" s="163" t="s">
        <v>491</v>
      </c>
      <c r="D392" s="161"/>
      <c r="E392" s="162">
        <v>1</v>
      </c>
      <c r="F392" s="134"/>
      <c r="G392" s="134"/>
      <c r="H392" s="134"/>
      <c r="I392" s="134"/>
      <c r="L392" s="134"/>
      <c r="M392" s="134"/>
      <c r="N392" s="134"/>
      <c r="O392" s="134"/>
      <c r="P392" s="134"/>
      <c r="Q392" s="125"/>
      <c r="R392" s="125"/>
      <c r="S392" s="125"/>
      <c r="T392" s="125"/>
      <c r="U392" s="125"/>
      <c r="V392" s="125"/>
      <c r="W392" s="125"/>
      <c r="X392" s="125" t="s">
        <v>127</v>
      </c>
      <c r="Y392" s="125">
        <v>0</v>
      </c>
      <c r="Z392" s="125"/>
      <c r="AA392" s="125"/>
      <c r="AB392" s="125"/>
      <c r="AC392" s="125"/>
      <c r="AD392" s="125"/>
      <c r="AE392" s="125"/>
      <c r="AF392" s="125"/>
      <c r="AG392" s="125"/>
      <c r="AH392" s="125"/>
      <c r="AI392" s="125"/>
      <c r="AJ392" s="125"/>
      <c r="AK392" s="125"/>
      <c r="AL392" s="125"/>
      <c r="AM392" s="125"/>
      <c r="AN392" s="125"/>
      <c r="AO392" s="125"/>
      <c r="AP392" s="125"/>
      <c r="AQ392" s="125"/>
      <c r="AR392" s="125"/>
      <c r="AS392" s="125"/>
      <c r="AT392" s="125"/>
      <c r="AU392" s="125"/>
      <c r="AV392" s="125"/>
      <c r="AW392" s="125"/>
      <c r="AX392" s="125"/>
      <c r="AY392" s="125"/>
      <c r="AZ392" s="125"/>
      <c r="BA392" s="125"/>
      <c r="BB392" s="125"/>
      <c r="BC392" s="125"/>
      <c r="BD392" s="125"/>
      <c r="BE392" s="125"/>
      <c r="BF392" s="125"/>
      <c r="BG392" s="125"/>
      <c r="BH392" s="125"/>
    </row>
    <row r="393" spans="1:60" ht="22.5" outlineLevel="1">
      <c r="A393" s="142">
        <v>104</v>
      </c>
      <c r="B393" s="143" t="s">
        <v>501</v>
      </c>
      <c r="C393" s="156" t="s">
        <v>502</v>
      </c>
      <c r="D393" s="144" t="s">
        <v>199</v>
      </c>
      <c r="E393" s="145">
        <v>1</v>
      </c>
      <c r="F393" s="146"/>
      <c r="G393" s="191">
        <f>ROUND(E393*F393,2)</f>
        <v>0</v>
      </c>
      <c r="H393" s="195" t="s">
        <v>102</v>
      </c>
      <c r="I393" s="147" t="s">
        <v>103</v>
      </c>
      <c r="L393" s="134">
        <v>0</v>
      </c>
      <c r="M393" s="134" t="e">
        <f>ROUND(#REF!*L393,2)</f>
        <v>#REF!</v>
      </c>
      <c r="N393" s="134"/>
      <c r="O393" s="134" t="s">
        <v>104</v>
      </c>
      <c r="P393" s="134" t="s">
        <v>105</v>
      </c>
      <c r="Q393" s="125"/>
      <c r="R393" s="125"/>
      <c r="S393" s="125"/>
      <c r="T393" s="125"/>
      <c r="U393" s="125"/>
      <c r="V393" s="125"/>
      <c r="W393" s="125"/>
      <c r="X393" s="125" t="s">
        <v>106</v>
      </c>
      <c r="Y393" s="125"/>
      <c r="Z393" s="125"/>
      <c r="AA393" s="125"/>
      <c r="AB393" s="125"/>
      <c r="AC393" s="125"/>
      <c r="AD393" s="125"/>
      <c r="AE393" s="125"/>
      <c r="AF393" s="125"/>
      <c r="AG393" s="125"/>
      <c r="AH393" s="125"/>
      <c r="AI393" s="125"/>
      <c r="AJ393" s="125"/>
      <c r="AK393" s="125"/>
      <c r="AL393" s="125"/>
      <c r="AM393" s="125"/>
      <c r="AN393" s="125"/>
      <c r="AO393" s="125"/>
      <c r="AP393" s="125"/>
      <c r="AQ393" s="125"/>
      <c r="AR393" s="125"/>
      <c r="AS393" s="125"/>
      <c r="AT393" s="125"/>
      <c r="AU393" s="125"/>
      <c r="AV393" s="125"/>
      <c r="AW393" s="125"/>
      <c r="AX393" s="125"/>
      <c r="AY393" s="125"/>
      <c r="AZ393" s="125"/>
      <c r="BA393" s="125"/>
      <c r="BB393" s="125"/>
      <c r="BC393" s="125"/>
      <c r="BD393" s="125"/>
      <c r="BE393" s="125"/>
      <c r="BF393" s="125"/>
      <c r="BG393" s="125"/>
      <c r="BH393" s="125"/>
    </row>
    <row r="394" spans="1:60" outlineLevel="2">
      <c r="A394" s="132"/>
      <c r="B394" s="133"/>
      <c r="C394" s="268" t="s">
        <v>547</v>
      </c>
      <c r="D394" s="269"/>
      <c r="E394" s="269"/>
      <c r="F394" s="269"/>
      <c r="G394" s="269"/>
      <c r="H394" s="134"/>
      <c r="I394" s="134"/>
      <c r="L394" s="134"/>
      <c r="M394" s="134"/>
      <c r="N394" s="134"/>
      <c r="O394" s="134"/>
      <c r="P394" s="134"/>
      <c r="Q394" s="125"/>
      <c r="R394" s="125"/>
      <c r="S394" s="125"/>
      <c r="T394" s="125"/>
      <c r="U394" s="125"/>
      <c r="V394" s="125"/>
      <c r="W394" s="125"/>
      <c r="X394" s="125" t="s">
        <v>108</v>
      </c>
      <c r="Y394" s="125"/>
      <c r="Z394" s="125"/>
      <c r="AA394" s="125"/>
      <c r="AB394" s="125"/>
      <c r="AC394" s="125"/>
      <c r="AD394" s="125"/>
      <c r="AE394" s="125"/>
      <c r="AF394" s="125"/>
      <c r="AG394" s="125"/>
      <c r="AH394" s="125"/>
      <c r="AI394" s="125"/>
      <c r="AJ394" s="125"/>
      <c r="AK394" s="125"/>
      <c r="AL394" s="125"/>
      <c r="AM394" s="125"/>
      <c r="AN394" s="125"/>
      <c r="AO394" s="125"/>
      <c r="AP394" s="125"/>
      <c r="AQ394" s="125"/>
      <c r="AR394" s="125"/>
      <c r="AS394" s="125"/>
      <c r="AT394" s="125"/>
      <c r="AU394" s="125"/>
      <c r="AV394" s="125"/>
      <c r="AW394" s="125"/>
      <c r="AX394" s="125"/>
      <c r="AY394" s="125"/>
      <c r="AZ394" s="125"/>
      <c r="BA394" s="125"/>
      <c r="BB394" s="125"/>
      <c r="BC394" s="125"/>
      <c r="BD394" s="125"/>
      <c r="BE394" s="125"/>
      <c r="BF394" s="125"/>
      <c r="BG394" s="125"/>
      <c r="BH394" s="125"/>
    </row>
    <row r="395" spans="1:60" ht="22.5" outlineLevel="3">
      <c r="A395" s="132"/>
      <c r="B395" s="133"/>
      <c r="C395" s="279" t="s">
        <v>498</v>
      </c>
      <c r="D395" s="280"/>
      <c r="E395" s="280"/>
      <c r="F395" s="280"/>
      <c r="G395" s="280"/>
      <c r="H395" s="134"/>
      <c r="I395" s="134"/>
      <c r="L395" s="134"/>
      <c r="M395" s="134"/>
      <c r="N395" s="134"/>
      <c r="O395" s="134"/>
      <c r="P395" s="134"/>
      <c r="Q395" s="125"/>
      <c r="R395" s="125"/>
      <c r="S395" s="125"/>
      <c r="T395" s="125"/>
      <c r="U395" s="125"/>
      <c r="V395" s="125"/>
      <c r="W395" s="125"/>
      <c r="X395" s="125" t="s">
        <v>108</v>
      </c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  <c r="AN395" s="125"/>
      <c r="AO395" s="125"/>
      <c r="AP395" s="125"/>
      <c r="AQ395" s="125"/>
      <c r="AR395" s="148" t="e">
        <f>#REF!</f>
        <v>#REF!</v>
      </c>
      <c r="AS395" s="125"/>
      <c r="AT395" s="125"/>
      <c r="AU395" s="125"/>
      <c r="AV395" s="125"/>
      <c r="AW395" s="125"/>
      <c r="AX395" s="125"/>
      <c r="AY395" s="125"/>
      <c r="AZ395" s="125"/>
      <c r="BA395" s="148" t="str">
        <f>C395</f>
        <v>Dřevěné prvky hloubkově impregnované, modřínové popř.akátové dřevo, barva přírodní. Ocelové prvky žárově zinkovány.</v>
      </c>
      <c r="BB395" s="125"/>
      <c r="BC395" s="125"/>
      <c r="BD395" s="125"/>
      <c r="BE395" s="125"/>
      <c r="BF395" s="125"/>
      <c r="BG395" s="125"/>
      <c r="BH395" s="125"/>
    </row>
    <row r="396" spans="1:60" outlineLevel="3">
      <c r="A396" s="132"/>
      <c r="B396" s="133"/>
      <c r="C396" s="279" t="s">
        <v>495</v>
      </c>
      <c r="D396" s="280"/>
      <c r="E396" s="280"/>
      <c r="F396" s="280"/>
      <c r="G396" s="280"/>
      <c r="H396" s="134"/>
      <c r="I396" s="134"/>
      <c r="L396" s="134"/>
      <c r="M396" s="134"/>
      <c r="N396" s="134"/>
      <c r="O396" s="134"/>
      <c r="P396" s="134"/>
      <c r="Q396" s="125"/>
      <c r="R396" s="125"/>
      <c r="S396" s="125"/>
      <c r="T396" s="125"/>
      <c r="U396" s="125"/>
      <c r="V396" s="125"/>
      <c r="W396" s="125"/>
      <c r="X396" s="125" t="s">
        <v>108</v>
      </c>
      <c r="Y396" s="125"/>
      <c r="Z396" s="125"/>
      <c r="AA396" s="125"/>
      <c r="AB396" s="125"/>
      <c r="AC396" s="125"/>
      <c r="AD396" s="125"/>
      <c r="AE396" s="125"/>
      <c r="AF396" s="125"/>
      <c r="AG396" s="125"/>
      <c r="AH396" s="125"/>
      <c r="AI396" s="125"/>
      <c r="AJ396" s="125"/>
      <c r="AK396" s="125"/>
      <c r="AL396" s="125"/>
      <c r="AM396" s="125"/>
      <c r="AN396" s="125"/>
      <c r="AO396" s="125"/>
      <c r="AP396" s="125"/>
      <c r="AQ396" s="125"/>
      <c r="AR396" s="125"/>
      <c r="AS396" s="125"/>
      <c r="AT396" s="125"/>
      <c r="AU396" s="125"/>
      <c r="AV396" s="125"/>
      <c r="AW396" s="125"/>
      <c r="AX396" s="125"/>
      <c r="AY396" s="125"/>
      <c r="AZ396" s="125"/>
      <c r="BA396" s="125"/>
      <c r="BB396" s="125"/>
      <c r="BC396" s="125"/>
      <c r="BD396" s="125"/>
      <c r="BE396" s="125"/>
      <c r="BF396" s="125"/>
      <c r="BG396" s="125"/>
      <c r="BH396" s="125"/>
    </row>
    <row r="397" spans="1:60" outlineLevel="2">
      <c r="A397" s="132"/>
      <c r="B397" s="133"/>
      <c r="C397" s="163" t="s">
        <v>491</v>
      </c>
      <c r="D397" s="161"/>
      <c r="E397" s="162">
        <v>1</v>
      </c>
      <c r="F397" s="134"/>
      <c r="G397" s="134"/>
      <c r="H397" s="134"/>
      <c r="I397" s="134"/>
      <c r="L397" s="134"/>
      <c r="M397" s="134"/>
      <c r="N397" s="134"/>
      <c r="O397" s="134"/>
      <c r="P397" s="134"/>
      <c r="Q397" s="125"/>
      <c r="R397" s="125"/>
      <c r="S397" s="125"/>
      <c r="T397" s="125"/>
      <c r="U397" s="125"/>
      <c r="V397" s="125"/>
      <c r="W397" s="125"/>
      <c r="X397" s="125" t="s">
        <v>127</v>
      </c>
      <c r="Y397" s="125">
        <v>0</v>
      </c>
      <c r="Z397" s="125"/>
      <c r="AA397" s="125"/>
      <c r="AB397" s="125"/>
      <c r="AC397" s="125"/>
      <c r="AD397" s="125"/>
      <c r="AE397" s="125"/>
      <c r="AF397" s="125"/>
      <c r="AG397" s="125"/>
      <c r="AH397" s="125"/>
      <c r="AI397" s="125"/>
      <c r="AJ397" s="125"/>
      <c r="AK397" s="125"/>
      <c r="AL397" s="125"/>
      <c r="AM397" s="125"/>
      <c r="AN397" s="125"/>
      <c r="AO397" s="125"/>
      <c r="AP397" s="125"/>
      <c r="AQ397" s="125"/>
      <c r="AR397" s="125"/>
      <c r="AS397" s="125"/>
      <c r="AT397" s="125"/>
      <c r="AU397" s="125"/>
      <c r="AV397" s="125"/>
      <c r="AW397" s="125"/>
      <c r="AX397" s="125"/>
      <c r="AY397" s="125"/>
      <c r="AZ397" s="125"/>
      <c r="BA397" s="125"/>
      <c r="BB397" s="125"/>
      <c r="BC397" s="125"/>
      <c r="BD397" s="125"/>
      <c r="BE397" s="125"/>
      <c r="BF397" s="125"/>
      <c r="BG397" s="125"/>
      <c r="BH397" s="125"/>
    </row>
    <row r="398" spans="1:60" ht="22.5" outlineLevel="1">
      <c r="A398" s="142">
        <v>105</v>
      </c>
      <c r="B398" s="143" t="s">
        <v>503</v>
      </c>
      <c r="C398" s="156" t="s">
        <v>504</v>
      </c>
      <c r="D398" s="144" t="s">
        <v>199</v>
      </c>
      <c r="E398" s="145">
        <v>1</v>
      </c>
      <c r="F398" s="146"/>
      <c r="G398" s="191">
        <f>ROUND(E398*F398,2)</f>
        <v>0</v>
      </c>
      <c r="H398" s="195" t="s">
        <v>102</v>
      </c>
      <c r="I398" s="147" t="s">
        <v>103</v>
      </c>
      <c r="L398" s="134">
        <v>0</v>
      </c>
      <c r="M398" s="134" t="e">
        <f>ROUND(#REF!*L398,2)</f>
        <v>#REF!</v>
      </c>
      <c r="N398" s="134"/>
      <c r="O398" s="134" t="s">
        <v>104</v>
      </c>
      <c r="P398" s="134" t="s">
        <v>105</v>
      </c>
      <c r="Q398" s="125"/>
      <c r="R398" s="125"/>
      <c r="S398" s="125"/>
      <c r="T398" s="125"/>
      <c r="U398" s="125"/>
      <c r="V398" s="125"/>
      <c r="W398" s="125"/>
      <c r="X398" s="125" t="s">
        <v>106</v>
      </c>
      <c r="Y398" s="125"/>
      <c r="Z398" s="125"/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5"/>
      <c r="AL398" s="125"/>
      <c r="AM398" s="125"/>
      <c r="AN398" s="125"/>
      <c r="AO398" s="125"/>
      <c r="AP398" s="125"/>
      <c r="AQ398" s="125"/>
      <c r="AR398" s="125"/>
      <c r="AS398" s="125"/>
      <c r="AT398" s="125"/>
      <c r="AU398" s="125"/>
      <c r="AV398" s="125"/>
      <c r="AW398" s="125"/>
      <c r="AX398" s="125"/>
      <c r="AY398" s="125"/>
      <c r="AZ398" s="125"/>
      <c r="BA398" s="125"/>
      <c r="BB398" s="125"/>
      <c r="BC398" s="125"/>
      <c r="BD398" s="125"/>
      <c r="BE398" s="125"/>
      <c r="BF398" s="125"/>
      <c r="BG398" s="125"/>
      <c r="BH398" s="125"/>
    </row>
    <row r="399" spans="1:60" outlineLevel="2">
      <c r="A399" s="132"/>
      <c r="B399" s="133"/>
      <c r="C399" s="268" t="s">
        <v>490</v>
      </c>
      <c r="D399" s="269"/>
      <c r="E399" s="269"/>
      <c r="F399" s="269"/>
      <c r="G399" s="269"/>
      <c r="H399" s="134"/>
      <c r="I399" s="134"/>
      <c r="L399" s="134"/>
      <c r="M399" s="134"/>
      <c r="N399" s="134"/>
      <c r="O399" s="134"/>
      <c r="P399" s="134"/>
      <c r="Q399" s="125"/>
      <c r="R399" s="125"/>
      <c r="S399" s="125"/>
      <c r="T399" s="125"/>
      <c r="U399" s="125"/>
      <c r="V399" s="125"/>
      <c r="W399" s="125"/>
      <c r="X399" s="125" t="s">
        <v>108</v>
      </c>
      <c r="Y399" s="125"/>
      <c r="Z399" s="125"/>
      <c r="AA399" s="125"/>
      <c r="AB399" s="125"/>
      <c r="AC399" s="125"/>
      <c r="AD399" s="125"/>
      <c r="AE399" s="125"/>
      <c r="AF399" s="125"/>
      <c r="AG399" s="125"/>
      <c r="AH399" s="125"/>
      <c r="AI399" s="125"/>
      <c r="AJ399" s="125"/>
      <c r="AK399" s="125"/>
      <c r="AL399" s="125"/>
      <c r="AM399" s="125"/>
      <c r="AN399" s="125"/>
      <c r="AO399" s="125"/>
      <c r="AP399" s="125"/>
      <c r="AQ399" s="125"/>
      <c r="AR399" s="125"/>
      <c r="AS399" s="125"/>
      <c r="AT399" s="125"/>
      <c r="AU399" s="125"/>
      <c r="AV399" s="125"/>
      <c r="AW399" s="125"/>
      <c r="AX399" s="125"/>
      <c r="AY399" s="125"/>
      <c r="AZ399" s="125"/>
      <c r="BA399" s="125"/>
      <c r="BB399" s="125"/>
      <c r="BC399" s="125"/>
      <c r="BD399" s="125"/>
      <c r="BE399" s="125"/>
      <c r="BF399" s="125"/>
      <c r="BG399" s="125"/>
      <c r="BH399" s="125"/>
    </row>
    <row r="400" spans="1:60" outlineLevel="2">
      <c r="A400" s="132"/>
      <c r="B400" s="133"/>
      <c r="C400" s="163" t="s">
        <v>491</v>
      </c>
      <c r="D400" s="161"/>
      <c r="E400" s="162">
        <v>1</v>
      </c>
      <c r="F400" s="134"/>
      <c r="G400" s="134"/>
      <c r="H400" s="134"/>
      <c r="I400" s="134"/>
      <c r="L400" s="134"/>
      <c r="M400" s="134"/>
      <c r="N400" s="134"/>
      <c r="O400" s="134"/>
      <c r="P400" s="134"/>
      <c r="Q400" s="125"/>
      <c r="R400" s="125"/>
      <c r="S400" s="125"/>
      <c r="T400" s="125"/>
      <c r="U400" s="125"/>
      <c r="V400" s="125"/>
      <c r="W400" s="125"/>
      <c r="X400" s="125" t="s">
        <v>127</v>
      </c>
      <c r="Y400" s="125">
        <v>0</v>
      </c>
      <c r="Z400" s="125"/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5"/>
      <c r="AL400" s="125"/>
      <c r="AM400" s="125"/>
      <c r="AN400" s="125"/>
      <c r="AO400" s="125"/>
      <c r="AP400" s="125"/>
      <c r="AQ400" s="125"/>
      <c r="AR400" s="125"/>
      <c r="AS400" s="125"/>
      <c r="AT400" s="125"/>
      <c r="AU400" s="125"/>
      <c r="AV400" s="125"/>
      <c r="AW400" s="125"/>
      <c r="AX400" s="125"/>
      <c r="AY400" s="125"/>
      <c r="AZ400" s="125"/>
      <c r="BA400" s="125"/>
      <c r="BB400" s="125"/>
      <c r="BC400" s="125"/>
      <c r="BD400" s="125"/>
      <c r="BE400" s="125"/>
      <c r="BF400" s="125"/>
      <c r="BG400" s="125"/>
      <c r="BH400" s="125"/>
    </row>
    <row r="401" spans="1:60" ht="22.5" outlineLevel="1">
      <c r="A401" s="142">
        <v>106</v>
      </c>
      <c r="B401" s="143" t="s">
        <v>505</v>
      </c>
      <c r="C401" s="156" t="s">
        <v>506</v>
      </c>
      <c r="D401" s="144" t="s">
        <v>199</v>
      </c>
      <c r="E401" s="145">
        <v>1</v>
      </c>
      <c r="F401" s="146"/>
      <c r="G401" s="191">
        <f>ROUND(E401*F401,2)</f>
        <v>0</v>
      </c>
      <c r="H401" s="195" t="s">
        <v>102</v>
      </c>
      <c r="I401" s="147" t="s">
        <v>103</v>
      </c>
      <c r="L401" s="134">
        <v>0</v>
      </c>
      <c r="M401" s="134" t="e">
        <f>ROUND(#REF!*L401,2)</f>
        <v>#REF!</v>
      </c>
      <c r="N401" s="134"/>
      <c r="O401" s="134" t="s">
        <v>104</v>
      </c>
      <c r="P401" s="134" t="s">
        <v>105</v>
      </c>
      <c r="Q401" s="125"/>
      <c r="R401" s="125"/>
      <c r="S401" s="125"/>
      <c r="T401" s="125"/>
      <c r="U401" s="125"/>
      <c r="V401" s="125"/>
      <c r="W401" s="125"/>
      <c r="X401" s="125" t="s">
        <v>106</v>
      </c>
      <c r="Y401" s="125"/>
      <c r="Z401" s="125"/>
      <c r="AA401" s="125"/>
      <c r="AB401" s="125"/>
      <c r="AC401" s="125"/>
      <c r="AD401" s="125"/>
      <c r="AE401" s="125"/>
      <c r="AF401" s="125"/>
      <c r="AG401" s="125"/>
      <c r="AH401" s="125"/>
      <c r="AI401" s="125"/>
      <c r="AJ401" s="125"/>
      <c r="AK401" s="125"/>
      <c r="AL401" s="125"/>
      <c r="AM401" s="125"/>
      <c r="AN401" s="125"/>
      <c r="AO401" s="125"/>
      <c r="AP401" s="125"/>
      <c r="AQ401" s="125"/>
      <c r="AR401" s="125"/>
      <c r="AS401" s="125"/>
      <c r="AT401" s="125"/>
      <c r="AU401" s="125"/>
      <c r="AV401" s="125"/>
      <c r="AW401" s="125"/>
      <c r="AX401" s="125"/>
      <c r="AY401" s="125"/>
      <c r="AZ401" s="125"/>
      <c r="BA401" s="125"/>
      <c r="BB401" s="125"/>
      <c r="BC401" s="125"/>
      <c r="BD401" s="125"/>
      <c r="BE401" s="125"/>
      <c r="BF401" s="125"/>
      <c r="BG401" s="125"/>
      <c r="BH401" s="125"/>
    </row>
    <row r="402" spans="1:60" ht="22.5" outlineLevel="2">
      <c r="A402" s="132"/>
      <c r="B402" s="133"/>
      <c r="C402" s="268" t="s">
        <v>498</v>
      </c>
      <c r="D402" s="269"/>
      <c r="E402" s="269"/>
      <c r="F402" s="269"/>
      <c r="G402" s="269"/>
      <c r="H402" s="134"/>
      <c r="I402" s="134"/>
      <c r="L402" s="134"/>
      <c r="M402" s="134"/>
      <c r="N402" s="134"/>
      <c r="O402" s="134"/>
      <c r="P402" s="134"/>
      <c r="Q402" s="125"/>
      <c r="R402" s="125"/>
      <c r="S402" s="125"/>
      <c r="T402" s="125"/>
      <c r="U402" s="125"/>
      <c r="V402" s="125"/>
      <c r="W402" s="125"/>
      <c r="X402" s="125" t="s">
        <v>108</v>
      </c>
      <c r="Y402" s="125"/>
      <c r="Z402" s="125"/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5"/>
      <c r="AL402" s="125"/>
      <c r="AM402" s="125"/>
      <c r="AN402" s="125"/>
      <c r="AO402" s="125"/>
      <c r="AP402" s="125"/>
      <c r="AQ402" s="125"/>
      <c r="AR402" s="148" t="e">
        <f>#REF!</f>
        <v>#REF!</v>
      </c>
      <c r="AS402" s="125"/>
      <c r="AT402" s="125"/>
      <c r="AU402" s="125"/>
      <c r="AV402" s="125"/>
      <c r="AW402" s="125"/>
      <c r="AX402" s="125"/>
      <c r="AY402" s="125"/>
      <c r="AZ402" s="125"/>
      <c r="BA402" s="148" t="str">
        <f>C402</f>
        <v>Dřevěné prvky hloubkově impregnované, modřínové popř.akátové dřevo, barva přírodní. Ocelové prvky žárově zinkovány.</v>
      </c>
      <c r="BB402" s="125"/>
      <c r="BC402" s="125"/>
      <c r="BD402" s="125"/>
      <c r="BE402" s="125"/>
      <c r="BF402" s="125"/>
      <c r="BG402" s="125"/>
      <c r="BH402" s="125"/>
    </row>
    <row r="403" spans="1:60" outlineLevel="3">
      <c r="A403" s="132"/>
      <c r="B403" s="133"/>
      <c r="C403" s="279" t="s">
        <v>490</v>
      </c>
      <c r="D403" s="280"/>
      <c r="E403" s="280"/>
      <c r="F403" s="280"/>
      <c r="G403" s="280"/>
      <c r="H403" s="134"/>
      <c r="I403" s="134"/>
      <c r="L403" s="134"/>
      <c r="M403" s="134"/>
      <c r="N403" s="134"/>
      <c r="O403" s="134"/>
      <c r="P403" s="134"/>
      <c r="Q403" s="125"/>
      <c r="R403" s="125"/>
      <c r="S403" s="125"/>
      <c r="T403" s="125"/>
      <c r="U403" s="125"/>
      <c r="V403" s="125"/>
      <c r="W403" s="125"/>
      <c r="X403" s="125" t="s">
        <v>108</v>
      </c>
      <c r="Y403" s="125"/>
      <c r="Z403" s="125"/>
      <c r="AA403" s="125"/>
      <c r="AB403" s="125"/>
      <c r="AC403" s="125"/>
      <c r="AD403" s="125"/>
      <c r="AE403" s="125"/>
      <c r="AF403" s="125"/>
      <c r="AG403" s="125"/>
      <c r="AH403" s="125"/>
      <c r="AI403" s="125"/>
      <c r="AJ403" s="125"/>
      <c r="AK403" s="125"/>
      <c r="AL403" s="125"/>
      <c r="AM403" s="125"/>
      <c r="AN403" s="125"/>
      <c r="AO403" s="125"/>
      <c r="AP403" s="125"/>
      <c r="AQ403" s="125"/>
      <c r="AR403" s="125"/>
      <c r="AS403" s="125"/>
      <c r="AT403" s="125"/>
      <c r="AU403" s="125"/>
      <c r="AV403" s="125"/>
      <c r="AW403" s="125"/>
      <c r="AX403" s="125"/>
      <c r="AY403" s="125"/>
      <c r="AZ403" s="125"/>
      <c r="BA403" s="125"/>
      <c r="BB403" s="125"/>
      <c r="BC403" s="125"/>
      <c r="BD403" s="125"/>
      <c r="BE403" s="125"/>
      <c r="BF403" s="125"/>
      <c r="BG403" s="125"/>
      <c r="BH403" s="125"/>
    </row>
    <row r="404" spans="1:60" outlineLevel="2">
      <c r="A404" s="132"/>
      <c r="B404" s="133"/>
      <c r="C404" s="163" t="s">
        <v>491</v>
      </c>
      <c r="D404" s="161"/>
      <c r="E404" s="162">
        <v>1</v>
      </c>
      <c r="F404" s="134"/>
      <c r="G404" s="134"/>
      <c r="H404" s="134"/>
      <c r="I404" s="134"/>
      <c r="L404" s="134"/>
      <c r="M404" s="134"/>
      <c r="N404" s="134"/>
      <c r="O404" s="134"/>
      <c r="P404" s="134"/>
      <c r="Q404" s="125"/>
      <c r="R404" s="125"/>
      <c r="S404" s="125"/>
      <c r="T404" s="125"/>
      <c r="U404" s="125"/>
      <c r="V404" s="125"/>
      <c r="W404" s="125"/>
      <c r="X404" s="125" t="s">
        <v>127</v>
      </c>
      <c r="Y404" s="125">
        <v>0</v>
      </c>
      <c r="Z404" s="125"/>
      <c r="AA404" s="125"/>
      <c r="AB404" s="125"/>
      <c r="AC404" s="125"/>
      <c r="AD404" s="125"/>
      <c r="AE404" s="125"/>
      <c r="AF404" s="125"/>
      <c r="AG404" s="125"/>
      <c r="AH404" s="125"/>
      <c r="AI404" s="125"/>
      <c r="AJ404" s="125"/>
      <c r="AK404" s="125"/>
      <c r="AL404" s="125"/>
      <c r="AM404" s="125"/>
      <c r="AN404" s="125"/>
      <c r="AO404" s="125"/>
      <c r="AP404" s="125"/>
      <c r="AQ404" s="125"/>
      <c r="AR404" s="125"/>
      <c r="AS404" s="125"/>
      <c r="AT404" s="125"/>
      <c r="AU404" s="125"/>
      <c r="AV404" s="125"/>
      <c r="AW404" s="125"/>
      <c r="AX404" s="125"/>
      <c r="AY404" s="125"/>
      <c r="AZ404" s="125"/>
      <c r="BA404" s="125"/>
      <c r="BB404" s="125"/>
      <c r="BC404" s="125"/>
      <c r="BD404" s="125"/>
      <c r="BE404" s="125"/>
      <c r="BF404" s="125"/>
      <c r="BG404" s="125"/>
      <c r="BH404" s="125"/>
    </row>
    <row r="405" spans="1:60" outlineLevel="1">
      <c r="A405" s="142">
        <v>107</v>
      </c>
      <c r="B405" s="143" t="s">
        <v>507</v>
      </c>
      <c r="C405" s="156" t="s">
        <v>508</v>
      </c>
      <c r="D405" s="144" t="s">
        <v>199</v>
      </c>
      <c r="E405" s="145">
        <v>3</v>
      </c>
      <c r="F405" s="146"/>
      <c r="G405" s="191">
        <f>ROUND(E405*F405,2)</f>
        <v>0</v>
      </c>
      <c r="H405" s="195" t="s">
        <v>102</v>
      </c>
      <c r="I405" s="147" t="s">
        <v>103</v>
      </c>
      <c r="L405" s="134">
        <v>0</v>
      </c>
      <c r="M405" s="134" t="e">
        <f>ROUND(#REF!*L405,2)</f>
        <v>#REF!</v>
      </c>
      <c r="N405" s="134"/>
      <c r="O405" s="134" t="s">
        <v>104</v>
      </c>
      <c r="P405" s="134" t="s">
        <v>105</v>
      </c>
      <c r="Q405" s="125"/>
      <c r="R405" s="125"/>
      <c r="S405" s="125"/>
      <c r="T405" s="125"/>
      <c r="U405" s="125"/>
      <c r="V405" s="125"/>
      <c r="W405" s="125"/>
      <c r="X405" s="125" t="s">
        <v>106</v>
      </c>
      <c r="Y405" s="125"/>
      <c r="Z405" s="125"/>
      <c r="AA405" s="125"/>
      <c r="AB405" s="125"/>
      <c r="AC405" s="125"/>
      <c r="AD405" s="125"/>
      <c r="AE405" s="125"/>
      <c r="AF405" s="125"/>
      <c r="AG405" s="125"/>
      <c r="AH405" s="125"/>
      <c r="AI405" s="125"/>
      <c r="AJ405" s="125"/>
      <c r="AK405" s="125"/>
      <c r="AL405" s="125"/>
      <c r="AM405" s="125"/>
      <c r="AN405" s="125"/>
      <c r="AO405" s="125"/>
      <c r="AP405" s="125"/>
      <c r="AQ405" s="125"/>
      <c r="AR405" s="125"/>
      <c r="AS405" s="125"/>
      <c r="AT405" s="125"/>
      <c r="AU405" s="125"/>
      <c r="AV405" s="125"/>
      <c r="AW405" s="125"/>
      <c r="AX405" s="125"/>
      <c r="AY405" s="125"/>
      <c r="AZ405" s="125"/>
      <c r="BA405" s="125"/>
      <c r="BB405" s="125"/>
      <c r="BC405" s="125"/>
      <c r="BD405" s="125"/>
      <c r="BE405" s="125"/>
      <c r="BF405" s="125"/>
      <c r="BG405" s="125"/>
      <c r="BH405" s="125"/>
    </row>
    <row r="406" spans="1:60" ht="22.5" outlineLevel="2">
      <c r="A406" s="132"/>
      <c r="B406" s="133"/>
      <c r="C406" s="268" t="s">
        <v>498</v>
      </c>
      <c r="D406" s="269"/>
      <c r="E406" s="269"/>
      <c r="F406" s="269"/>
      <c r="G406" s="269"/>
      <c r="H406" s="134"/>
      <c r="I406" s="134"/>
      <c r="L406" s="134"/>
      <c r="M406" s="134"/>
      <c r="N406" s="134"/>
      <c r="O406" s="134"/>
      <c r="P406" s="134"/>
      <c r="Q406" s="125"/>
      <c r="R406" s="125"/>
      <c r="S406" s="125"/>
      <c r="T406" s="125"/>
      <c r="U406" s="125"/>
      <c r="V406" s="125"/>
      <c r="W406" s="125"/>
      <c r="X406" s="125" t="s">
        <v>108</v>
      </c>
      <c r="Y406" s="125"/>
      <c r="Z406" s="125"/>
      <c r="AA406" s="125"/>
      <c r="AB406" s="125"/>
      <c r="AC406" s="125"/>
      <c r="AD406" s="125"/>
      <c r="AE406" s="125"/>
      <c r="AF406" s="125"/>
      <c r="AG406" s="125"/>
      <c r="AH406" s="125"/>
      <c r="AI406" s="125"/>
      <c r="AJ406" s="125"/>
      <c r="AK406" s="125"/>
      <c r="AL406" s="125"/>
      <c r="AM406" s="125"/>
      <c r="AN406" s="125"/>
      <c r="AO406" s="125"/>
      <c r="AP406" s="125"/>
      <c r="AQ406" s="125"/>
      <c r="AR406" s="148" t="e">
        <f>#REF!</f>
        <v>#REF!</v>
      </c>
      <c r="AS406" s="125"/>
      <c r="AT406" s="125"/>
      <c r="AU406" s="125"/>
      <c r="AV406" s="125"/>
      <c r="AW406" s="125"/>
      <c r="AX406" s="125"/>
      <c r="AY406" s="125"/>
      <c r="AZ406" s="125"/>
      <c r="BA406" s="148" t="str">
        <f>C406</f>
        <v>Dřevěné prvky hloubkově impregnované, modřínové popř.akátové dřevo, barva přírodní. Ocelové prvky žárově zinkovány.</v>
      </c>
      <c r="BB406" s="125"/>
      <c r="BC406" s="125"/>
      <c r="BD406" s="125"/>
      <c r="BE406" s="125"/>
      <c r="BF406" s="125"/>
      <c r="BG406" s="125"/>
      <c r="BH406" s="125"/>
    </row>
    <row r="407" spans="1:60" outlineLevel="3">
      <c r="A407" s="132"/>
      <c r="B407" s="133"/>
      <c r="C407" s="279" t="s">
        <v>490</v>
      </c>
      <c r="D407" s="280"/>
      <c r="E407" s="280"/>
      <c r="F407" s="280"/>
      <c r="G407" s="280"/>
      <c r="H407" s="134"/>
      <c r="I407" s="134"/>
      <c r="L407" s="134"/>
      <c r="M407" s="134"/>
      <c r="N407" s="134"/>
      <c r="O407" s="134"/>
      <c r="P407" s="134"/>
      <c r="Q407" s="125"/>
      <c r="R407" s="125"/>
      <c r="S407" s="125"/>
      <c r="T407" s="125"/>
      <c r="U407" s="125"/>
      <c r="V407" s="125"/>
      <c r="W407" s="125"/>
      <c r="X407" s="125" t="s">
        <v>108</v>
      </c>
      <c r="Y407" s="125"/>
      <c r="Z407" s="125"/>
      <c r="AA407" s="125"/>
      <c r="AB407" s="125"/>
      <c r="AC407" s="125"/>
      <c r="AD407" s="125"/>
      <c r="AE407" s="125"/>
      <c r="AF407" s="125"/>
      <c r="AG407" s="125"/>
      <c r="AH407" s="125"/>
      <c r="AI407" s="125"/>
      <c r="AJ407" s="125"/>
      <c r="AK407" s="125"/>
      <c r="AL407" s="125"/>
      <c r="AM407" s="125"/>
      <c r="AN407" s="125"/>
      <c r="AO407" s="125"/>
      <c r="AP407" s="125"/>
      <c r="AQ407" s="125"/>
      <c r="AR407" s="125"/>
      <c r="AS407" s="125"/>
      <c r="AT407" s="125"/>
      <c r="AU407" s="125"/>
      <c r="AV407" s="125"/>
      <c r="AW407" s="125"/>
      <c r="AX407" s="125"/>
      <c r="AY407" s="125"/>
      <c r="AZ407" s="125"/>
      <c r="BA407" s="125"/>
      <c r="BB407" s="125"/>
      <c r="BC407" s="125"/>
      <c r="BD407" s="125"/>
      <c r="BE407" s="125"/>
      <c r="BF407" s="125"/>
      <c r="BG407" s="125"/>
      <c r="BH407" s="125"/>
    </row>
    <row r="408" spans="1:60" outlineLevel="2">
      <c r="A408" s="132"/>
      <c r="B408" s="133"/>
      <c r="C408" s="163" t="s">
        <v>509</v>
      </c>
      <c r="D408" s="161"/>
      <c r="E408" s="162">
        <v>3</v>
      </c>
      <c r="F408" s="134"/>
      <c r="G408" s="134"/>
      <c r="H408" s="134"/>
      <c r="I408" s="134"/>
      <c r="L408" s="134"/>
      <c r="M408" s="134"/>
      <c r="N408" s="134"/>
      <c r="O408" s="134"/>
      <c r="P408" s="134"/>
      <c r="Q408" s="125"/>
      <c r="R408" s="125"/>
      <c r="S408" s="125"/>
      <c r="T408" s="125"/>
      <c r="U408" s="125"/>
      <c r="V408" s="125"/>
      <c r="W408" s="125"/>
      <c r="X408" s="125" t="s">
        <v>127</v>
      </c>
      <c r="Y408" s="125">
        <v>0</v>
      </c>
      <c r="Z408" s="125"/>
      <c r="AA408" s="125"/>
      <c r="AB408" s="125"/>
      <c r="AC408" s="125"/>
      <c r="AD408" s="125"/>
      <c r="AE408" s="125"/>
      <c r="AF408" s="125"/>
      <c r="AG408" s="125"/>
      <c r="AH408" s="125"/>
      <c r="AI408" s="125"/>
      <c r="AJ408" s="125"/>
      <c r="AK408" s="125"/>
      <c r="AL408" s="125"/>
      <c r="AM408" s="125"/>
      <c r="AN408" s="125"/>
      <c r="AO408" s="125"/>
      <c r="AP408" s="125"/>
      <c r="AQ408" s="125"/>
      <c r="AR408" s="125"/>
      <c r="AS408" s="125"/>
      <c r="AT408" s="125"/>
      <c r="AU408" s="125"/>
      <c r="AV408" s="125"/>
      <c r="AW408" s="125"/>
      <c r="AX408" s="125"/>
      <c r="AY408" s="125"/>
      <c r="AZ408" s="125"/>
      <c r="BA408" s="125"/>
      <c r="BB408" s="125"/>
      <c r="BC408" s="125"/>
      <c r="BD408" s="125"/>
      <c r="BE408" s="125"/>
      <c r="BF408" s="125"/>
      <c r="BG408" s="125"/>
      <c r="BH408" s="125"/>
    </row>
    <row r="409" spans="1:60" ht="22.5" outlineLevel="1">
      <c r="A409" s="142">
        <v>108</v>
      </c>
      <c r="B409" s="143" t="s">
        <v>510</v>
      </c>
      <c r="C409" s="156" t="s">
        <v>511</v>
      </c>
      <c r="D409" s="144" t="s">
        <v>199</v>
      </c>
      <c r="E409" s="145">
        <v>1</v>
      </c>
      <c r="F409" s="146"/>
      <c r="G409" s="191">
        <f>ROUND(E409*F409,2)</f>
        <v>0</v>
      </c>
      <c r="H409" s="195" t="s">
        <v>102</v>
      </c>
      <c r="I409" s="147" t="s">
        <v>103</v>
      </c>
      <c r="L409" s="134">
        <v>0</v>
      </c>
      <c r="M409" s="134" t="e">
        <f>ROUND(#REF!*L409,2)</f>
        <v>#REF!</v>
      </c>
      <c r="N409" s="134"/>
      <c r="O409" s="134" t="s">
        <v>104</v>
      </c>
      <c r="P409" s="134" t="s">
        <v>105</v>
      </c>
      <c r="Q409" s="125"/>
      <c r="R409" s="125"/>
      <c r="S409" s="125"/>
      <c r="T409" s="125"/>
      <c r="U409" s="125"/>
      <c r="V409" s="125"/>
      <c r="W409" s="125"/>
      <c r="X409" s="125" t="s">
        <v>106</v>
      </c>
      <c r="Y409" s="125"/>
      <c r="Z409" s="125"/>
      <c r="AA409" s="125"/>
      <c r="AB409" s="125"/>
      <c r="AC409" s="125"/>
      <c r="AD409" s="125"/>
      <c r="AE409" s="125"/>
      <c r="AF409" s="125"/>
      <c r="AG409" s="125"/>
      <c r="AH409" s="125"/>
      <c r="AI409" s="125"/>
      <c r="AJ409" s="125"/>
      <c r="AK409" s="125"/>
      <c r="AL409" s="125"/>
      <c r="AM409" s="125"/>
      <c r="AN409" s="125"/>
      <c r="AO409" s="125"/>
      <c r="AP409" s="125"/>
      <c r="AQ409" s="125"/>
      <c r="AR409" s="125"/>
      <c r="AS409" s="125"/>
      <c r="AT409" s="125"/>
      <c r="AU409" s="125"/>
      <c r="AV409" s="125"/>
      <c r="AW409" s="125"/>
      <c r="AX409" s="125"/>
      <c r="AY409" s="125"/>
      <c r="AZ409" s="125"/>
      <c r="BA409" s="125"/>
      <c r="BB409" s="125"/>
      <c r="BC409" s="125"/>
      <c r="BD409" s="125"/>
      <c r="BE409" s="125"/>
      <c r="BF409" s="125"/>
      <c r="BG409" s="125"/>
      <c r="BH409" s="125"/>
    </row>
    <row r="410" spans="1:60" outlineLevel="2">
      <c r="A410" s="132"/>
      <c r="B410" s="133"/>
      <c r="C410" s="268" t="s">
        <v>512</v>
      </c>
      <c r="D410" s="269"/>
      <c r="E410" s="269"/>
      <c r="F410" s="269"/>
      <c r="G410" s="269"/>
      <c r="H410" s="134"/>
      <c r="I410" s="134"/>
      <c r="L410" s="134"/>
      <c r="M410" s="134"/>
      <c r="N410" s="134"/>
      <c r="O410" s="134"/>
      <c r="P410" s="134"/>
      <c r="Q410" s="125"/>
      <c r="R410" s="125"/>
      <c r="S410" s="125"/>
      <c r="T410" s="125"/>
      <c r="U410" s="125"/>
      <c r="V410" s="125"/>
      <c r="W410" s="125"/>
      <c r="X410" s="125" t="s">
        <v>108</v>
      </c>
      <c r="Y410" s="125"/>
      <c r="Z410" s="125"/>
      <c r="AA410" s="125"/>
      <c r="AB410" s="125"/>
      <c r="AC410" s="125"/>
      <c r="AD410" s="125"/>
      <c r="AE410" s="125"/>
      <c r="AF410" s="125"/>
      <c r="AG410" s="125"/>
      <c r="AH410" s="125"/>
      <c r="AI410" s="125"/>
      <c r="AJ410" s="125"/>
      <c r="AK410" s="125"/>
      <c r="AL410" s="125"/>
      <c r="AM410" s="125"/>
      <c r="AN410" s="125"/>
      <c r="AO410" s="125"/>
      <c r="AP410" s="125"/>
      <c r="AQ410" s="125"/>
      <c r="AR410" s="125"/>
      <c r="AS410" s="125"/>
      <c r="AT410" s="125"/>
      <c r="AU410" s="125"/>
      <c r="AV410" s="125"/>
      <c r="AW410" s="125"/>
      <c r="AX410" s="125"/>
      <c r="AY410" s="125"/>
      <c r="AZ410" s="125"/>
      <c r="BA410" s="125"/>
      <c r="BB410" s="125"/>
      <c r="BC410" s="125"/>
      <c r="BD410" s="125"/>
      <c r="BE410" s="125"/>
      <c r="BF410" s="125"/>
      <c r="BG410" s="125"/>
      <c r="BH410" s="125"/>
    </row>
    <row r="411" spans="1:60" outlineLevel="3">
      <c r="A411" s="132"/>
      <c r="B411" s="133"/>
      <c r="C411" s="279" t="s">
        <v>513</v>
      </c>
      <c r="D411" s="280"/>
      <c r="E411" s="280"/>
      <c r="F411" s="280"/>
      <c r="G411" s="280"/>
      <c r="H411" s="134"/>
      <c r="I411" s="134"/>
      <c r="L411" s="134"/>
      <c r="M411" s="134"/>
      <c r="N411" s="134"/>
      <c r="O411" s="134"/>
      <c r="P411" s="134"/>
      <c r="Q411" s="125"/>
      <c r="R411" s="125"/>
      <c r="S411" s="125"/>
      <c r="T411" s="125"/>
      <c r="U411" s="125"/>
      <c r="V411" s="125"/>
      <c r="W411" s="125"/>
      <c r="X411" s="125" t="s">
        <v>108</v>
      </c>
      <c r="Y411" s="125"/>
      <c r="Z411" s="125"/>
      <c r="AA411" s="125"/>
      <c r="AB411" s="125"/>
      <c r="AC411" s="125"/>
      <c r="AD411" s="125"/>
      <c r="AE411" s="125"/>
      <c r="AF411" s="125"/>
      <c r="AG411" s="125"/>
      <c r="AH411" s="125"/>
      <c r="AI411" s="125"/>
      <c r="AJ411" s="125"/>
      <c r="AK411" s="125"/>
      <c r="AL411" s="125"/>
      <c r="AM411" s="125"/>
      <c r="AN411" s="125"/>
      <c r="AO411" s="125"/>
      <c r="AP411" s="125"/>
      <c r="AQ411" s="125"/>
      <c r="AR411" s="125"/>
      <c r="AS411" s="125"/>
      <c r="AT411" s="125"/>
      <c r="AU411" s="125"/>
      <c r="AV411" s="125"/>
      <c r="AW411" s="125"/>
      <c r="AX411" s="125"/>
      <c r="AY411" s="125"/>
      <c r="AZ411" s="125"/>
      <c r="BA411" s="125"/>
      <c r="BB411" s="125"/>
      <c r="BC411" s="125"/>
      <c r="BD411" s="125"/>
      <c r="BE411" s="125"/>
      <c r="BF411" s="125"/>
      <c r="BG411" s="125"/>
      <c r="BH411" s="125"/>
    </row>
    <row r="412" spans="1:60" ht="22.5" outlineLevel="2">
      <c r="A412" s="132"/>
      <c r="B412" s="133"/>
      <c r="C412" s="163" t="s">
        <v>514</v>
      </c>
      <c r="D412" s="161"/>
      <c r="E412" s="162">
        <v>1</v>
      </c>
      <c r="F412" s="134"/>
      <c r="G412" s="134"/>
      <c r="H412" s="134"/>
      <c r="I412" s="134"/>
      <c r="L412" s="134"/>
      <c r="M412" s="134"/>
      <c r="N412" s="134"/>
      <c r="O412" s="134"/>
      <c r="P412" s="134"/>
      <c r="Q412" s="125"/>
      <c r="R412" s="125"/>
      <c r="S412" s="125"/>
      <c r="T412" s="125"/>
      <c r="U412" s="125"/>
      <c r="V412" s="125"/>
      <c r="W412" s="125"/>
      <c r="X412" s="125" t="s">
        <v>127</v>
      </c>
      <c r="Y412" s="125">
        <v>0</v>
      </c>
      <c r="Z412" s="125"/>
      <c r="AA412" s="125"/>
      <c r="AB412" s="125"/>
      <c r="AC412" s="125"/>
      <c r="AD412" s="125"/>
      <c r="AE412" s="125"/>
      <c r="AF412" s="125"/>
      <c r="AG412" s="125"/>
      <c r="AH412" s="125"/>
      <c r="AI412" s="125"/>
      <c r="AJ412" s="125"/>
      <c r="AK412" s="125"/>
      <c r="AL412" s="125"/>
      <c r="AM412" s="125"/>
      <c r="AN412" s="125"/>
      <c r="AO412" s="125"/>
      <c r="AP412" s="125"/>
      <c r="AQ412" s="125"/>
      <c r="AR412" s="125"/>
      <c r="AS412" s="125"/>
      <c r="AT412" s="125"/>
      <c r="AU412" s="125"/>
      <c r="AV412" s="125"/>
      <c r="AW412" s="125"/>
      <c r="AX412" s="125"/>
      <c r="AY412" s="125"/>
      <c r="AZ412" s="125"/>
      <c r="BA412" s="125"/>
      <c r="BB412" s="125"/>
      <c r="BC412" s="125"/>
      <c r="BD412" s="125"/>
      <c r="BE412" s="125"/>
      <c r="BF412" s="125"/>
      <c r="BG412" s="125"/>
      <c r="BH412" s="125"/>
    </row>
    <row r="413" spans="1:60" ht="22.5" outlineLevel="1">
      <c r="A413" s="142">
        <v>109</v>
      </c>
      <c r="B413" s="143" t="s">
        <v>515</v>
      </c>
      <c r="C413" s="156" t="s">
        <v>516</v>
      </c>
      <c r="D413" s="144" t="s">
        <v>199</v>
      </c>
      <c r="E413" s="145">
        <v>1</v>
      </c>
      <c r="F413" s="146"/>
      <c r="G413" s="191">
        <f>ROUND(E413*F413,2)</f>
        <v>0</v>
      </c>
      <c r="H413" s="195" t="s">
        <v>102</v>
      </c>
      <c r="I413" s="147" t="s">
        <v>103</v>
      </c>
      <c r="L413" s="134">
        <v>0</v>
      </c>
      <c r="M413" s="134" t="e">
        <f>ROUND(#REF!*L413,2)</f>
        <v>#REF!</v>
      </c>
      <c r="N413" s="134"/>
      <c r="O413" s="134" t="s">
        <v>104</v>
      </c>
      <c r="P413" s="134" t="s">
        <v>105</v>
      </c>
      <c r="Q413" s="125"/>
      <c r="R413" s="125"/>
      <c r="S413" s="125"/>
      <c r="T413" s="125"/>
      <c r="U413" s="125"/>
      <c r="V413" s="125"/>
      <c r="W413" s="125"/>
      <c r="X413" s="125" t="s">
        <v>106</v>
      </c>
      <c r="Y413" s="125"/>
      <c r="Z413" s="125"/>
      <c r="AA413" s="125"/>
      <c r="AB413" s="125"/>
      <c r="AC413" s="125"/>
      <c r="AD413" s="125"/>
      <c r="AE413" s="125"/>
      <c r="AF413" s="125"/>
      <c r="AG413" s="125"/>
      <c r="AH413" s="125"/>
      <c r="AI413" s="125"/>
      <c r="AJ413" s="125"/>
      <c r="AK413" s="125"/>
      <c r="AL413" s="125"/>
      <c r="AM413" s="125"/>
      <c r="AN413" s="125"/>
      <c r="AO413" s="125"/>
      <c r="AP413" s="125"/>
      <c r="AQ413" s="125"/>
      <c r="AR413" s="125"/>
      <c r="AS413" s="125"/>
      <c r="AT413" s="125"/>
      <c r="AU413" s="125"/>
      <c r="AV413" s="125"/>
      <c r="AW413" s="125"/>
      <c r="AX413" s="125"/>
      <c r="AY413" s="125"/>
      <c r="AZ413" s="125"/>
      <c r="BA413" s="125"/>
      <c r="BB413" s="125"/>
      <c r="BC413" s="125"/>
      <c r="BD413" s="125"/>
      <c r="BE413" s="125"/>
      <c r="BF413" s="125"/>
      <c r="BG413" s="125"/>
      <c r="BH413" s="125"/>
    </row>
    <row r="414" spans="1:60" outlineLevel="2">
      <c r="A414" s="132"/>
      <c r="B414" s="133"/>
      <c r="C414" s="268" t="s">
        <v>517</v>
      </c>
      <c r="D414" s="269"/>
      <c r="E414" s="269"/>
      <c r="F414" s="269"/>
      <c r="G414" s="269"/>
      <c r="H414" s="134"/>
      <c r="I414" s="134"/>
      <c r="L414" s="134"/>
      <c r="M414" s="134"/>
      <c r="N414" s="134"/>
      <c r="O414" s="134"/>
      <c r="P414" s="134"/>
      <c r="Q414" s="125"/>
      <c r="R414" s="125"/>
      <c r="S414" s="125"/>
      <c r="T414" s="125"/>
      <c r="U414" s="125"/>
      <c r="V414" s="125"/>
      <c r="W414" s="125"/>
      <c r="X414" s="125" t="s">
        <v>108</v>
      </c>
      <c r="Y414" s="125"/>
      <c r="Z414" s="125"/>
      <c r="AA414" s="125"/>
      <c r="AB414" s="125"/>
      <c r="AC414" s="125"/>
      <c r="AD414" s="125"/>
      <c r="AE414" s="125"/>
      <c r="AF414" s="125"/>
      <c r="AG414" s="125"/>
      <c r="AH414" s="125"/>
      <c r="AI414" s="125"/>
      <c r="AJ414" s="125"/>
      <c r="AK414" s="125"/>
      <c r="AL414" s="125"/>
      <c r="AM414" s="125"/>
      <c r="AN414" s="125"/>
      <c r="AO414" s="125"/>
      <c r="AP414" s="125"/>
      <c r="AQ414" s="125"/>
      <c r="AR414" s="125"/>
      <c r="AS414" s="125"/>
      <c r="AT414" s="125"/>
      <c r="AU414" s="125"/>
      <c r="AV414" s="125"/>
      <c r="AW414" s="125"/>
      <c r="AX414" s="125"/>
      <c r="AY414" s="125"/>
      <c r="AZ414" s="125"/>
      <c r="BA414" s="125"/>
      <c r="BB414" s="125"/>
      <c r="BC414" s="125"/>
      <c r="BD414" s="125"/>
      <c r="BE414" s="125"/>
      <c r="BF414" s="125"/>
      <c r="BG414" s="125"/>
      <c r="BH414" s="125"/>
    </row>
    <row r="415" spans="1:60" outlineLevel="3">
      <c r="A415" s="132"/>
      <c r="B415" s="133"/>
      <c r="C415" s="279" t="s">
        <v>518</v>
      </c>
      <c r="D415" s="280"/>
      <c r="E415" s="280"/>
      <c r="F415" s="280"/>
      <c r="G415" s="280"/>
      <c r="H415" s="134"/>
      <c r="I415" s="134"/>
      <c r="L415" s="134"/>
      <c r="M415" s="134"/>
      <c r="N415" s="134"/>
      <c r="O415" s="134"/>
      <c r="P415" s="134"/>
      <c r="Q415" s="125"/>
      <c r="R415" s="125"/>
      <c r="S415" s="125"/>
      <c r="T415" s="125"/>
      <c r="U415" s="125"/>
      <c r="V415" s="125"/>
      <c r="W415" s="125"/>
      <c r="X415" s="125" t="s">
        <v>108</v>
      </c>
      <c r="Y415" s="125"/>
      <c r="Z415" s="125"/>
      <c r="AA415" s="125"/>
      <c r="AB415" s="125"/>
      <c r="AC415" s="125"/>
      <c r="AD415" s="125"/>
      <c r="AE415" s="125"/>
      <c r="AF415" s="125"/>
      <c r="AG415" s="125"/>
      <c r="AH415" s="125"/>
      <c r="AI415" s="125"/>
      <c r="AJ415" s="125"/>
      <c r="AK415" s="125"/>
      <c r="AL415" s="125"/>
      <c r="AM415" s="125"/>
      <c r="AN415" s="125"/>
      <c r="AO415" s="125"/>
      <c r="AP415" s="125"/>
      <c r="AQ415" s="125"/>
      <c r="AR415" s="125"/>
      <c r="AS415" s="125"/>
      <c r="AT415" s="125"/>
      <c r="AU415" s="125"/>
      <c r="AV415" s="125"/>
      <c r="AW415" s="125"/>
      <c r="AX415" s="125"/>
      <c r="AY415" s="125"/>
      <c r="AZ415" s="125"/>
      <c r="BA415" s="125"/>
      <c r="BB415" s="125"/>
      <c r="BC415" s="125"/>
      <c r="BD415" s="125"/>
      <c r="BE415" s="125"/>
      <c r="BF415" s="125"/>
      <c r="BG415" s="125"/>
      <c r="BH415" s="125"/>
    </row>
    <row r="416" spans="1:60" ht="22.5" outlineLevel="2">
      <c r="A416" s="132"/>
      <c r="B416" s="133"/>
      <c r="C416" s="163" t="s">
        <v>519</v>
      </c>
      <c r="D416" s="161"/>
      <c r="E416" s="162">
        <v>1</v>
      </c>
      <c r="F416" s="134"/>
      <c r="G416" s="134"/>
      <c r="H416" s="134"/>
      <c r="I416" s="134"/>
      <c r="L416" s="134"/>
      <c r="M416" s="134"/>
      <c r="N416" s="134"/>
      <c r="O416" s="134"/>
      <c r="P416" s="134"/>
      <c r="Q416" s="125"/>
      <c r="R416" s="125"/>
      <c r="S416" s="125"/>
      <c r="T416" s="125"/>
      <c r="U416" s="125"/>
      <c r="V416" s="125"/>
      <c r="W416" s="125"/>
      <c r="X416" s="125" t="s">
        <v>127</v>
      </c>
      <c r="Y416" s="125">
        <v>0</v>
      </c>
      <c r="Z416" s="125"/>
      <c r="AA416" s="125"/>
      <c r="AB416" s="125"/>
      <c r="AC416" s="125"/>
      <c r="AD416" s="125"/>
      <c r="AE416" s="125"/>
      <c r="AF416" s="125"/>
      <c r="AG416" s="125"/>
      <c r="AH416" s="125"/>
      <c r="AI416" s="125"/>
      <c r="AJ416" s="125"/>
      <c r="AK416" s="125"/>
      <c r="AL416" s="125"/>
      <c r="AM416" s="125"/>
      <c r="AN416" s="125"/>
      <c r="AO416" s="125"/>
      <c r="AP416" s="125"/>
      <c r="AQ416" s="125"/>
      <c r="AR416" s="125"/>
      <c r="AS416" s="125"/>
      <c r="AT416" s="125"/>
      <c r="AU416" s="125"/>
      <c r="AV416" s="125"/>
      <c r="AW416" s="125"/>
      <c r="AX416" s="125"/>
      <c r="AY416" s="125"/>
      <c r="AZ416" s="125"/>
      <c r="BA416" s="125"/>
      <c r="BB416" s="125"/>
      <c r="BC416" s="125"/>
      <c r="BD416" s="125"/>
      <c r="BE416" s="125"/>
      <c r="BF416" s="125"/>
      <c r="BG416" s="125"/>
      <c r="BH416" s="125"/>
    </row>
    <row r="417" spans="1:60" outlineLevel="1">
      <c r="A417" s="142">
        <v>110</v>
      </c>
      <c r="B417" s="143" t="s">
        <v>520</v>
      </c>
      <c r="C417" s="156" t="s">
        <v>521</v>
      </c>
      <c r="D417" s="144" t="s">
        <v>144</v>
      </c>
      <c r="E417" s="145">
        <v>21</v>
      </c>
      <c r="F417" s="146"/>
      <c r="G417" s="191">
        <f>ROUND(E417*F417,2)</f>
        <v>0</v>
      </c>
      <c r="H417" s="195" t="s">
        <v>125</v>
      </c>
      <c r="I417" s="147" t="s">
        <v>125</v>
      </c>
      <c r="L417" s="134">
        <v>0</v>
      </c>
      <c r="M417" s="134" t="e">
        <f>ROUND(#REF!*L417,2)</f>
        <v>#REF!</v>
      </c>
      <c r="N417" s="134"/>
      <c r="O417" s="134" t="s">
        <v>116</v>
      </c>
      <c r="P417" s="134" t="s">
        <v>105</v>
      </c>
      <c r="Q417" s="125"/>
      <c r="R417" s="125"/>
      <c r="S417" s="125"/>
      <c r="T417" s="125"/>
      <c r="U417" s="125"/>
      <c r="V417" s="125"/>
      <c r="W417" s="125"/>
      <c r="X417" s="125" t="s">
        <v>522</v>
      </c>
      <c r="Y417" s="125"/>
      <c r="Z417" s="125"/>
      <c r="AA417" s="125"/>
      <c r="AB417" s="125"/>
      <c r="AC417" s="125"/>
      <c r="AD417" s="125"/>
      <c r="AE417" s="125"/>
      <c r="AF417" s="125"/>
      <c r="AG417" s="125"/>
      <c r="AH417" s="125"/>
      <c r="AI417" s="125"/>
      <c r="AJ417" s="125"/>
      <c r="AK417" s="125"/>
      <c r="AL417" s="125"/>
      <c r="AM417" s="125"/>
      <c r="AN417" s="125"/>
      <c r="AO417" s="125"/>
      <c r="AP417" s="125"/>
      <c r="AQ417" s="125"/>
      <c r="AR417" s="125"/>
      <c r="AS417" s="125"/>
      <c r="AT417" s="125"/>
      <c r="AU417" s="125"/>
      <c r="AV417" s="125"/>
      <c r="AW417" s="125"/>
      <c r="AX417" s="125"/>
      <c r="AY417" s="125"/>
      <c r="AZ417" s="125"/>
      <c r="BA417" s="125"/>
      <c r="BB417" s="125"/>
      <c r="BC417" s="125"/>
      <c r="BD417" s="125"/>
      <c r="BE417" s="125"/>
      <c r="BF417" s="125"/>
      <c r="BG417" s="125"/>
      <c r="BH417" s="125"/>
    </row>
    <row r="418" spans="1:60" outlineLevel="2">
      <c r="A418" s="132"/>
      <c r="B418" s="133"/>
      <c r="C418" s="268" t="s">
        <v>523</v>
      </c>
      <c r="D418" s="269"/>
      <c r="E418" s="269"/>
      <c r="F418" s="269"/>
      <c r="G418" s="269"/>
      <c r="H418" s="134"/>
      <c r="I418" s="134"/>
      <c r="L418" s="134"/>
      <c r="M418" s="134"/>
      <c r="N418" s="134"/>
      <c r="O418" s="134"/>
      <c r="P418" s="134"/>
      <c r="Q418" s="125"/>
      <c r="R418" s="125"/>
      <c r="S418" s="125"/>
      <c r="T418" s="125"/>
      <c r="U418" s="125"/>
      <c r="V418" s="125"/>
      <c r="W418" s="125"/>
      <c r="X418" s="125" t="s">
        <v>108</v>
      </c>
      <c r="Y418" s="125"/>
      <c r="Z418" s="125"/>
      <c r="AA418" s="125"/>
      <c r="AB418" s="125"/>
      <c r="AC418" s="125"/>
      <c r="AD418" s="125"/>
      <c r="AE418" s="125"/>
      <c r="AF418" s="125"/>
      <c r="AG418" s="125"/>
      <c r="AH418" s="125"/>
      <c r="AI418" s="125"/>
      <c r="AJ418" s="125"/>
      <c r="AK418" s="125"/>
      <c r="AL418" s="125"/>
      <c r="AM418" s="125"/>
      <c r="AN418" s="125"/>
      <c r="AO418" s="125"/>
      <c r="AP418" s="125"/>
      <c r="AQ418" s="125"/>
      <c r="AR418" s="125"/>
      <c r="AS418" s="125"/>
      <c r="AT418" s="125"/>
      <c r="AU418" s="125"/>
      <c r="AV418" s="125"/>
      <c r="AW418" s="125"/>
      <c r="AX418" s="125"/>
      <c r="AY418" s="125"/>
      <c r="AZ418" s="125"/>
      <c r="BA418" s="125"/>
      <c r="BB418" s="125"/>
      <c r="BC418" s="125"/>
      <c r="BD418" s="125"/>
      <c r="BE418" s="125"/>
      <c r="BF418" s="125"/>
      <c r="BG418" s="125"/>
      <c r="BH418" s="125"/>
    </row>
    <row r="419" spans="1:60" outlineLevel="3">
      <c r="A419" s="132"/>
      <c r="B419" s="133"/>
      <c r="C419" s="279" t="s">
        <v>524</v>
      </c>
      <c r="D419" s="280"/>
      <c r="E419" s="280"/>
      <c r="F419" s="280"/>
      <c r="G419" s="280"/>
      <c r="H419" s="134"/>
      <c r="I419" s="134"/>
      <c r="L419" s="134"/>
      <c r="M419" s="134"/>
      <c r="N419" s="134"/>
      <c r="O419" s="134"/>
      <c r="P419" s="134"/>
      <c r="Q419" s="125"/>
      <c r="R419" s="125"/>
      <c r="S419" s="125"/>
      <c r="T419" s="125"/>
      <c r="U419" s="125"/>
      <c r="V419" s="125"/>
      <c r="W419" s="125"/>
      <c r="X419" s="125" t="s">
        <v>108</v>
      </c>
      <c r="Y419" s="125"/>
      <c r="Z419" s="125"/>
      <c r="AA419" s="125"/>
      <c r="AB419" s="125"/>
      <c r="AC419" s="125"/>
      <c r="AD419" s="125"/>
      <c r="AE419" s="125"/>
      <c r="AF419" s="125"/>
      <c r="AG419" s="125"/>
      <c r="AH419" s="125"/>
      <c r="AI419" s="125"/>
      <c r="AJ419" s="125"/>
      <c r="AK419" s="125"/>
      <c r="AL419" s="125"/>
      <c r="AM419" s="125"/>
      <c r="AN419" s="125"/>
      <c r="AO419" s="125"/>
      <c r="AP419" s="125"/>
      <c r="AQ419" s="125"/>
      <c r="AR419" s="125"/>
      <c r="AS419" s="125"/>
      <c r="AT419" s="125"/>
      <c r="AU419" s="125"/>
      <c r="AV419" s="125"/>
      <c r="AW419" s="125"/>
      <c r="AX419" s="125"/>
      <c r="AY419" s="125"/>
      <c r="AZ419" s="125"/>
      <c r="BA419" s="125"/>
      <c r="BB419" s="125"/>
      <c r="BC419" s="125"/>
      <c r="BD419" s="125"/>
      <c r="BE419" s="125"/>
      <c r="BF419" s="125"/>
      <c r="BG419" s="125"/>
      <c r="BH419" s="125"/>
    </row>
    <row r="420" spans="1:60" outlineLevel="3">
      <c r="A420" s="132"/>
      <c r="B420" s="133"/>
      <c r="C420" s="279" t="s">
        <v>525</v>
      </c>
      <c r="D420" s="280"/>
      <c r="E420" s="280"/>
      <c r="F420" s="280"/>
      <c r="G420" s="280"/>
      <c r="H420" s="134"/>
      <c r="I420" s="134"/>
      <c r="L420" s="134"/>
      <c r="M420" s="134"/>
      <c r="N420" s="134"/>
      <c r="O420" s="134"/>
      <c r="P420" s="134"/>
      <c r="Q420" s="125"/>
      <c r="R420" s="125"/>
      <c r="S420" s="125"/>
      <c r="T420" s="125"/>
      <c r="U420" s="125"/>
      <c r="V420" s="125"/>
      <c r="W420" s="125"/>
      <c r="X420" s="125" t="s">
        <v>108</v>
      </c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  <c r="AN420" s="125"/>
      <c r="AO420" s="125"/>
      <c r="AP420" s="125"/>
      <c r="AQ420" s="125"/>
      <c r="AR420" s="125"/>
      <c r="AS420" s="125"/>
      <c r="AT420" s="125"/>
      <c r="AU420" s="125"/>
      <c r="AV420" s="125"/>
      <c r="AW420" s="125"/>
      <c r="AX420" s="125"/>
      <c r="AY420" s="125"/>
      <c r="AZ420" s="125"/>
      <c r="BA420" s="125"/>
      <c r="BB420" s="125"/>
      <c r="BC420" s="125"/>
      <c r="BD420" s="125"/>
      <c r="BE420" s="125"/>
      <c r="BF420" s="125"/>
      <c r="BG420" s="125"/>
      <c r="BH420" s="125"/>
    </row>
    <row r="421" spans="1:60" outlineLevel="3">
      <c r="A421" s="132"/>
      <c r="B421" s="133"/>
      <c r="C421" s="279" t="s">
        <v>526</v>
      </c>
      <c r="D421" s="280"/>
      <c r="E421" s="280"/>
      <c r="F421" s="280"/>
      <c r="G421" s="280"/>
      <c r="H421" s="134"/>
      <c r="I421" s="134"/>
      <c r="L421" s="134"/>
      <c r="M421" s="134"/>
      <c r="N421" s="134"/>
      <c r="O421" s="134"/>
      <c r="P421" s="134"/>
      <c r="Q421" s="125"/>
      <c r="R421" s="125"/>
      <c r="S421" s="125"/>
      <c r="T421" s="125"/>
      <c r="U421" s="125"/>
      <c r="V421" s="125"/>
      <c r="W421" s="125"/>
      <c r="X421" s="125" t="s">
        <v>108</v>
      </c>
      <c r="Y421" s="125"/>
      <c r="Z421" s="125"/>
      <c r="AA421" s="125"/>
      <c r="AB421" s="125"/>
      <c r="AC421" s="125"/>
      <c r="AD421" s="125"/>
      <c r="AE421" s="125"/>
      <c r="AF421" s="125"/>
      <c r="AG421" s="125"/>
      <c r="AH421" s="125"/>
      <c r="AI421" s="125"/>
      <c r="AJ421" s="125"/>
      <c r="AK421" s="125"/>
      <c r="AL421" s="125"/>
      <c r="AM421" s="125"/>
      <c r="AN421" s="125"/>
      <c r="AO421" s="125"/>
      <c r="AP421" s="125"/>
      <c r="AQ421" s="125"/>
      <c r="AR421" s="125"/>
      <c r="AS421" s="125"/>
      <c r="AT421" s="125"/>
      <c r="AU421" s="125"/>
      <c r="AV421" s="125"/>
      <c r="AW421" s="125"/>
      <c r="AX421" s="125"/>
      <c r="AY421" s="125"/>
      <c r="AZ421" s="125"/>
      <c r="BA421" s="125"/>
      <c r="BB421" s="125"/>
      <c r="BC421" s="125"/>
      <c r="BD421" s="125"/>
      <c r="BE421" s="125"/>
      <c r="BF421" s="125"/>
      <c r="BG421" s="125"/>
      <c r="BH421" s="125"/>
    </row>
    <row r="422" spans="1:60" outlineLevel="3">
      <c r="A422" s="132"/>
      <c r="B422" s="133"/>
      <c r="C422" s="279" t="s">
        <v>527</v>
      </c>
      <c r="D422" s="280"/>
      <c r="E422" s="280"/>
      <c r="F422" s="280"/>
      <c r="G422" s="280"/>
      <c r="H422" s="134"/>
      <c r="I422" s="134"/>
      <c r="L422" s="134"/>
      <c r="M422" s="134"/>
      <c r="N422" s="134"/>
      <c r="O422" s="134"/>
      <c r="P422" s="134"/>
      <c r="Q422" s="125"/>
      <c r="R422" s="125"/>
      <c r="S422" s="125"/>
      <c r="T422" s="125"/>
      <c r="U422" s="125"/>
      <c r="V422" s="125"/>
      <c r="W422" s="125"/>
      <c r="X422" s="125" t="s">
        <v>108</v>
      </c>
      <c r="Y422" s="125"/>
      <c r="Z422" s="125"/>
      <c r="AA422" s="125"/>
      <c r="AB422" s="125"/>
      <c r="AC422" s="125"/>
      <c r="AD422" s="125"/>
      <c r="AE422" s="125"/>
      <c r="AF422" s="125"/>
      <c r="AG422" s="125"/>
      <c r="AH422" s="125"/>
      <c r="AI422" s="125"/>
      <c r="AJ422" s="125"/>
      <c r="AK422" s="125"/>
      <c r="AL422" s="125"/>
      <c r="AM422" s="125"/>
      <c r="AN422" s="125"/>
      <c r="AO422" s="125"/>
      <c r="AP422" s="125"/>
      <c r="AQ422" s="125"/>
      <c r="AR422" s="125"/>
      <c r="AS422" s="125"/>
      <c r="AT422" s="125"/>
      <c r="AU422" s="125"/>
      <c r="AV422" s="125"/>
      <c r="AW422" s="125"/>
      <c r="AX422" s="125"/>
      <c r="AY422" s="125"/>
      <c r="AZ422" s="125"/>
      <c r="BA422" s="125"/>
      <c r="BB422" s="125"/>
      <c r="BC422" s="125"/>
      <c r="BD422" s="125"/>
      <c r="BE422" s="125"/>
      <c r="BF422" s="125"/>
      <c r="BG422" s="125"/>
      <c r="BH422" s="125"/>
    </row>
    <row r="423" spans="1:60" outlineLevel="3">
      <c r="A423" s="132"/>
      <c r="B423" s="133"/>
      <c r="C423" s="279" t="s">
        <v>528</v>
      </c>
      <c r="D423" s="280"/>
      <c r="E423" s="280"/>
      <c r="F423" s="280"/>
      <c r="G423" s="280"/>
      <c r="H423" s="134"/>
      <c r="I423" s="134"/>
      <c r="L423" s="134"/>
      <c r="M423" s="134"/>
      <c r="N423" s="134"/>
      <c r="O423" s="134"/>
      <c r="P423" s="134"/>
      <c r="Q423" s="125"/>
      <c r="R423" s="125"/>
      <c r="S423" s="125"/>
      <c r="T423" s="125"/>
      <c r="U423" s="125"/>
      <c r="V423" s="125"/>
      <c r="W423" s="125"/>
      <c r="X423" s="125" t="s">
        <v>108</v>
      </c>
      <c r="Y423" s="125"/>
      <c r="Z423" s="125"/>
      <c r="AA423" s="125"/>
      <c r="AB423" s="125"/>
      <c r="AC423" s="125"/>
      <c r="AD423" s="125"/>
      <c r="AE423" s="125"/>
      <c r="AF423" s="125"/>
      <c r="AG423" s="125"/>
      <c r="AH423" s="125"/>
      <c r="AI423" s="125"/>
      <c r="AJ423" s="125"/>
      <c r="AK423" s="125"/>
      <c r="AL423" s="125"/>
      <c r="AM423" s="125"/>
      <c r="AN423" s="125"/>
      <c r="AO423" s="125"/>
      <c r="AP423" s="125"/>
      <c r="AQ423" s="125"/>
      <c r="AR423" s="125"/>
      <c r="AS423" s="125"/>
      <c r="AT423" s="125"/>
      <c r="AU423" s="125"/>
      <c r="AV423" s="125"/>
      <c r="AW423" s="125"/>
      <c r="AX423" s="125"/>
      <c r="AY423" s="125"/>
      <c r="AZ423" s="125"/>
      <c r="BA423" s="125"/>
      <c r="BB423" s="125"/>
      <c r="BC423" s="125"/>
      <c r="BD423" s="125"/>
      <c r="BE423" s="125"/>
      <c r="BF423" s="125"/>
      <c r="BG423" s="125"/>
      <c r="BH423" s="125"/>
    </row>
    <row r="424" spans="1:60" outlineLevel="3">
      <c r="A424" s="132"/>
      <c r="B424" s="133"/>
      <c r="C424" s="279" t="s">
        <v>529</v>
      </c>
      <c r="D424" s="280"/>
      <c r="E424" s="280"/>
      <c r="F424" s="280"/>
      <c r="G424" s="280"/>
      <c r="H424" s="134"/>
      <c r="I424" s="134"/>
      <c r="L424" s="134"/>
      <c r="M424" s="134"/>
      <c r="N424" s="134"/>
      <c r="O424" s="134"/>
      <c r="P424" s="134"/>
      <c r="Q424" s="125"/>
      <c r="R424" s="125"/>
      <c r="S424" s="125"/>
      <c r="T424" s="125"/>
      <c r="U424" s="125"/>
      <c r="V424" s="125"/>
      <c r="W424" s="125"/>
      <c r="X424" s="125" t="s">
        <v>108</v>
      </c>
      <c r="Y424" s="125"/>
      <c r="Z424" s="125"/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5"/>
      <c r="AL424" s="125"/>
      <c r="AM424" s="125"/>
      <c r="AN424" s="125"/>
      <c r="AO424" s="125"/>
      <c r="AP424" s="125"/>
      <c r="AQ424" s="125"/>
      <c r="AR424" s="125"/>
      <c r="AS424" s="125"/>
      <c r="AT424" s="125"/>
      <c r="AU424" s="125"/>
      <c r="AV424" s="125"/>
      <c r="AW424" s="125"/>
      <c r="AX424" s="125"/>
      <c r="AY424" s="125"/>
      <c r="AZ424" s="125"/>
      <c r="BA424" s="125"/>
      <c r="BB424" s="125"/>
      <c r="BC424" s="125"/>
      <c r="BD424" s="125"/>
      <c r="BE424" s="125"/>
      <c r="BF424" s="125"/>
      <c r="BG424" s="125"/>
      <c r="BH424" s="125"/>
    </row>
    <row r="425" spans="1:60" outlineLevel="2">
      <c r="A425" s="132"/>
      <c r="B425" s="133"/>
      <c r="C425" s="163" t="s">
        <v>152</v>
      </c>
      <c r="D425" s="161"/>
      <c r="E425" s="162"/>
      <c r="F425" s="134"/>
      <c r="G425" s="134"/>
      <c r="H425" s="134"/>
      <c r="I425" s="134"/>
      <c r="L425" s="134"/>
      <c r="M425" s="134"/>
      <c r="N425" s="134"/>
      <c r="O425" s="134"/>
      <c r="P425" s="134"/>
      <c r="Q425" s="125"/>
      <c r="R425" s="125"/>
      <c r="S425" s="125"/>
      <c r="T425" s="125"/>
      <c r="U425" s="125"/>
      <c r="V425" s="125"/>
      <c r="W425" s="125"/>
      <c r="X425" s="125" t="s">
        <v>127</v>
      </c>
      <c r="Y425" s="125">
        <v>0</v>
      </c>
      <c r="Z425" s="125"/>
      <c r="AA425" s="125"/>
      <c r="AB425" s="125"/>
      <c r="AC425" s="125"/>
      <c r="AD425" s="125"/>
      <c r="AE425" s="125"/>
      <c r="AF425" s="125"/>
      <c r="AG425" s="125"/>
      <c r="AH425" s="125"/>
      <c r="AI425" s="125"/>
      <c r="AJ425" s="125"/>
      <c r="AK425" s="125"/>
      <c r="AL425" s="125"/>
      <c r="AM425" s="125"/>
      <c r="AN425" s="125"/>
      <c r="AO425" s="125"/>
      <c r="AP425" s="125"/>
      <c r="AQ425" s="125"/>
      <c r="AR425" s="125"/>
      <c r="AS425" s="125"/>
      <c r="AT425" s="125"/>
      <c r="AU425" s="125"/>
      <c r="AV425" s="125"/>
      <c r="AW425" s="125"/>
      <c r="AX425" s="125"/>
      <c r="AY425" s="125"/>
      <c r="AZ425" s="125"/>
      <c r="BA425" s="125"/>
      <c r="BB425" s="125"/>
      <c r="BC425" s="125"/>
      <c r="BD425" s="125"/>
      <c r="BE425" s="125"/>
      <c r="BF425" s="125"/>
      <c r="BG425" s="125"/>
      <c r="BH425" s="125"/>
    </row>
    <row r="426" spans="1:60" outlineLevel="3">
      <c r="A426" s="132"/>
      <c r="B426" s="133"/>
      <c r="C426" s="163" t="s">
        <v>530</v>
      </c>
      <c r="D426" s="161"/>
      <c r="E426" s="162">
        <v>21</v>
      </c>
      <c r="F426" s="134"/>
      <c r="G426" s="134"/>
      <c r="H426" s="134"/>
      <c r="I426" s="134"/>
      <c r="L426" s="134"/>
      <c r="M426" s="134"/>
      <c r="N426" s="134"/>
      <c r="O426" s="134"/>
      <c r="P426" s="134"/>
      <c r="Q426" s="125"/>
      <c r="R426" s="125"/>
      <c r="S426" s="125"/>
      <c r="T426" s="125"/>
      <c r="U426" s="125"/>
      <c r="V426" s="125"/>
      <c r="W426" s="125"/>
      <c r="X426" s="125" t="s">
        <v>127</v>
      </c>
      <c r="Y426" s="125">
        <v>0</v>
      </c>
      <c r="Z426" s="125"/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5"/>
      <c r="AL426" s="125"/>
      <c r="AM426" s="125"/>
      <c r="AN426" s="125"/>
      <c r="AO426" s="125"/>
      <c r="AP426" s="125"/>
      <c r="AQ426" s="125"/>
      <c r="AR426" s="125"/>
      <c r="AS426" s="125"/>
      <c r="AT426" s="125"/>
      <c r="AU426" s="125"/>
      <c r="AV426" s="125"/>
      <c r="AW426" s="125"/>
      <c r="AX426" s="125"/>
      <c r="AY426" s="125"/>
      <c r="AZ426" s="125"/>
      <c r="BA426" s="125"/>
      <c r="BB426" s="125"/>
      <c r="BC426" s="125"/>
      <c r="BD426" s="125"/>
      <c r="BE426" s="125"/>
      <c r="BF426" s="125"/>
      <c r="BG426" s="125"/>
      <c r="BH426" s="125"/>
    </row>
    <row r="427" spans="1:60" outlineLevel="1">
      <c r="A427" s="142">
        <v>111</v>
      </c>
      <c r="B427" s="143" t="s">
        <v>531</v>
      </c>
      <c r="C427" s="156" t="s">
        <v>532</v>
      </c>
      <c r="D427" s="144" t="s">
        <v>144</v>
      </c>
      <c r="E427" s="145">
        <v>90</v>
      </c>
      <c r="F427" s="146"/>
      <c r="G427" s="191">
        <f>ROUND(E427*F427,2)</f>
        <v>0</v>
      </c>
      <c r="H427" s="195" t="s">
        <v>125</v>
      </c>
      <c r="I427" s="147" t="s">
        <v>125</v>
      </c>
      <c r="L427" s="134">
        <v>0</v>
      </c>
      <c r="M427" s="134" t="e">
        <f>ROUND(#REF!*L427,2)</f>
        <v>#REF!</v>
      </c>
      <c r="N427" s="134"/>
      <c r="O427" s="134" t="s">
        <v>116</v>
      </c>
      <c r="P427" s="134" t="s">
        <v>105</v>
      </c>
      <c r="Q427" s="125"/>
      <c r="R427" s="125"/>
      <c r="S427" s="125"/>
      <c r="T427" s="125"/>
      <c r="U427" s="125"/>
      <c r="V427" s="125"/>
      <c r="W427" s="125"/>
      <c r="X427" s="125" t="s">
        <v>522</v>
      </c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  <c r="AN427" s="125"/>
      <c r="AO427" s="125"/>
      <c r="AP427" s="125"/>
      <c r="AQ427" s="125"/>
      <c r="AR427" s="125"/>
      <c r="AS427" s="125"/>
      <c r="AT427" s="125"/>
      <c r="AU427" s="125"/>
      <c r="AV427" s="125"/>
      <c r="AW427" s="125"/>
      <c r="AX427" s="125"/>
      <c r="AY427" s="125"/>
      <c r="AZ427" s="125"/>
      <c r="BA427" s="125"/>
      <c r="BB427" s="125"/>
      <c r="BC427" s="125"/>
      <c r="BD427" s="125"/>
      <c r="BE427" s="125"/>
      <c r="BF427" s="125"/>
      <c r="BG427" s="125"/>
      <c r="BH427" s="125"/>
    </row>
    <row r="428" spans="1:60" outlineLevel="2">
      <c r="A428" s="132"/>
      <c r="B428" s="133"/>
      <c r="C428" s="163" t="s">
        <v>152</v>
      </c>
      <c r="D428" s="161"/>
      <c r="E428" s="162"/>
      <c r="F428" s="134"/>
      <c r="G428" s="134"/>
      <c r="H428" s="134"/>
      <c r="I428" s="134"/>
      <c r="L428" s="134"/>
      <c r="M428" s="134"/>
      <c r="N428" s="134"/>
      <c r="O428" s="134"/>
      <c r="P428" s="134"/>
      <c r="Q428" s="125"/>
      <c r="R428" s="125"/>
      <c r="S428" s="125"/>
      <c r="T428" s="125"/>
      <c r="U428" s="125"/>
      <c r="V428" s="125"/>
      <c r="W428" s="125"/>
      <c r="X428" s="125" t="s">
        <v>127</v>
      </c>
      <c r="Y428" s="125">
        <v>0</v>
      </c>
      <c r="Z428" s="125"/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5"/>
      <c r="AL428" s="125"/>
      <c r="AM428" s="125"/>
      <c r="AN428" s="125"/>
      <c r="AO428" s="125"/>
      <c r="AP428" s="125"/>
      <c r="AQ428" s="125"/>
      <c r="AR428" s="125"/>
      <c r="AS428" s="125"/>
      <c r="AT428" s="125"/>
      <c r="AU428" s="125"/>
      <c r="AV428" s="125"/>
      <c r="AW428" s="125"/>
      <c r="AX428" s="125"/>
      <c r="AY428" s="125"/>
      <c r="AZ428" s="125"/>
      <c r="BA428" s="125"/>
      <c r="BB428" s="125"/>
      <c r="BC428" s="125"/>
      <c r="BD428" s="125"/>
      <c r="BE428" s="125"/>
      <c r="BF428" s="125"/>
      <c r="BG428" s="125"/>
      <c r="BH428" s="125"/>
    </row>
    <row r="429" spans="1:60" ht="22.5" outlineLevel="3">
      <c r="A429" s="132"/>
      <c r="B429" s="133"/>
      <c r="C429" s="163" t="s">
        <v>533</v>
      </c>
      <c r="D429" s="161"/>
      <c r="E429" s="162">
        <v>90</v>
      </c>
      <c r="F429" s="134"/>
      <c r="G429" s="134"/>
      <c r="H429" s="134"/>
      <c r="I429" s="134"/>
      <c r="L429" s="134"/>
      <c r="M429" s="134"/>
      <c r="N429" s="134"/>
      <c r="O429" s="134"/>
      <c r="P429" s="134"/>
      <c r="Q429" s="125"/>
      <c r="R429" s="125"/>
      <c r="S429" s="125"/>
      <c r="T429" s="125"/>
      <c r="U429" s="125"/>
      <c r="V429" s="125"/>
      <c r="W429" s="125"/>
      <c r="X429" s="125" t="s">
        <v>127</v>
      </c>
      <c r="Y429" s="125">
        <v>0</v>
      </c>
      <c r="Z429" s="125"/>
      <c r="AA429" s="125"/>
      <c r="AB429" s="125"/>
      <c r="AC429" s="125"/>
      <c r="AD429" s="125"/>
      <c r="AE429" s="125"/>
      <c r="AF429" s="125"/>
      <c r="AG429" s="125"/>
      <c r="AH429" s="125"/>
      <c r="AI429" s="125"/>
      <c r="AJ429" s="125"/>
      <c r="AK429" s="125"/>
      <c r="AL429" s="125"/>
      <c r="AM429" s="125"/>
      <c r="AN429" s="125"/>
      <c r="AO429" s="125"/>
      <c r="AP429" s="125"/>
      <c r="AQ429" s="125"/>
      <c r="AR429" s="125"/>
      <c r="AS429" s="125"/>
      <c r="AT429" s="125"/>
      <c r="AU429" s="125"/>
      <c r="AV429" s="125"/>
      <c r="AW429" s="125"/>
      <c r="AX429" s="125"/>
      <c r="AY429" s="125"/>
      <c r="AZ429" s="125"/>
      <c r="BA429" s="125"/>
      <c r="BB429" s="125"/>
      <c r="BC429" s="125"/>
      <c r="BD429" s="125"/>
      <c r="BE429" s="125"/>
      <c r="BF429" s="125"/>
      <c r="BG429" s="125"/>
      <c r="BH429" s="125"/>
    </row>
    <row r="430" spans="1:60" outlineLevel="1">
      <c r="A430" s="142">
        <v>112</v>
      </c>
      <c r="B430" s="143" t="s">
        <v>534</v>
      </c>
      <c r="C430" s="156" t="s">
        <v>535</v>
      </c>
      <c r="D430" s="144" t="s">
        <v>199</v>
      </c>
      <c r="E430" s="145">
        <v>6</v>
      </c>
      <c r="F430" s="146"/>
      <c r="G430" s="191">
        <f>ROUND(E430*F430,2)</f>
        <v>0</v>
      </c>
      <c r="H430" s="195" t="s">
        <v>125</v>
      </c>
      <c r="I430" s="147" t="s">
        <v>125</v>
      </c>
      <c r="L430" s="134">
        <v>0</v>
      </c>
      <c r="M430" s="134" t="e">
        <f>ROUND(#REF!*L430,2)</f>
        <v>#REF!</v>
      </c>
      <c r="N430" s="134"/>
      <c r="O430" s="134" t="s">
        <v>116</v>
      </c>
      <c r="P430" s="134" t="s">
        <v>105</v>
      </c>
      <c r="Q430" s="125"/>
      <c r="R430" s="125"/>
      <c r="S430" s="125"/>
      <c r="T430" s="125"/>
      <c r="U430" s="125"/>
      <c r="V430" s="125"/>
      <c r="W430" s="125"/>
      <c r="X430" s="125" t="s">
        <v>522</v>
      </c>
      <c r="Y430" s="125"/>
      <c r="Z430" s="125"/>
      <c r="AA430" s="125"/>
      <c r="AB430" s="125"/>
      <c r="AC430" s="125"/>
      <c r="AD430" s="125"/>
      <c r="AE430" s="125"/>
      <c r="AF430" s="125"/>
      <c r="AG430" s="125"/>
      <c r="AH430" s="125"/>
      <c r="AI430" s="125"/>
      <c r="AJ430" s="125"/>
      <c r="AK430" s="125"/>
      <c r="AL430" s="125"/>
      <c r="AM430" s="125"/>
      <c r="AN430" s="125"/>
      <c r="AO430" s="125"/>
      <c r="AP430" s="125"/>
      <c r="AQ430" s="125"/>
      <c r="AR430" s="125"/>
      <c r="AS430" s="125"/>
      <c r="AT430" s="125"/>
      <c r="AU430" s="125"/>
      <c r="AV430" s="125"/>
      <c r="AW430" s="125"/>
      <c r="AX430" s="125"/>
      <c r="AY430" s="125"/>
      <c r="AZ430" s="125"/>
      <c r="BA430" s="125"/>
      <c r="BB430" s="125"/>
      <c r="BC430" s="125"/>
      <c r="BD430" s="125"/>
      <c r="BE430" s="125"/>
      <c r="BF430" s="125"/>
      <c r="BG430" s="125"/>
      <c r="BH430" s="125"/>
    </row>
    <row r="431" spans="1:60" outlineLevel="2">
      <c r="A431" s="132"/>
      <c r="B431" s="133"/>
      <c r="C431" s="163" t="s">
        <v>152</v>
      </c>
      <c r="D431" s="161"/>
      <c r="E431" s="162"/>
      <c r="F431" s="134"/>
      <c r="G431" s="134"/>
      <c r="H431" s="134"/>
      <c r="I431" s="134"/>
      <c r="L431" s="134"/>
      <c r="M431" s="134"/>
      <c r="N431" s="134"/>
      <c r="O431" s="134"/>
      <c r="P431" s="134"/>
      <c r="Q431" s="125"/>
      <c r="R431" s="125"/>
      <c r="S431" s="125"/>
      <c r="T431" s="125"/>
      <c r="U431" s="125"/>
      <c r="V431" s="125"/>
      <c r="W431" s="125"/>
      <c r="X431" s="125" t="s">
        <v>127</v>
      </c>
      <c r="Y431" s="125">
        <v>0</v>
      </c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125"/>
      <c r="AN431" s="125"/>
      <c r="AO431" s="125"/>
      <c r="AP431" s="125"/>
      <c r="AQ431" s="125"/>
      <c r="AR431" s="125"/>
      <c r="AS431" s="125"/>
      <c r="AT431" s="125"/>
      <c r="AU431" s="125"/>
      <c r="AV431" s="125"/>
      <c r="AW431" s="125"/>
      <c r="AX431" s="125"/>
      <c r="AY431" s="125"/>
      <c r="AZ431" s="125"/>
      <c r="BA431" s="125"/>
      <c r="BB431" s="125"/>
      <c r="BC431" s="125"/>
      <c r="BD431" s="125"/>
      <c r="BE431" s="125"/>
      <c r="BF431" s="125"/>
      <c r="BG431" s="125"/>
      <c r="BH431" s="125"/>
    </row>
    <row r="432" spans="1:60" outlineLevel="3">
      <c r="A432" s="132"/>
      <c r="B432" s="133"/>
      <c r="C432" s="163" t="s">
        <v>536</v>
      </c>
      <c r="D432" s="161"/>
      <c r="E432" s="162">
        <v>6</v>
      </c>
      <c r="F432" s="134"/>
      <c r="G432" s="134"/>
      <c r="H432" s="134"/>
      <c r="I432" s="134"/>
      <c r="L432" s="134"/>
      <c r="M432" s="134"/>
      <c r="N432" s="134"/>
      <c r="O432" s="134"/>
      <c r="P432" s="134"/>
      <c r="Q432" s="125"/>
      <c r="R432" s="125"/>
      <c r="S432" s="125"/>
      <c r="T432" s="125"/>
      <c r="U432" s="125"/>
      <c r="V432" s="125"/>
      <c r="W432" s="125"/>
      <c r="X432" s="125" t="s">
        <v>127</v>
      </c>
      <c r="Y432" s="125">
        <v>0</v>
      </c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125"/>
      <c r="AN432" s="125"/>
      <c r="AO432" s="125"/>
      <c r="AP432" s="125"/>
      <c r="AQ432" s="125"/>
      <c r="AR432" s="125"/>
      <c r="AS432" s="125"/>
      <c r="AT432" s="125"/>
      <c r="AU432" s="125"/>
      <c r="AV432" s="125"/>
      <c r="AW432" s="125"/>
      <c r="AX432" s="125"/>
      <c r="AY432" s="125"/>
      <c r="AZ432" s="125"/>
      <c r="BA432" s="125"/>
      <c r="BB432" s="125"/>
      <c r="BC432" s="125"/>
      <c r="BD432" s="125"/>
      <c r="BE432" s="125"/>
      <c r="BF432" s="125"/>
      <c r="BG432" s="125"/>
      <c r="BH432" s="125"/>
    </row>
    <row r="433" spans="1:60" outlineLevel="1">
      <c r="A433" s="149">
        <v>113</v>
      </c>
      <c r="B433" s="150" t="s">
        <v>537</v>
      </c>
      <c r="C433" s="157" t="s">
        <v>538</v>
      </c>
      <c r="D433" s="151" t="s">
        <v>0</v>
      </c>
      <c r="E433" s="152">
        <f>(G430+G427+G417+G413+G409+G405+G401+G398+G393+G389+G385+G380+G376+G373)*0.01</f>
        <v>0</v>
      </c>
      <c r="F433" s="153"/>
      <c r="G433" s="192">
        <f>ROUND(E433*F433,2)</f>
        <v>0</v>
      </c>
      <c r="H433" s="196" t="s">
        <v>125</v>
      </c>
      <c r="I433" s="154" t="s">
        <v>125</v>
      </c>
      <c r="L433" s="134">
        <v>0</v>
      </c>
      <c r="M433" s="134" t="e">
        <f>ROUND(#REF!*L433,2)</f>
        <v>#REF!</v>
      </c>
      <c r="N433" s="134"/>
      <c r="O433" s="134" t="s">
        <v>482</v>
      </c>
      <c r="P433" s="134" t="s">
        <v>105</v>
      </c>
      <c r="Q433" s="125"/>
      <c r="R433" s="125"/>
      <c r="S433" s="125"/>
      <c r="T433" s="125"/>
      <c r="U433" s="125"/>
      <c r="V433" s="125"/>
      <c r="W433" s="125"/>
      <c r="X433" s="125" t="s">
        <v>483</v>
      </c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125"/>
      <c r="AN433" s="125"/>
      <c r="AO433" s="125"/>
      <c r="AP433" s="125"/>
      <c r="AQ433" s="125"/>
      <c r="AR433" s="125"/>
      <c r="AS433" s="125"/>
      <c r="AT433" s="125"/>
      <c r="AU433" s="125"/>
      <c r="AV433" s="125"/>
      <c r="AW433" s="125"/>
      <c r="AX433" s="125"/>
      <c r="AY433" s="125"/>
      <c r="AZ433" s="125"/>
      <c r="BA433" s="125"/>
      <c r="BB433" s="125"/>
      <c r="BC433" s="125"/>
      <c r="BD433" s="125"/>
      <c r="BE433" s="125"/>
      <c r="BF433" s="125"/>
      <c r="BG433" s="125"/>
      <c r="BH433" s="125"/>
    </row>
    <row r="434" spans="1:60">
      <c r="A434" s="136" t="s">
        <v>97</v>
      </c>
      <c r="B434" s="137" t="s">
        <v>77</v>
      </c>
      <c r="C434" s="155" t="s">
        <v>78</v>
      </c>
      <c r="D434" s="138"/>
      <c r="E434" s="139"/>
      <c r="F434" s="140"/>
      <c r="G434" s="140">
        <f>SUMIF(AG435:AG442,"&lt;&gt;NOR",G435:G442)</f>
        <v>0</v>
      </c>
      <c r="H434" s="140"/>
      <c r="I434" s="141"/>
      <c r="L434" s="135"/>
      <c r="M434" s="135" t="e">
        <f>SUM(M435:M442)</f>
        <v>#REF!</v>
      </c>
      <c r="N434" s="135"/>
      <c r="O434" s="135"/>
      <c r="P434" s="135"/>
      <c r="X434" t="s">
        <v>98</v>
      </c>
    </row>
    <row r="435" spans="1:60" outlineLevel="1">
      <c r="A435" s="142">
        <v>114</v>
      </c>
      <c r="B435" s="143" t="s">
        <v>539</v>
      </c>
      <c r="C435" s="156" t="s">
        <v>540</v>
      </c>
      <c r="D435" s="144" t="s">
        <v>124</v>
      </c>
      <c r="E435" s="145">
        <v>193.0976</v>
      </c>
      <c r="F435" s="146"/>
      <c r="G435" s="191">
        <f>ROUND(E435*F435,2)</f>
        <v>0</v>
      </c>
      <c r="H435" s="195" t="s">
        <v>125</v>
      </c>
      <c r="I435" s="147" t="s">
        <v>125</v>
      </c>
      <c r="L435" s="134">
        <v>0.37</v>
      </c>
      <c r="M435" s="134" t="e">
        <f>ROUND(#REF!*L435,2)</f>
        <v>#REF!</v>
      </c>
      <c r="N435" s="134"/>
      <c r="O435" s="134" t="s">
        <v>104</v>
      </c>
      <c r="P435" s="134" t="s">
        <v>105</v>
      </c>
      <c r="Q435" s="125"/>
      <c r="R435" s="125"/>
      <c r="S435" s="125"/>
      <c r="T435" s="125"/>
      <c r="U435" s="125"/>
      <c r="V435" s="125"/>
      <c r="W435" s="125"/>
      <c r="X435" s="125" t="s">
        <v>437</v>
      </c>
      <c r="Y435" s="125"/>
      <c r="Z435" s="125"/>
      <c r="AA435" s="125"/>
      <c r="AB435" s="125"/>
      <c r="AC435" s="125"/>
      <c r="AD435" s="125"/>
      <c r="AE435" s="125"/>
      <c r="AF435" s="125"/>
      <c r="AG435" s="125"/>
      <c r="AH435" s="125"/>
      <c r="AI435" s="125"/>
      <c r="AJ435" s="125"/>
      <c r="AK435" s="125"/>
      <c r="AL435" s="125"/>
      <c r="AM435" s="125"/>
      <c r="AN435" s="125"/>
      <c r="AO435" s="125"/>
      <c r="AP435" s="125"/>
      <c r="AQ435" s="125"/>
      <c r="AR435" s="125"/>
      <c r="AS435" s="125"/>
      <c r="AT435" s="125"/>
      <c r="AU435" s="125"/>
      <c r="AV435" s="125"/>
      <c r="AW435" s="125"/>
      <c r="AX435" s="125"/>
      <c r="AY435" s="125"/>
      <c r="AZ435" s="125"/>
      <c r="BA435" s="125"/>
      <c r="BB435" s="125"/>
      <c r="BC435" s="125"/>
      <c r="BD435" s="125"/>
      <c r="BE435" s="125"/>
      <c r="BF435" s="125"/>
      <c r="BG435" s="125"/>
      <c r="BH435" s="125"/>
    </row>
    <row r="436" spans="1:60" outlineLevel="2">
      <c r="A436" s="132"/>
      <c r="B436" s="133"/>
      <c r="C436" s="268" t="s">
        <v>541</v>
      </c>
      <c r="D436" s="269"/>
      <c r="E436" s="269"/>
      <c r="F436" s="269"/>
      <c r="G436" s="269"/>
      <c r="H436" s="134"/>
      <c r="I436" s="134"/>
      <c r="L436" s="134"/>
      <c r="M436" s="134"/>
      <c r="N436" s="134"/>
      <c r="O436" s="134"/>
      <c r="P436" s="134"/>
      <c r="Q436" s="125"/>
      <c r="R436" s="125"/>
      <c r="S436" s="125"/>
      <c r="T436" s="125"/>
      <c r="U436" s="125"/>
      <c r="V436" s="125"/>
      <c r="W436" s="125"/>
      <c r="X436" s="125" t="s">
        <v>108</v>
      </c>
      <c r="Y436" s="125"/>
      <c r="Z436" s="125"/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5"/>
      <c r="AL436" s="125"/>
      <c r="AM436" s="125"/>
      <c r="AN436" s="125"/>
      <c r="AO436" s="125"/>
      <c r="AP436" s="125"/>
      <c r="AQ436" s="125"/>
      <c r="AR436" s="125"/>
      <c r="AS436" s="125"/>
      <c r="AT436" s="125"/>
      <c r="AU436" s="125"/>
      <c r="AV436" s="125"/>
      <c r="AW436" s="125"/>
      <c r="AX436" s="125"/>
      <c r="AY436" s="125"/>
      <c r="AZ436" s="125"/>
      <c r="BA436" s="125"/>
      <c r="BB436" s="125"/>
      <c r="BC436" s="125"/>
      <c r="BD436" s="125"/>
      <c r="BE436" s="125"/>
      <c r="BF436" s="125"/>
      <c r="BG436" s="125"/>
      <c r="BH436" s="125"/>
    </row>
    <row r="437" spans="1:60" outlineLevel="2">
      <c r="A437" s="132"/>
      <c r="B437" s="133"/>
      <c r="C437" s="163" t="s">
        <v>438</v>
      </c>
      <c r="D437" s="161"/>
      <c r="E437" s="162"/>
      <c r="F437" s="134"/>
      <c r="G437" s="134"/>
      <c r="H437" s="134"/>
      <c r="I437" s="134"/>
      <c r="L437" s="134"/>
      <c r="M437" s="134"/>
      <c r="N437" s="134"/>
      <c r="O437" s="134"/>
      <c r="P437" s="134"/>
      <c r="Q437" s="125"/>
      <c r="R437" s="125"/>
      <c r="S437" s="125"/>
      <c r="T437" s="125"/>
      <c r="U437" s="125"/>
      <c r="V437" s="125"/>
      <c r="W437" s="125"/>
      <c r="X437" s="125" t="s">
        <v>127</v>
      </c>
      <c r="Y437" s="125">
        <v>0</v>
      </c>
      <c r="Z437" s="125"/>
      <c r="AA437" s="125"/>
      <c r="AB437" s="125"/>
      <c r="AC437" s="125"/>
      <c r="AD437" s="125"/>
      <c r="AE437" s="125"/>
      <c r="AF437" s="125"/>
      <c r="AG437" s="125"/>
      <c r="AH437" s="125"/>
      <c r="AI437" s="125"/>
      <c r="AJ437" s="125"/>
      <c r="AK437" s="125"/>
      <c r="AL437" s="125"/>
      <c r="AM437" s="125"/>
      <c r="AN437" s="125"/>
      <c r="AO437" s="125"/>
      <c r="AP437" s="125"/>
      <c r="AQ437" s="125"/>
      <c r="AR437" s="125"/>
      <c r="AS437" s="125"/>
      <c r="AT437" s="125"/>
      <c r="AU437" s="125"/>
      <c r="AV437" s="125"/>
      <c r="AW437" s="125"/>
      <c r="AX437" s="125"/>
      <c r="AY437" s="125"/>
      <c r="AZ437" s="125"/>
      <c r="BA437" s="125"/>
      <c r="BB437" s="125"/>
      <c r="BC437" s="125"/>
      <c r="BD437" s="125"/>
      <c r="BE437" s="125"/>
      <c r="BF437" s="125"/>
      <c r="BG437" s="125"/>
      <c r="BH437" s="125"/>
    </row>
    <row r="438" spans="1:60" outlineLevel="3">
      <c r="A438" s="132"/>
      <c r="B438" s="133"/>
      <c r="C438" s="163" t="s">
        <v>542</v>
      </c>
      <c r="D438" s="161"/>
      <c r="E438" s="162">
        <v>150.96</v>
      </c>
      <c r="F438" s="134"/>
      <c r="G438" s="134"/>
      <c r="H438" s="134"/>
      <c r="I438" s="134"/>
      <c r="L438" s="134"/>
      <c r="M438" s="134"/>
      <c r="N438" s="134"/>
      <c r="O438" s="134"/>
      <c r="P438" s="134"/>
      <c r="Q438" s="125"/>
      <c r="R438" s="125"/>
      <c r="S438" s="125"/>
      <c r="T438" s="125"/>
      <c r="U438" s="125"/>
      <c r="V438" s="125"/>
      <c r="W438" s="125"/>
      <c r="X438" s="125" t="s">
        <v>127</v>
      </c>
      <c r="Y438" s="125">
        <v>0</v>
      </c>
      <c r="Z438" s="125"/>
      <c r="AA438" s="125"/>
      <c r="AB438" s="125"/>
      <c r="AC438" s="125"/>
      <c r="AD438" s="125"/>
      <c r="AE438" s="125"/>
      <c r="AF438" s="125"/>
      <c r="AG438" s="125"/>
      <c r="AH438" s="125"/>
      <c r="AI438" s="125"/>
      <c r="AJ438" s="125"/>
      <c r="AK438" s="125"/>
      <c r="AL438" s="125"/>
      <c r="AM438" s="125"/>
      <c r="AN438" s="125"/>
      <c r="AO438" s="125"/>
      <c r="AP438" s="125"/>
      <c r="AQ438" s="125"/>
      <c r="AR438" s="125"/>
      <c r="AS438" s="125"/>
      <c r="AT438" s="125"/>
      <c r="AU438" s="125"/>
      <c r="AV438" s="125"/>
      <c r="AW438" s="125"/>
      <c r="AX438" s="125"/>
      <c r="AY438" s="125"/>
      <c r="AZ438" s="125"/>
      <c r="BA438" s="125"/>
      <c r="BB438" s="125"/>
      <c r="BC438" s="125"/>
      <c r="BD438" s="125"/>
      <c r="BE438" s="125"/>
      <c r="BF438" s="125"/>
      <c r="BG438" s="125"/>
      <c r="BH438" s="125"/>
    </row>
    <row r="439" spans="1:60" outlineLevel="3">
      <c r="A439" s="132"/>
      <c r="B439" s="133"/>
      <c r="C439" s="163" t="s">
        <v>543</v>
      </c>
      <c r="D439" s="161"/>
      <c r="E439" s="162">
        <v>7.2</v>
      </c>
      <c r="F439" s="134"/>
      <c r="G439" s="134"/>
      <c r="H439" s="134"/>
      <c r="I439" s="134"/>
      <c r="L439" s="134"/>
      <c r="M439" s="134"/>
      <c r="N439" s="134"/>
      <c r="O439" s="134"/>
      <c r="P439" s="134"/>
      <c r="Q439" s="125"/>
      <c r="R439" s="125"/>
      <c r="S439" s="125"/>
      <c r="T439" s="125"/>
      <c r="U439" s="125"/>
      <c r="V439" s="125"/>
      <c r="W439" s="125"/>
      <c r="X439" s="125" t="s">
        <v>127</v>
      </c>
      <c r="Y439" s="125">
        <v>0</v>
      </c>
      <c r="Z439" s="125"/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5"/>
      <c r="AL439" s="125"/>
      <c r="AM439" s="125"/>
      <c r="AN439" s="125"/>
      <c r="AO439" s="125"/>
      <c r="AP439" s="125"/>
      <c r="AQ439" s="125"/>
      <c r="AR439" s="125"/>
      <c r="AS439" s="125"/>
      <c r="AT439" s="125"/>
      <c r="AU439" s="125"/>
      <c r="AV439" s="125"/>
      <c r="AW439" s="125"/>
      <c r="AX439" s="125"/>
      <c r="AY439" s="125"/>
      <c r="AZ439" s="125"/>
      <c r="BA439" s="125"/>
      <c r="BB439" s="125"/>
      <c r="BC439" s="125"/>
      <c r="BD439" s="125"/>
      <c r="BE439" s="125"/>
      <c r="BF439" s="125"/>
      <c r="BG439" s="125"/>
      <c r="BH439" s="125"/>
    </row>
    <row r="440" spans="1:60" outlineLevel="3">
      <c r="A440" s="132"/>
      <c r="B440" s="133"/>
      <c r="C440" s="163" t="s">
        <v>544</v>
      </c>
      <c r="D440" s="161"/>
      <c r="E440" s="162">
        <v>10.050000000000001</v>
      </c>
      <c r="F440" s="134"/>
      <c r="G440" s="134"/>
      <c r="H440" s="134"/>
      <c r="I440" s="134"/>
      <c r="L440" s="134"/>
      <c r="M440" s="134"/>
      <c r="N440" s="134"/>
      <c r="O440" s="134"/>
      <c r="P440" s="134"/>
      <c r="Q440" s="125"/>
      <c r="R440" s="125"/>
      <c r="S440" s="125"/>
      <c r="T440" s="125"/>
      <c r="U440" s="125"/>
      <c r="V440" s="125"/>
      <c r="W440" s="125"/>
      <c r="X440" s="125" t="s">
        <v>127</v>
      </c>
      <c r="Y440" s="125">
        <v>0</v>
      </c>
      <c r="Z440" s="125"/>
      <c r="AA440" s="125"/>
      <c r="AB440" s="125"/>
      <c r="AC440" s="125"/>
      <c r="AD440" s="125"/>
      <c r="AE440" s="125"/>
      <c r="AF440" s="125"/>
      <c r="AG440" s="125"/>
      <c r="AH440" s="125"/>
      <c r="AI440" s="125"/>
      <c r="AJ440" s="125"/>
      <c r="AK440" s="125"/>
      <c r="AL440" s="125"/>
      <c r="AM440" s="125"/>
      <c r="AN440" s="125"/>
      <c r="AO440" s="125"/>
      <c r="AP440" s="125"/>
      <c r="AQ440" s="125"/>
      <c r="AR440" s="125"/>
      <c r="AS440" s="125"/>
      <c r="AT440" s="125"/>
      <c r="AU440" s="125"/>
      <c r="AV440" s="125"/>
      <c r="AW440" s="125"/>
      <c r="AX440" s="125"/>
      <c r="AY440" s="125"/>
      <c r="AZ440" s="125"/>
      <c r="BA440" s="125"/>
      <c r="BB440" s="125"/>
      <c r="BC440" s="125"/>
      <c r="BD440" s="125"/>
      <c r="BE440" s="125"/>
      <c r="BF440" s="125"/>
      <c r="BG440" s="125"/>
      <c r="BH440" s="125"/>
    </row>
    <row r="441" spans="1:60" outlineLevel="3">
      <c r="A441" s="132"/>
      <c r="B441" s="133"/>
      <c r="C441" s="163" t="s">
        <v>545</v>
      </c>
      <c r="D441" s="161"/>
      <c r="E441" s="162">
        <v>17.86</v>
      </c>
      <c r="F441" s="134"/>
      <c r="G441" s="134"/>
      <c r="H441" s="134"/>
      <c r="I441" s="134"/>
      <c r="L441" s="134"/>
      <c r="M441" s="134"/>
      <c r="N441" s="134"/>
      <c r="O441" s="134"/>
      <c r="P441" s="134"/>
      <c r="Q441" s="125"/>
      <c r="R441" s="125"/>
      <c r="S441" s="125"/>
      <c r="T441" s="125"/>
      <c r="U441" s="125"/>
      <c r="V441" s="125"/>
      <c r="W441" s="125"/>
      <c r="X441" s="125" t="s">
        <v>127</v>
      </c>
      <c r="Y441" s="125">
        <v>0</v>
      </c>
      <c r="Z441" s="125"/>
      <c r="AA441" s="125"/>
      <c r="AB441" s="125"/>
      <c r="AC441" s="125"/>
      <c r="AD441" s="125"/>
      <c r="AE441" s="125"/>
      <c r="AF441" s="125"/>
      <c r="AG441" s="125"/>
      <c r="AH441" s="125"/>
      <c r="AI441" s="125"/>
      <c r="AJ441" s="125"/>
      <c r="AK441" s="125"/>
      <c r="AL441" s="125"/>
      <c r="AM441" s="125"/>
      <c r="AN441" s="125"/>
      <c r="AO441" s="125"/>
      <c r="AP441" s="125"/>
      <c r="AQ441" s="125"/>
      <c r="AR441" s="125"/>
      <c r="AS441" s="125"/>
      <c r="AT441" s="125"/>
      <c r="AU441" s="125"/>
      <c r="AV441" s="125"/>
      <c r="AW441" s="125"/>
      <c r="AX441" s="125"/>
      <c r="AY441" s="125"/>
      <c r="AZ441" s="125"/>
      <c r="BA441" s="125"/>
      <c r="BB441" s="125"/>
      <c r="BC441" s="125"/>
      <c r="BD441" s="125"/>
      <c r="BE441" s="125"/>
      <c r="BF441" s="125"/>
      <c r="BG441" s="125"/>
      <c r="BH441" s="125"/>
    </row>
    <row r="442" spans="1:60" outlineLevel="3">
      <c r="A442" s="132"/>
      <c r="B442" s="133"/>
      <c r="C442" s="163" t="s">
        <v>546</v>
      </c>
      <c r="D442" s="161"/>
      <c r="E442" s="162">
        <v>7.03</v>
      </c>
      <c r="F442" s="134"/>
      <c r="G442" s="134"/>
      <c r="H442" s="134"/>
      <c r="I442" s="134"/>
      <c r="L442" s="134"/>
      <c r="M442" s="134"/>
      <c r="N442" s="134"/>
      <c r="O442" s="134"/>
      <c r="P442" s="134"/>
      <c r="Q442" s="125"/>
      <c r="R442" s="125"/>
      <c r="S442" s="125"/>
      <c r="T442" s="125"/>
      <c r="U442" s="125"/>
      <c r="V442" s="125"/>
      <c r="W442" s="125"/>
      <c r="X442" s="125" t="s">
        <v>127</v>
      </c>
      <c r="Y442" s="125">
        <v>0</v>
      </c>
      <c r="Z442" s="125"/>
      <c r="AA442" s="125"/>
      <c r="AB442" s="125"/>
      <c r="AC442" s="125"/>
      <c r="AD442" s="125"/>
      <c r="AE442" s="125"/>
      <c r="AF442" s="125"/>
      <c r="AG442" s="125"/>
      <c r="AH442" s="125"/>
      <c r="AI442" s="125"/>
      <c r="AJ442" s="125"/>
      <c r="AK442" s="125"/>
      <c r="AL442" s="125"/>
      <c r="AM442" s="125"/>
      <c r="AN442" s="125"/>
      <c r="AO442" s="125"/>
      <c r="AP442" s="125"/>
      <c r="AQ442" s="125"/>
      <c r="AR442" s="125"/>
      <c r="AS442" s="125"/>
      <c r="AT442" s="125"/>
      <c r="AU442" s="125"/>
      <c r="AV442" s="125"/>
      <c r="AW442" s="125"/>
      <c r="AX442" s="125"/>
      <c r="AY442" s="125"/>
      <c r="AZ442" s="125"/>
      <c r="BA442" s="125"/>
      <c r="BB442" s="125"/>
      <c r="BC442" s="125"/>
      <c r="BD442" s="125"/>
      <c r="BE442" s="125"/>
      <c r="BF442" s="125"/>
      <c r="BG442" s="125"/>
      <c r="BH442" s="125"/>
    </row>
    <row r="443" spans="1:60">
      <c r="A443" s="3"/>
      <c r="B443" s="4"/>
      <c r="C443" s="158"/>
      <c r="D443" s="6"/>
      <c r="E443" s="3"/>
      <c r="F443" s="3"/>
      <c r="G443" s="3"/>
      <c r="H443" s="3"/>
      <c r="I443" s="3"/>
      <c r="L443" s="3"/>
      <c r="M443" s="3"/>
      <c r="N443" s="3"/>
      <c r="O443" s="3"/>
      <c r="P443" s="3"/>
      <c r="V443">
        <v>15</v>
      </c>
      <c r="W443">
        <v>21</v>
      </c>
      <c r="X443" t="s">
        <v>89</v>
      </c>
    </row>
    <row r="444" spans="1:60">
      <c r="A444" s="128"/>
      <c r="B444" s="129" t="s">
        <v>30</v>
      </c>
      <c r="C444" s="159"/>
      <c r="D444" s="130"/>
      <c r="E444" s="131"/>
      <c r="F444" s="131"/>
      <c r="G444" s="193">
        <f>G8+G139+G173+G204+G236+G258+G269+G285+G288+G325+G327+G372+G434</f>
        <v>0</v>
      </c>
      <c r="H444" s="3"/>
      <c r="I444" s="3"/>
      <c r="L444" s="3"/>
      <c r="M444" s="3"/>
      <c r="N444" s="3"/>
      <c r="O444" s="3"/>
      <c r="P444" s="3"/>
      <c r="V444" t="e">
        <f>SUMIF(C7:C442,V443,#REF!)</f>
        <v>#REF!</v>
      </c>
      <c r="W444" t="e">
        <f>SUMIF(C7:C442,W443,#REF!)</f>
        <v>#REF!</v>
      </c>
      <c r="X444" t="s">
        <v>118</v>
      </c>
    </row>
    <row r="445" spans="1:60">
      <c r="A445" s="3"/>
      <c r="B445" s="4"/>
      <c r="C445" s="158"/>
      <c r="D445" s="6"/>
      <c r="E445" s="3"/>
      <c r="F445" s="3"/>
      <c r="G445" s="3"/>
      <c r="H445" s="3"/>
      <c r="I445" s="3"/>
      <c r="L445" s="3"/>
      <c r="M445" s="3"/>
      <c r="N445" s="3"/>
      <c r="O445" s="3"/>
      <c r="P445" s="3"/>
    </row>
    <row r="446" spans="1:60">
      <c r="A446" s="3"/>
      <c r="B446" s="4"/>
      <c r="C446" s="158"/>
      <c r="D446" s="6"/>
      <c r="E446" s="3"/>
      <c r="F446" s="3"/>
      <c r="G446" s="3"/>
      <c r="H446" s="3"/>
      <c r="I446" s="3"/>
      <c r="L446" s="3"/>
      <c r="M446" s="3"/>
      <c r="N446" s="3"/>
      <c r="O446" s="3"/>
      <c r="P446" s="3"/>
    </row>
    <row r="447" spans="1:60">
      <c r="A447" s="277" t="s">
        <v>119</v>
      </c>
      <c r="B447" s="277"/>
      <c r="C447" s="278"/>
      <c r="D447" s="6"/>
      <c r="E447" s="3"/>
      <c r="F447" s="3"/>
      <c r="G447" s="3"/>
      <c r="H447" s="3"/>
      <c r="I447" s="3"/>
      <c r="L447" s="3"/>
      <c r="M447" s="3"/>
      <c r="N447" s="3"/>
      <c r="O447" s="3"/>
      <c r="P447" s="3"/>
    </row>
    <row r="448" spans="1:60">
      <c r="A448" s="256"/>
      <c r="B448" s="257"/>
      <c r="C448" s="258"/>
      <c r="D448" s="257"/>
      <c r="E448" s="257"/>
      <c r="F448" s="257"/>
      <c r="G448" s="259"/>
      <c r="H448" s="3"/>
      <c r="I448" s="3"/>
      <c r="L448" s="3"/>
      <c r="M448" s="3"/>
      <c r="N448" s="3"/>
      <c r="O448" s="3"/>
      <c r="P448" s="3"/>
      <c r="X448" t="s">
        <v>120</v>
      </c>
    </row>
    <row r="449" spans="1:24">
      <c r="A449" s="260"/>
      <c r="B449" s="261"/>
      <c r="C449" s="262"/>
      <c r="D449" s="261"/>
      <c r="E449" s="261"/>
      <c r="F449" s="261"/>
      <c r="G449" s="263"/>
      <c r="H449" s="3"/>
      <c r="I449" s="3"/>
      <c r="L449" s="3"/>
      <c r="M449" s="3"/>
      <c r="N449" s="3"/>
      <c r="O449" s="3"/>
      <c r="P449" s="3"/>
    </row>
    <row r="450" spans="1:24">
      <c r="A450" s="260"/>
      <c r="B450" s="261"/>
      <c r="C450" s="262"/>
      <c r="D450" s="261"/>
      <c r="E450" s="261"/>
      <c r="F450" s="261"/>
      <c r="G450" s="263"/>
      <c r="H450" s="3"/>
      <c r="I450" s="3"/>
      <c r="L450" s="3"/>
      <c r="M450" s="3"/>
      <c r="N450" s="3"/>
      <c r="O450" s="3"/>
      <c r="P450" s="3"/>
    </row>
    <row r="451" spans="1:24">
      <c r="A451" s="260"/>
      <c r="B451" s="261"/>
      <c r="C451" s="262"/>
      <c r="D451" s="261"/>
      <c r="E451" s="261"/>
      <c r="F451" s="261"/>
      <c r="G451" s="263"/>
      <c r="H451" s="3"/>
      <c r="I451" s="3"/>
      <c r="L451" s="3"/>
      <c r="M451" s="3"/>
      <c r="N451" s="3"/>
      <c r="O451" s="3"/>
      <c r="P451" s="3"/>
    </row>
    <row r="452" spans="1:24">
      <c r="A452" s="264"/>
      <c r="B452" s="265"/>
      <c r="C452" s="266"/>
      <c r="D452" s="265"/>
      <c r="E452" s="265"/>
      <c r="F452" s="265"/>
      <c r="G452" s="267"/>
      <c r="H452" s="3"/>
      <c r="I452" s="3"/>
      <c r="L452" s="3"/>
      <c r="M452" s="3"/>
      <c r="N452" s="3"/>
      <c r="O452" s="3"/>
      <c r="P452" s="3"/>
    </row>
    <row r="453" spans="1:24">
      <c r="A453" s="3"/>
      <c r="B453" s="4"/>
      <c r="C453" s="158"/>
      <c r="D453" s="6"/>
      <c r="E453" s="3"/>
      <c r="F453" s="3"/>
      <c r="G453" s="3"/>
      <c r="H453" s="3"/>
      <c r="I453" s="3"/>
      <c r="L453" s="3"/>
      <c r="M453" s="3"/>
      <c r="N453" s="3"/>
      <c r="O453" s="3"/>
      <c r="P453" s="3"/>
    </row>
    <row r="454" spans="1:24">
      <c r="C454" s="160"/>
      <c r="D454" s="10"/>
      <c r="X454" t="s">
        <v>121</v>
      </c>
    </row>
    <row r="455" spans="1:24">
      <c r="D455" s="10"/>
    </row>
    <row r="456" spans="1:24">
      <c r="D456" s="10"/>
    </row>
    <row r="457" spans="1:24">
      <c r="D457" s="10"/>
    </row>
    <row r="458" spans="1:24">
      <c r="D458" s="10"/>
    </row>
    <row r="459" spans="1:24">
      <c r="D459" s="10"/>
    </row>
    <row r="460" spans="1:24">
      <c r="D460" s="10"/>
    </row>
    <row r="461" spans="1:24">
      <c r="D461" s="10"/>
    </row>
    <row r="462" spans="1:24">
      <c r="D462" s="10"/>
    </row>
    <row r="463" spans="1:24">
      <c r="D463" s="10"/>
    </row>
    <row r="464" spans="1:2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54">
    <mergeCell ref="C377:G377"/>
    <mergeCell ref="C378:G378"/>
    <mergeCell ref="C226:G226"/>
    <mergeCell ref="C227:G227"/>
    <mergeCell ref="A448:G452"/>
    <mergeCell ref="A447:C447"/>
    <mergeCell ref="C386:G386"/>
    <mergeCell ref="C279:G279"/>
    <mergeCell ref="C281:G281"/>
    <mergeCell ref="C282:G282"/>
    <mergeCell ref="C347:G347"/>
    <mergeCell ref="C280:G280"/>
    <mergeCell ref="C411:G411"/>
    <mergeCell ref="C414:G414"/>
    <mergeCell ref="A1:G1"/>
    <mergeCell ref="C2:G2"/>
    <mergeCell ref="C3:G3"/>
    <mergeCell ref="C4:G4"/>
    <mergeCell ref="C382:G382"/>
    <mergeCell ref="C266:G266"/>
    <mergeCell ref="C273:G273"/>
    <mergeCell ref="C278:G278"/>
    <mergeCell ref="C210:G210"/>
    <mergeCell ref="C219:G219"/>
    <mergeCell ref="C423:G423"/>
    <mergeCell ref="C215:G215"/>
    <mergeCell ref="C216:G216"/>
    <mergeCell ref="C217:G217"/>
    <mergeCell ref="C225:G225"/>
    <mergeCell ref="C218:G218"/>
    <mergeCell ref="C383:G383"/>
    <mergeCell ref="C223:G223"/>
    <mergeCell ref="C224:G224"/>
    <mergeCell ref="C381:G381"/>
    <mergeCell ref="C407:G407"/>
    <mergeCell ref="C410:G410"/>
    <mergeCell ref="C402:G402"/>
    <mergeCell ref="C436:G436"/>
    <mergeCell ref="C418:G418"/>
    <mergeCell ref="C419:G419"/>
    <mergeCell ref="C420:G420"/>
    <mergeCell ref="C421:G421"/>
    <mergeCell ref="C422:G422"/>
    <mergeCell ref="C424:G424"/>
    <mergeCell ref="C387:G387"/>
    <mergeCell ref="C390:G390"/>
    <mergeCell ref="C391:G391"/>
    <mergeCell ref="C415:G415"/>
    <mergeCell ref="C394:G394"/>
    <mergeCell ref="C395:G395"/>
    <mergeCell ref="C396:G396"/>
    <mergeCell ref="C399:G399"/>
    <mergeCell ref="C403:G403"/>
    <mergeCell ref="C406:G406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II.etapa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II.etapa!Názvy_tisku</vt:lpstr>
      <vt:lpstr>OVN!Názvy_tisku</vt:lpstr>
      <vt:lpstr>oadresa</vt:lpstr>
      <vt:lpstr>Stavba!Objednatel</vt:lpstr>
      <vt:lpstr>Stavba!Objekt</vt:lpstr>
      <vt:lpstr>II.etapa!Oblast_tisku</vt:lpstr>
      <vt:lpstr>OVN!Oblast_tisku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Koten</dc:creator>
  <cp:lastModifiedBy>PC</cp:lastModifiedBy>
  <cp:lastPrinted>2019-03-19T12:27:02Z</cp:lastPrinted>
  <dcterms:created xsi:type="dcterms:W3CDTF">2009-04-08T07:15:50Z</dcterms:created>
  <dcterms:modified xsi:type="dcterms:W3CDTF">2023-09-20T08:17:42Z</dcterms:modified>
</cp:coreProperties>
</file>