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ysm\Desktop\RYBNÍK\"/>
    </mc:Choice>
  </mc:AlternateContent>
  <bookViews>
    <workbookView xWindow="0" yWindow="0" windowWidth="28800" windowHeight="12300"/>
  </bookViews>
  <sheets>
    <sheet name="Rekapitulace stavby" sheetId="1" r:id="rId1"/>
    <sheet name="1 - SO O1 - Odbahnění nádrže" sheetId="2" r:id="rId2"/>
    <sheet name="2 - VRN - Vedlejší rozpoč..." sheetId="3" r:id="rId3"/>
  </sheets>
  <definedNames>
    <definedName name="_xlnm._FilterDatabase" localSheetId="1" hidden="1">'1 - SO O1 - Odbahnění nádrže'!$C$119:$K$163</definedName>
    <definedName name="_xlnm._FilterDatabase" localSheetId="2" hidden="1">'2 - VRN - Vedlejší rozpoč...'!$C$115:$K$151</definedName>
    <definedName name="_xlnm.Print_Titles" localSheetId="1">'1 - SO O1 - Odbahnění nádrže'!$119:$119</definedName>
    <definedName name="_xlnm.Print_Titles" localSheetId="2">'2 - VRN - Vedlejší rozpoč...'!$115:$115</definedName>
    <definedName name="_xlnm.Print_Titles" localSheetId="0">'Rekapitulace stavby'!$92:$92</definedName>
    <definedName name="_xlnm.Print_Area" localSheetId="1">'1 - SO O1 - Odbahnění nádrže'!$C$107:$K$163</definedName>
    <definedName name="_xlnm.Print_Area" localSheetId="2">'2 - VRN - Vedlejší rozpoč...'!$C$103:$K$151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F110" i="3"/>
  <c r="E108" i="3"/>
  <c r="F89" i="3"/>
  <c r="E87" i="3"/>
  <c r="J24" i="3"/>
  <c r="E24" i="3"/>
  <c r="J92" i="3" s="1"/>
  <c r="J23" i="3"/>
  <c r="J21" i="3"/>
  <c r="E21" i="3"/>
  <c r="J112" i="3"/>
  <c r="J20" i="3"/>
  <c r="J18" i="3"/>
  <c r="E18" i="3"/>
  <c r="F113" i="3"/>
  <c r="J17" i="3"/>
  <c r="J15" i="3"/>
  <c r="E15" i="3"/>
  <c r="F112" i="3" s="1"/>
  <c r="J14" i="3"/>
  <c r="J12" i="3"/>
  <c r="J89" i="3" s="1"/>
  <c r="E7" i="3"/>
  <c r="E106" i="3"/>
  <c r="J37" i="2"/>
  <c r="J36" i="2"/>
  <c r="AY95" i="1"/>
  <c r="J35" i="2"/>
  <c r="AX95" i="1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92" i="2"/>
  <c r="J23" i="2"/>
  <c r="J21" i="2"/>
  <c r="E21" i="2"/>
  <c r="J116" i="2"/>
  <c r="J20" i="2"/>
  <c r="J18" i="2"/>
  <c r="E18" i="2"/>
  <c r="F92" i="2" s="1"/>
  <c r="J17" i="2"/>
  <c r="J15" i="2"/>
  <c r="E15" i="2"/>
  <c r="F91" i="2"/>
  <c r="J14" i="2"/>
  <c r="J12" i="2"/>
  <c r="J114" i="2" s="1"/>
  <c r="E7" i="2"/>
  <c r="E110" i="2" s="1"/>
  <c r="L90" i="1"/>
  <c r="AM90" i="1"/>
  <c r="AM89" i="1"/>
  <c r="L89" i="1"/>
  <c r="AM87" i="1"/>
  <c r="L87" i="1"/>
  <c r="L85" i="1"/>
  <c r="L84" i="1"/>
  <c r="BK143" i="2"/>
  <c r="J138" i="2"/>
  <c r="J154" i="2"/>
  <c r="BK146" i="2"/>
  <c r="J123" i="2"/>
  <c r="BK119" i="3"/>
  <c r="J119" i="3"/>
  <c r="BK149" i="3"/>
  <c r="BK125" i="3"/>
  <c r="J117" i="3"/>
  <c r="J149" i="2"/>
  <c r="J156" i="2"/>
  <c r="J134" i="2"/>
  <c r="BK126" i="2"/>
  <c r="BK132" i="3"/>
  <c r="J129" i="3"/>
  <c r="BK136" i="3"/>
  <c r="BK139" i="3"/>
  <c r="J143" i="3"/>
  <c r="BK129" i="3"/>
  <c r="BK156" i="2"/>
  <c r="AS94" i="1"/>
  <c r="J149" i="3"/>
  <c r="BK123" i="3"/>
  <c r="BK121" i="3"/>
  <c r="BK134" i="3"/>
  <c r="J134" i="3"/>
  <c r="BK160" i="2"/>
  <c r="BK130" i="2"/>
  <c r="J146" i="2"/>
  <c r="BK134" i="2"/>
  <c r="J125" i="3"/>
  <c r="BK140" i="3"/>
  <c r="BK146" i="3"/>
  <c r="J160" i="2"/>
  <c r="J126" i="2"/>
  <c r="BK149" i="2"/>
  <c r="J143" i="2"/>
  <c r="J127" i="3"/>
  <c r="J140" i="3"/>
  <c r="J139" i="3"/>
  <c r="BK127" i="3"/>
  <c r="J121" i="3"/>
  <c r="J132" i="3"/>
  <c r="BK154" i="2"/>
  <c r="BK123" i="2"/>
  <c r="BK138" i="2"/>
  <c r="J130" i="2"/>
  <c r="BK117" i="3"/>
  <c r="BK143" i="3"/>
  <c r="J136" i="3"/>
  <c r="J146" i="3"/>
  <c r="J123" i="3"/>
  <c r="BK122" i="2" l="1"/>
  <c r="J122" i="2" s="1"/>
  <c r="J98" i="2" s="1"/>
  <c r="T122" i="2"/>
  <c r="P142" i="2"/>
  <c r="T153" i="2"/>
  <c r="BK116" i="3"/>
  <c r="J116" i="3" s="1"/>
  <c r="J30" i="3" s="1"/>
  <c r="P122" i="2"/>
  <c r="T142" i="2"/>
  <c r="R153" i="2"/>
  <c r="P116" i="3"/>
  <c r="AU96" i="1"/>
  <c r="BK142" i="2"/>
  <c r="J142" i="2"/>
  <c r="J99" i="2" s="1"/>
  <c r="BK153" i="2"/>
  <c r="J153" i="2" s="1"/>
  <c r="J100" i="2" s="1"/>
  <c r="R116" i="3"/>
  <c r="R122" i="2"/>
  <c r="R121" i="2" s="1"/>
  <c r="R120" i="2" s="1"/>
  <c r="R142" i="2"/>
  <c r="P153" i="2"/>
  <c r="T116" i="3"/>
  <c r="F91" i="3"/>
  <c r="J110" i="3"/>
  <c r="BE117" i="3"/>
  <c r="BE136" i="3"/>
  <c r="BE139" i="3"/>
  <c r="BE140" i="3"/>
  <c r="E85" i="3"/>
  <c r="BE123" i="3"/>
  <c r="BE132" i="3"/>
  <c r="BE149" i="3"/>
  <c r="BE119" i="3"/>
  <c r="BE125" i="3"/>
  <c r="J91" i="3"/>
  <c r="J113" i="3"/>
  <c r="BE127" i="3"/>
  <c r="BE121" i="3"/>
  <c r="F92" i="3"/>
  <c r="BE129" i="3"/>
  <c r="BE134" i="3"/>
  <c r="BE143" i="3"/>
  <c r="BE146" i="3"/>
  <c r="BE149" i="2"/>
  <c r="E85" i="2"/>
  <c r="J89" i="2"/>
  <c r="F117" i="2"/>
  <c r="J91" i="2"/>
  <c r="F116" i="2"/>
  <c r="J117" i="2"/>
  <c r="BE126" i="2"/>
  <c r="BE130" i="2"/>
  <c r="BE143" i="2"/>
  <c r="BE146" i="2"/>
  <c r="BE160" i="2"/>
  <c r="BE123" i="2"/>
  <c r="BE134" i="2"/>
  <c r="BE138" i="2"/>
  <c r="BE154" i="2"/>
  <c r="BE156" i="2"/>
  <c r="F36" i="2"/>
  <c r="BC95" i="1" s="1"/>
  <c r="F36" i="3"/>
  <c r="BC96" i="1" s="1"/>
  <c r="F34" i="2"/>
  <c r="BA95" i="1" s="1"/>
  <c r="J34" i="3"/>
  <c r="AW96" i="1" s="1"/>
  <c r="F35" i="2"/>
  <c r="BB95" i="1" s="1"/>
  <c r="F37" i="3"/>
  <c r="BD96" i="1" s="1"/>
  <c r="F37" i="2"/>
  <c r="BD95" i="1" s="1"/>
  <c r="F35" i="3"/>
  <c r="BB96" i="1" s="1"/>
  <c r="J34" i="2"/>
  <c r="AW95" i="1" s="1"/>
  <c r="F34" i="3"/>
  <c r="BA96" i="1" s="1"/>
  <c r="BK121" i="2" l="1"/>
  <c r="J121" i="2" s="1"/>
  <c r="J97" i="2" s="1"/>
  <c r="P121" i="2"/>
  <c r="P120" i="2"/>
  <c r="AU95" i="1"/>
  <c r="T121" i="2"/>
  <c r="T120" i="2" s="1"/>
  <c r="AG96" i="1"/>
  <c r="J96" i="3"/>
  <c r="AU94" i="1"/>
  <c r="BD94" i="1"/>
  <c r="W33" i="1"/>
  <c r="F33" i="3"/>
  <c r="AZ96" i="1"/>
  <c r="F33" i="2"/>
  <c r="AZ95" i="1"/>
  <c r="J33" i="3"/>
  <c r="AV96" i="1" s="1"/>
  <c r="AT96" i="1" s="1"/>
  <c r="AN96" i="1" s="1"/>
  <c r="J33" i="2"/>
  <c r="AV95" i="1"/>
  <c r="AT95" i="1"/>
  <c r="BA94" i="1"/>
  <c r="AW94" i="1"/>
  <c r="AK30" i="1"/>
  <c r="BC94" i="1"/>
  <c r="AY94" i="1"/>
  <c r="BB94" i="1"/>
  <c r="W31" i="1"/>
  <c r="BK120" i="2" l="1"/>
  <c r="J120" i="2" s="1"/>
  <c r="J30" i="2" s="1"/>
  <c r="AG95" i="1" s="1"/>
  <c r="AG94" i="1" s="1"/>
  <c r="AK26" i="1" s="1"/>
  <c r="AN95" i="1"/>
  <c r="J96" i="2"/>
  <c r="J39" i="3"/>
  <c r="J39" i="2"/>
  <c r="AZ94" i="1"/>
  <c r="W29" i="1" s="1"/>
  <c r="W30" i="1"/>
  <c r="W32" i="1"/>
  <c r="AX94" i="1"/>
  <c r="AV94" i="1" l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<sst xmlns="http://schemas.openxmlformats.org/spreadsheetml/2006/main" count="976" uniqueCount="262">
  <si>
    <t>Export Komplet</t>
  </si>
  <si>
    <t/>
  </si>
  <si>
    <t>2.0</t>
  </si>
  <si>
    <t>ZAMOK</t>
  </si>
  <si>
    <t>False</t>
  </si>
  <si>
    <t>{2ba968e6-cb61-4ad1-b3a1-dc14009cbaff}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</si>
  <si>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</si>
  <si>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</si>
  <si>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</si>
  <si>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</si>
  <si>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</si>
  <si>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</si>
  <si>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</si>
  <si>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</si>
  <si>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</si>
  <si>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</si>
  <si>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</si>
  <si>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Točná - Odbahnění VN Točenský rybník</t>
  </si>
  <si>
    <t>KSO:</t>
  </si>
  <si>
    <t>CC-CZ:</t>
  </si>
  <si>
    <t>Místo:</t>
  </si>
  <si>
    <t>Praha 12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</si>
  <si>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</si>
  <si>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</si>
  <si>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</si>
  <si>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</si>
  <si>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</si>
  <si>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</si>
  <si>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</si>
  <si>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</si>
  <si>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</si>
  <si>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</si>
  <si>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</si>
  <si>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</si>
  <si>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</si>
  <si>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</si>
  <si>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</si>
  <si>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</si>
  <si>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</si>
  <si>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</si>
  <si>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</si>
  <si>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</si>
  <si>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</si>
  <si>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</si>
  <si>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</si>
  <si>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</si>
  <si>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</si>
  <si>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</si>
  <si>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</si>
  <si>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</si>
  <si>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</si>
  <si>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</si>
  <si>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</si>
  <si>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</si>
  <si>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</si>
  <si>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</si>
  <si>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</si>
  <si>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</si>
  <si>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</si>
  <si>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</si>
  <si>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</si>
  <si>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</si>
  <si>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</si>
  <si>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</si>
  <si>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</si>
  <si>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</si>
  <si>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</si>
  <si>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</si>
  <si>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</si>
  <si>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</si>
  <si>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</si>
  <si>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</si>
  <si>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</si>
  <si>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</si>
  <si>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</si>
  <si>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</si>
  <si>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</si>
  <si>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</si>
  <si>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</si>
  <si>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O1 - Odbahnění nádrže</t>
  </si>
  <si>
    <t>STA</t>
  </si>
  <si>
    <t>{4b816e51-b6c4-4954-a38d-d17727ca4f6a}</t>
  </si>
  <si>
    <t>2</t>
  </si>
  <si>
    <t>VRN - Vedlejší rozpočtové náklady</t>
  </si>
  <si>
    <t>{48f8c1f5-2420-482a-9609-2ac96c6552fc}</t>
  </si>
  <si>
    <t>KRYCÍ LIST SOUPISU PRACÍ</t>
  </si>
  <si>
    <t>Objekt:</t>
  </si>
  <si>
    <t>1 - SO O1 - Odbahnění nádrže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</si>
  <si>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</si>
  <si>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</si>
  <si>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</si>
  <si>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</si>
  <si>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</si>
  <si>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</si>
  <si>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</si>
  <si>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</si>
  <si>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</si>
  <si>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</si>
  <si>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</si>
  <si>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</si>
  <si>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</si>
  <si>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</si>
  <si>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</si>
  <si>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</si>
  <si>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</si>
  <si>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</si>
  <si>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</si>
  <si>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</si>
  <si>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</si>
  <si>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</si>
  <si>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</si>
  <si>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</si>
  <si>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</si>
  <si>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</si>
  <si>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</si>
  <si>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122703601</t>
  </si>
  <si>
    <t>Odstranění nánosů při únosnosti dna přes 0,15 do 40 kPa</t>
  </si>
  <si>
    <t>m3</t>
  </si>
  <si>
    <t>4</t>
  </si>
  <si>
    <t>1231387275</t>
  </si>
  <si>
    <t>PP</t>
  </si>
  <si>
    <t>Odstranění nánosů z vypuštěných vodních nádrží nebo rybníků s uložením do hromad na vzdálenost do 20 m ve výkopišti při únosnosti dna přes 15 kPa do 40 kPa</t>
  </si>
  <si>
    <t>VV</t>
  </si>
  <si>
    <t>(860-32)</t>
  </si>
  <si>
    <t>162251102</t>
  </si>
  <si>
    <t>Vodorovné přemístění přes 20 do 50 m výkopku/sypaniny z horniny třídy těžitelnosti I skupiny 1 až 3</t>
  </si>
  <si>
    <t>CS ÚRS 2023 01</t>
  </si>
  <si>
    <t>1357409373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</si>
  <si>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</si>
  <si>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Online PSC</t>
  </si>
  <si>
    <t>https://podminky.urs.cz/item/CS_URS_2023_01/162251102</t>
  </si>
  <si>
    <t>P</t>
  </si>
  <si>
    <t>Poznámka k položce:_x000D_
1/3 z celkového množství sedimentu (přemíštění k odvodnění v místě stavby)</t>
  </si>
  <si>
    <t>3</t>
  </si>
  <si>
    <t>162751117</t>
  </si>
  <si>
    <t>Vodorovné přemístění přes 9 000 do 10000 m výkopku/sypaniny z horniny třídy těžitelnosti I skupiny 1 až 3</t>
  </si>
  <si>
    <t>-1144555187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</si>
  <si>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</si>
  <si>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</si>
  <si>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860-32</t>
  </si>
  <si>
    <t>162751119</t>
  </si>
  <si>
    <t>Příplatek k vodorovnému přemístění výkopku/sypaniny z horniny třídy těžitelnosti I skupiny 1 až 3 ZKD 1000 m přes 10000 m</t>
  </si>
  <si>
    <t>-1350772640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</si>
  <si>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</si>
  <si>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</si>
  <si>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6*828</t>
  </si>
  <si>
    <t>5</t>
  </si>
  <si>
    <t>167151111</t>
  </si>
  <si>
    <t>Nakládání výkopku z hornin třídy těžitelnosti I, skupiny 1 až 3 přes 100 m3</t>
  </si>
  <si>
    <t>-1862398984</t>
  </si>
  <si>
    <t>Nakládání, skládání a překládání neulehlého výkopku nebo sypaniny strojně nakládání, množství přes 100 m3, z hornin třídy těžitelnosti I, skupiny 1 až 3</t>
  </si>
  <si>
    <t>Poznámka k položce:_x000D_
naložení sedimentu</t>
  </si>
  <si>
    <t>828+276</t>
  </si>
  <si>
    <t>9</t>
  </si>
  <si>
    <t>Ostatní konstrukce a práce, bourání</t>
  </si>
  <si>
    <t>6</t>
  </si>
  <si>
    <t>966071711</t>
  </si>
  <si>
    <t>Bourání sloupků a vzpěr plotových ocelových do 2,5 m zabetonovaných</t>
  </si>
  <si>
    <t>kus</t>
  </si>
  <si>
    <t>483478535</t>
  </si>
  <si>
    <t>Bourání plotových sloupků a vzpěr ocelových trubkových nebo profilovaných výšky do 2,50 m zabetonovaných</t>
  </si>
  <si>
    <t>https://podminky.urs.cz/item/CS_URS_2023_01/966071711</t>
  </si>
  <si>
    <t>7</t>
  </si>
  <si>
    <t>966071721</t>
  </si>
  <si>
    <t>Bourání sloupků a vzpěr plotových ocelových do 2,5 m odřezáním</t>
  </si>
  <si>
    <t>-1064647016</t>
  </si>
  <si>
    <t>Bourání plotových sloupků a vzpěr ocelových trubkových nebo profilovaných výšky do 2,50 m odřezáním</t>
  </si>
  <si>
    <t>https://podminky.urs.cz/item/CS_URS_2023_01/966071721</t>
  </si>
  <si>
    <t>8</t>
  </si>
  <si>
    <t>966072811</t>
  </si>
  <si>
    <t>Rozebrání rámového oplocení na ocelové sloupky v přes 1 do 2 m</t>
  </si>
  <si>
    <t>m</t>
  </si>
  <si>
    <t>-1908739486</t>
  </si>
  <si>
    <t>Rozebrání oplocení z dílců rámových na ocelové sloupky, výšky přes 1 do 2 m</t>
  </si>
  <si>
    <t>https://podminky.urs.cz/item/CS_URS_2023_01/966072811</t>
  </si>
  <si>
    <t>Poznámka k položce:_x000D_
14 ks plotových polí</t>
  </si>
  <si>
    <t>997</t>
  </si>
  <si>
    <t>Přesun sutě</t>
  </si>
  <si>
    <t>997013602R</t>
  </si>
  <si>
    <t>Poplatek za uložení na skládce (skládkovné) stavebního odpadu - panely Spiroll, beton</t>
  </si>
  <si>
    <t>t</t>
  </si>
  <si>
    <t>82955745</t>
  </si>
  <si>
    <t>Poplatek za uložení stavebního odpadu na skládce (skládkovné) z armovaného betonu zatříděného do Katalogu odpadů pod kódem 17 01 01</t>
  </si>
  <si>
    <t>10</t>
  </si>
  <si>
    <t>997241521</t>
  </si>
  <si>
    <t>Vodorovné přemístění vybouraných hmot do 7 km (vč. složení)</t>
  </si>
  <si>
    <t>1024158974</t>
  </si>
  <si>
    <t>Doprava vybouraných hmot, konstrukcí nebo suti vodorovné přemístění vybouraných hmot nebo konstrukcí na vzdálenost do 7 km</t>
  </si>
  <si>
    <t>https://podminky.urs.cz/item/CS_URS_2023_01/997241521</t>
  </si>
  <si>
    <t>Poznámka k položce:_x000D_
panely Spiroll, kovové oplocení vč. betonových patek</t>
  </si>
  <si>
    <t>11</t>
  </si>
  <si>
    <t>997241528</t>
  </si>
  <si>
    <t>Nakládání nebo překládání vybouraných hmot</t>
  </si>
  <si>
    <t>1059918794</t>
  </si>
  <si>
    <t>Doprava vybouraných hmot, konstrukcí nebo suti nakládání nebo překládání vybouraných hmot nebo konstrukcí</t>
  </si>
  <si>
    <t>https://podminky.urs.cz/item/CS_URS_2023_01/997241528</t>
  </si>
  <si>
    <t>2 - VRN - Vedlejší rozpočtové náklady</t>
  </si>
  <si>
    <t>R_07</t>
  </si>
  <si>
    <t xml:space="preserve">Vyhotovení fotodokumentace dotčených pozemků a přístupových komunikací. </t>
  </si>
  <si>
    <t>soubor</t>
  </si>
  <si>
    <t>1150042741</t>
  </si>
  <si>
    <t>Vyhotovení fotodokumentace dotčených pozemků a přístupových komunikací.</t>
  </si>
  <si>
    <t>R_09</t>
  </si>
  <si>
    <t xml:space="preserve">Ohlášení zahájení stavby </t>
  </si>
  <si>
    <t>-436439039</t>
  </si>
  <si>
    <t>Ohlášení zahájení stavby</t>
  </si>
  <si>
    <t>R_10</t>
  </si>
  <si>
    <t>Zajištění vytyčení IS a zajištění souhlasu se zahájením výkopových prací dle požadavků vlastníků technické infrastruktury</t>
  </si>
  <si>
    <t>159230919</t>
  </si>
  <si>
    <t>Zajištění Vytyčení IS a zajištění souhlasu se zahájením výkopových prací dle požadavků vlastníků technické infrastruktury</t>
  </si>
  <si>
    <t>R_11</t>
  </si>
  <si>
    <t>Provedení geodetických prací nutných k posouzení shody realizované stavby se schválenou projektovou dokumentací odborně způsobilou osobou v oboru zeměměřictví.</t>
  </si>
  <si>
    <t>-485768890</t>
  </si>
  <si>
    <t>R01</t>
  </si>
  <si>
    <t>Zajištění a zabezpečení staveniště, zřízení a likvidace zařízení staveniště, včetně případných přípojek, přístupů, skládek, deponií apod.</t>
  </si>
  <si>
    <t>1024</t>
  </si>
  <si>
    <t>-630676374</t>
  </si>
  <si>
    <t>R02</t>
  </si>
  <si>
    <t>Odvodnění staveniště - realizace odvodňovací strouhy vč. jejího postupného zahlubování</t>
  </si>
  <si>
    <t>-1209058972</t>
  </si>
  <si>
    <t>R05.1</t>
  </si>
  <si>
    <t>Dočasná komunikace -  zřízení a rozebrání, vč.podkladních vrstev (od asfaltové komunikace k nádrži, sjezd, ve dně nádrže)</t>
  </si>
  <si>
    <t>m2</t>
  </si>
  <si>
    <t>-1528180611</t>
  </si>
  <si>
    <t>Dočasná komunikace - zřízení a rozebrání, vč.podkladních vrstev (ve dně nádrže)</t>
  </si>
  <si>
    <t xml:space="preserve">Poznámka k položce:_x000D_
Provizorní komunikace (např. z panelů nebo plastových pojezdových desek)._x000D_
Rozměry komunikace:  dl. 35  m, š. 3 m._x000D_
Cena zahrnuje i podkladní  vrstvy -  geotextilie, štěrk._x000D_
</t>
  </si>
  <si>
    <t>R10</t>
  </si>
  <si>
    <t>Uvedení stavbou dotčených a sousedních pozemků, komunikací, příjezdů a přístupů do původního (popř. v PD předepsaného) stavu</t>
  </si>
  <si>
    <t>229318528</t>
  </si>
  <si>
    <t xml:space="preserve">Uvedení stavbou dotčených a sousedních pozemků, komunikací, příjezdů a přístupů do původního (popř. v PD předepsaného) stavu. </t>
  </si>
  <si>
    <t>R11</t>
  </si>
  <si>
    <t>Zpracování a předání dokumentace skutečného provedení stavby  a zaměření skutečného provedení stavby. Fototodokumentace stavby.</t>
  </si>
  <si>
    <t>343595148</t>
  </si>
  <si>
    <t>Zpracování a předání dokumentace skutečného provedení stavby (3paré + 1 v elektronické formě) objednateli a zaměření skutečného provedení stavby - geodetická část dokumentace (3paré + 1 v elektronické formě) v rozsahu odpovídajícím právním předpisům. Fotodokumentace stavby.</t>
  </si>
  <si>
    <t>R12</t>
  </si>
  <si>
    <t>Dopravně inženýrská opatření</t>
  </si>
  <si>
    <t>1187990825</t>
  </si>
  <si>
    <t xml:space="preserve">Poznámka k položce:_x000D_
Dopravně inženýrská opatření </t>
  </si>
  <si>
    <t>R16</t>
  </si>
  <si>
    <t>Průběžný úklid komunikací v místě stavby, min. 1x denně mokrou cestou vozidlem s kartáči a sberačem nečistot.</t>
  </si>
  <si>
    <t>-1833428799</t>
  </si>
  <si>
    <t>12</t>
  </si>
  <si>
    <t>R018</t>
  </si>
  <si>
    <t>Průbězný úklid příjezdové komunikace v průběhu návažení sedimentu na pozemek p.č. 1862 v k.ú. Slivenec</t>
  </si>
  <si>
    <t>-325660202</t>
  </si>
  <si>
    <t>Průbězný úklid příjezdové komunikace v průběhu návažení sedimentu na pozemek p.č. 1862</t>
  </si>
  <si>
    <t>Poznámka k položce:_x000D_
Úklid pomocí koštěte a kropičky.</t>
  </si>
  <si>
    <t>13</t>
  </si>
  <si>
    <t>R17</t>
  </si>
  <si>
    <t>Dočasný sjezd do zátopy z místního materiálu (z VN) - realizace, odstranění</t>
  </si>
  <si>
    <t>211060174</t>
  </si>
  <si>
    <t>Poznámka k položce:_x000D_
Místní materiál bude odvezen na pozemek p.č. 1862 v k.ú. Slivenec. Odvoz je zahrnut v celkové bilanci v SO O1.</t>
  </si>
  <si>
    <t>14</t>
  </si>
  <si>
    <t>R19</t>
  </si>
  <si>
    <t>Rozhrnutí sedimentu na pozemku p.č. 1862 v k.ú. Slivenec</t>
  </si>
  <si>
    <t>-1509668834</t>
  </si>
  <si>
    <t>Uložení a rozhrnutí sedimentu na pozemku p.č. 1862</t>
  </si>
  <si>
    <t>Poznámka k položce:_x000D_
Vč. nákladů na buldozér, který bude přítomný na pozemku po celou dobu navážení sedimentu.</t>
  </si>
  <si>
    <t>R20</t>
  </si>
  <si>
    <t>Biologický dozor v průběhu odtěžby</t>
  </si>
  <si>
    <t>384312252</t>
  </si>
  <si>
    <t>Poznámka k položce:_x000D_
2x návštěva biologa v průběhu realizace odtěžby vč. všech souvisejících nákladů.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</si>
</sst>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241528" TargetMode="External"/><Relationship Id="rId3" Type="http://schemas.openxmlformats.org/officeDocument/2006/relationships/hyperlink" Target="https://podminky.urs.cz/item/CS_URS_2023_01/162751119" TargetMode="External"/><Relationship Id="rId7" Type="http://schemas.openxmlformats.org/officeDocument/2006/relationships/hyperlink" Target="https://podminky.urs.cz/item/CS_URS_2023_01/997241521" TargetMode="External"/><Relationship Id="rId2" Type="http://schemas.openxmlformats.org/officeDocument/2006/relationships/hyperlink" Target="https://podminky.urs.cz/item/CS_URS_2023_01/162751117" TargetMode="External"/><Relationship Id="rId1" Type="http://schemas.openxmlformats.org/officeDocument/2006/relationships/hyperlink" Target="https://podminky.urs.cz/item/CS_URS_2023_01/162251102" TargetMode="External"/><Relationship Id="rId6" Type="http://schemas.openxmlformats.org/officeDocument/2006/relationships/hyperlink" Target="https://podminky.urs.cz/item/CS_URS_2023_01/966072811" TargetMode="External"/><Relationship Id="rId5" Type="http://schemas.openxmlformats.org/officeDocument/2006/relationships/hyperlink" Target="https://podminky.urs.cz/item/CS_URS_2023_01/966071721" TargetMode="External"/><Relationship Id="rId4" Type="http://schemas.openxmlformats.org/officeDocument/2006/relationships/hyperlink" Target="https://podminky.urs.cz/item/CS_URS_2023_01/96607171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0"/>
      <c r="AL5" s="20"/>
      <c r="AM5" s="20"/>
      <c r="AN5" s="20"/>
      <c r="AO5" s="20"/>
      <c r="AP5" s="20"/>
      <c r="AQ5" s="20"/>
      <c r="AR5" s="18"/>
      <c r="BE5" s="220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0"/>
      <c r="AL6" s="20"/>
      <c r="AM6" s="20"/>
      <c r="AN6" s="20"/>
      <c r="AO6" s="20"/>
      <c r="AP6" s="20"/>
      <c r="AQ6" s="20"/>
      <c r="AR6" s="18"/>
      <c r="BE6" s="221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1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71">
        <v>45184</v>
      </c>
      <c r="AO8" s="20"/>
      <c r="AP8" s="20"/>
      <c r="AQ8" s="20"/>
      <c r="AR8" s="18"/>
      <c r="BE8" s="221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1"/>
      <c r="BS9" s="15" t="s">
        <v>6</v>
      </c>
    </row>
    <row r="10" spans="1:74" s="1" customFormat="1" ht="12" customHeight="1">
      <c r="B10" s="19"/>
      <c r="C10" s="20"/>
      <c r="D10" s="27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21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21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1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24</v>
      </c>
      <c r="AL13" s="20"/>
      <c r="AM13" s="20"/>
      <c r="AN13" s="29" t="s">
        <v>28</v>
      </c>
      <c r="AO13" s="20"/>
      <c r="AP13" s="20"/>
      <c r="AQ13" s="20"/>
      <c r="AR13" s="18"/>
      <c r="BE13" s="221"/>
      <c r="BS13" s="15" t="s">
        <v>6</v>
      </c>
    </row>
    <row r="14" spans="1:74" ht="12.75">
      <c r="B14" s="19"/>
      <c r="C14" s="20"/>
      <c r="D14" s="20"/>
      <c r="E14" s="226" t="s">
        <v>28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21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1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2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21"/>
      <c r="BS17" s="15" t="s">
        <v>30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1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21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21"/>
      <c r="BS20" s="15" t="s">
        <v>30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1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1"/>
    </row>
    <row r="23" spans="1:71" s="1" customFormat="1" ht="16.5" customHeight="1">
      <c r="B23" s="19"/>
      <c r="C23" s="20"/>
      <c r="D23" s="20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0"/>
      <c r="AP23" s="20"/>
      <c r="AQ23" s="20"/>
      <c r="AR23" s="18"/>
      <c r="BE23" s="22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1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9">
        <f>ROUND(AG94,2)</f>
        <v>0</v>
      </c>
      <c r="AL26" s="230"/>
      <c r="AM26" s="230"/>
      <c r="AN26" s="230"/>
      <c r="AO26" s="230"/>
      <c r="AP26" s="34"/>
      <c r="AQ26" s="34"/>
      <c r="AR26" s="37"/>
      <c r="BE26" s="22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1" t="s">
        <v>34</v>
      </c>
      <c r="M28" s="231"/>
      <c r="N28" s="231"/>
      <c r="O28" s="231"/>
      <c r="P28" s="231"/>
      <c r="Q28" s="34"/>
      <c r="R28" s="34"/>
      <c r="S28" s="34"/>
      <c r="T28" s="34"/>
      <c r="U28" s="34"/>
      <c r="V28" s="34"/>
      <c r="W28" s="231" t="s">
        <v>35</v>
      </c>
      <c r="X28" s="231"/>
      <c r="Y28" s="231"/>
      <c r="Z28" s="231"/>
      <c r="AA28" s="231"/>
      <c r="AB28" s="231"/>
      <c r="AC28" s="231"/>
      <c r="AD28" s="231"/>
      <c r="AE28" s="231"/>
      <c r="AF28" s="34"/>
      <c r="AG28" s="34"/>
      <c r="AH28" s="34"/>
      <c r="AI28" s="34"/>
      <c r="AJ28" s="34"/>
      <c r="AK28" s="231" t="s">
        <v>36</v>
      </c>
      <c r="AL28" s="231"/>
      <c r="AM28" s="231"/>
      <c r="AN28" s="231"/>
      <c r="AO28" s="231"/>
      <c r="AP28" s="34"/>
      <c r="AQ28" s="34"/>
      <c r="AR28" s="37"/>
      <c r="BE28" s="221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34">
        <v>0.21</v>
      </c>
      <c r="M29" s="233"/>
      <c r="N29" s="233"/>
      <c r="O29" s="233"/>
      <c r="P29" s="233"/>
      <c r="Q29" s="39"/>
      <c r="R29" s="39"/>
      <c r="S29" s="39"/>
      <c r="T29" s="39"/>
      <c r="U29" s="39"/>
      <c r="V29" s="39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9"/>
      <c r="AG29" s="39"/>
      <c r="AH29" s="39"/>
      <c r="AI29" s="39"/>
      <c r="AJ29" s="39"/>
      <c r="AK29" s="232">
        <f>ROUND(AV94, 2)</f>
        <v>0</v>
      </c>
      <c r="AL29" s="233"/>
      <c r="AM29" s="233"/>
      <c r="AN29" s="233"/>
      <c r="AO29" s="233"/>
      <c r="AP29" s="39"/>
      <c r="AQ29" s="39"/>
      <c r="AR29" s="40"/>
      <c r="BE29" s="222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34">
        <v>0.15</v>
      </c>
      <c r="M30" s="233"/>
      <c r="N30" s="233"/>
      <c r="O30" s="233"/>
      <c r="P30" s="233"/>
      <c r="Q30" s="39"/>
      <c r="R30" s="39"/>
      <c r="S30" s="39"/>
      <c r="T30" s="39"/>
      <c r="U30" s="39"/>
      <c r="V30" s="39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9"/>
      <c r="AG30" s="39"/>
      <c r="AH30" s="39"/>
      <c r="AI30" s="39"/>
      <c r="AJ30" s="39"/>
      <c r="AK30" s="232">
        <f>ROUND(AW94, 2)</f>
        <v>0</v>
      </c>
      <c r="AL30" s="233"/>
      <c r="AM30" s="233"/>
      <c r="AN30" s="233"/>
      <c r="AO30" s="233"/>
      <c r="AP30" s="39"/>
      <c r="AQ30" s="39"/>
      <c r="AR30" s="40"/>
      <c r="BE30" s="222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34">
        <v>0.21</v>
      </c>
      <c r="M31" s="233"/>
      <c r="N31" s="233"/>
      <c r="O31" s="233"/>
      <c r="P31" s="233"/>
      <c r="Q31" s="39"/>
      <c r="R31" s="39"/>
      <c r="S31" s="39"/>
      <c r="T31" s="39"/>
      <c r="U31" s="39"/>
      <c r="V31" s="39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F31" s="39"/>
      <c r="AG31" s="39"/>
      <c r="AH31" s="39"/>
      <c r="AI31" s="39"/>
      <c r="AJ31" s="39"/>
      <c r="AK31" s="232">
        <v>0</v>
      </c>
      <c r="AL31" s="233"/>
      <c r="AM31" s="233"/>
      <c r="AN31" s="233"/>
      <c r="AO31" s="233"/>
      <c r="AP31" s="39"/>
      <c r="AQ31" s="39"/>
      <c r="AR31" s="40"/>
      <c r="BE31" s="222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34">
        <v>0.15</v>
      </c>
      <c r="M32" s="233"/>
      <c r="N32" s="233"/>
      <c r="O32" s="233"/>
      <c r="P32" s="233"/>
      <c r="Q32" s="39"/>
      <c r="R32" s="39"/>
      <c r="S32" s="39"/>
      <c r="T32" s="39"/>
      <c r="U32" s="39"/>
      <c r="V32" s="39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F32" s="39"/>
      <c r="AG32" s="39"/>
      <c r="AH32" s="39"/>
      <c r="AI32" s="39"/>
      <c r="AJ32" s="39"/>
      <c r="AK32" s="232">
        <v>0</v>
      </c>
      <c r="AL32" s="233"/>
      <c r="AM32" s="233"/>
      <c r="AN32" s="233"/>
      <c r="AO32" s="233"/>
      <c r="AP32" s="39"/>
      <c r="AQ32" s="39"/>
      <c r="AR32" s="40"/>
      <c r="BE32" s="222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34">
        <v>0</v>
      </c>
      <c r="M33" s="233"/>
      <c r="N33" s="233"/>
      <c r="O33" s="233"/>
      <c r="P33" s="233"/>
      <c r="Q33" s="39"/>
      <c r="R33" s="39"/>
      <c r="S33" s="39"/>
      <c r="T33" s="39"/>
      <c r="U33" s="39"/>
      <c r="V33" s="39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9"/>
      <c r="AG33" s="39"/>
      <c r="AH33" s="39"/>
      <c r="AI33" s="39"/>
      <c r="AJ33" s="39"/>
      <c r="AK33" s="232">
        <v>0</v>
      </c>
      <c r="AL33" s="233"/>
      <c r="AM33" s="233"/>
      <c r="AN33" s="233"/>
      <c r="AO33" s="233"/>
      <c r="AP33" s="39"/>
      <c r="AQ33" s="39"/>
      <c r="AR33" s="40"/>
      <c r="BE33" s="222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1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35" t="s">
        <v>45</v>
      </c>
      <c r="Y35" s="236"/>
      <c r="Z35" s="236"/>
      <c r="AA35" s="236"/>
      <c r="AB35" s="236"/>
      <c r="AC35" s="43"/>
      <c r="AD35" s="43"/>
      <c r="AE35" s="43"/>
      <c r="AF35" s="43"/>
      <c r="AG35" s="43"/>
      <c r="AH35" s="43"/>
      <c r="AI35" s="43"/>
      <c r="AJ35" s="43"/>
      <c r="AK35" s="237">
        <f>SUM(AK26:AK33)</f>
        <v>0</v>
      </c>
      <c r="AL35" s="236"/>
      <c r="AM35" s="236"/>
      <c r="AN35" s="236"/>
      <c r="AO35" s="238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3_2023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9" t="str">
        <f>K6</f>
        <v>Točná - Odbahnění VN Točenský rybník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Praha 12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1">
        <f>IF(AN8= "","",AN8)</f>
        <v>45184</v>
      </c>
      <c r="AN87" s="241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23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42" t="str">
        <f>IF(E17="","",E17)</f>
        <v xml:space="preserve"> </v>
      </c>
      <c r="AN89" s="243"/>
      <c r="AO89" s="243"/>
      <c r="AP89" s="243"/>
      <c r="AQ89" s="34"/>
      <c r="AR89" s="37"/>
      <c r="AS89" s="244" t="s">
        <v>53</v>
      </c>
      <c r="AT89" s="245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42" t="str">
        <f>IF(E20="","",E20)</f>
        <v xml:space="preserve"> </v>
      </c>
      <c r="AN90" s="243"/>
      <c r="AO90" s="243"/>
      <c r="AP90" s="243"/>
      <c r="AQ90" s="34"/>
      <c r="AR90" s="37"/>
      <c r="AS90" s="246"/>
      <c r="AT90" s="247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8"/>
      <c r="AT91" s="249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50" t="s">
        <v>54</v>
      </c>
      <c r="D92" s="251"/>
      <c r="E92" s="251"/>
      <c r="F92" s="251"/>
      <c r="G92" s="251"/>
      <c r="H92" s="71"/>
      <c r="I92" s="252" t="s">
        <v>55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56</v>
      </c>
      <c r="AH92" s="251"/>
      <c r="AI92" s="251"/>
      <c r="AJ92" s="251"/>
      <c r="AK92" s="251"/>
      <c r="AL92" s="251"/>
      <c r="AM92" s="251"/>
      <c r="AN92" s="252" t="s">
        <v>57</v>
      </c>
      <c r="AO92" s="251"/>
      <c r="AP92" s="254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8">
        <f>ROUND(SUM(AG95:AG96),2)</f>
        <v>0</v>
      </c>
      <c r="AH94" s="258"/>
      <c r="AI94" s="258"/>
      <c r="AJ94" s="258"/>
      <c r="AK94" s="258"/>
      <c r="AL94" s="258"/>
      <c r="AM94" s="258"/>
      <c r="AN94" s="259">
        <f>SUM(AG94,AT94)</f>
        <v>0</v>
      </c>
      <c r="AO94" s="259"/>
      <c r="AP94" s="259"/>
      <c r="AQ94" s="83" t="s">
        <v>1</v>
      </c>
      <c r="AR94" s="84"/>
      <c r="AS94" s="85">
        <f>ROUND(SUM(AS95:AS96),2)</f>
        <v>0</v>
      </c>
      <c r="AT94" s="86">
        <f>ROUND(SUM(AV94:AW94),2)</f>
        <v>0</v>
      </c>
      <c r="AU94" s="87">
        <f>ROUND(SUM(AU95:AU96),5)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ROUND(SUM(AZ95:AZ96),2)</f>
        <v>0</v>
      </c>
      <c r="BA94" s="86">
        <f>ROUND(SUM(BA95:BA96),2)</f>
        <v>0</v>
      </c>
      <c r="BB94" s="86">
        <f>ROUND(SUM(BB95:BB96),2)</f>
        <v>0</v>
      </c>
      <c r="BC94" s="86">
        <f>ROUND(SUM(BC95:BC96),2)</f>
        <v>0</v>
      </c>
      <c r="BD94" s="88">
        <f>ROUND(SUM(BD95:BD96),2)</f>
        <v>0</v>
      </c>
      <c r="BS94" s="89" t="s">
        <v>72</v>
      </c>
      <c r="BT94" s="89" t="s">
        <v>73</v>
      </c>
      <c r="BU94" s="90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1" s="7" customFormat="1" ht="16.5" customHeight="1">
      <c r="A95" s="91" t="s">
        <v>77</v>
      </c>
      <c r="B95" s="92"/>
      <c r="C95" s="93"/>
      <c r="D95" s="257" t="s">
        <v>78</v>
      </c>
      <c r="E95" s="257"/>
      <c r="F95" s="257"/>
      <c r="G95" s="257"/>
      <c r="H95" s="257"/>
      <c r="I95" s="94"/>
      <c r="J95" s="257" t="s">
        <v>79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5">
        <f>'1 - SO O1 - Odbahnění nádrže'!J30</f>
        <v>0</v>
      </c>
      <c r="AH95" s="256"/>
      <c r="AI95" s="256"/>
      <c r="AJ95" s="256"/>
      <c r="AK95" s="256"/>
      <c r="AL95" s="256"/>
      <c r="AM95" s="256"/>
      <c r="AN95" s="255">
        <f>SUM(AG95,AT95)</f>
        <v>0</v>
      </c>
      <c r="AO95" s="256"/>
      <c r="AP95" s="256"/>
      <c r="AQ95" s="95" t="s">
        <v>80</v>
      </c>
      <c r="AR95" s="96"/>
      <c r="AS95" s="97">
        <v>0</v>
      </c>
      <c r="AT95" s="98">
        <f>ROUND(SUM(AV95:AW95),2)</f>
        <v>0</v>
      </c>
      <c r="AU95" s="99">
        <f>'1 - SO O1 - Odbahnění nádrže'!P120</f>
        <v>0</v>
      </c>
      <c r="AV95" s="98">
        <f>'1 - SO O1 - Odbahnění nádrže'!J33</f>
        <v>0</v>
      </c>
      <c r="AW95" s="98">
        <f>'1 - SO O1 - Odbahnění nádrže'!J34</f>
        <v>0</v>
      </c>
      <c r="AX95" s="98">
        <f>'1 - SO O1 - Odbahnění nádrže'!J35</f>
        <v>0</v>
      </c>
      <c r="AY95" s="98">
        <f>'1 - SO O1 - Odbahnění nádrže'!J36</f>
        <v>0</v>
      </c>
      <c r="AZ95" s="98">
        <f>'1 - SO O1 - Odbahnění nádrže'!F33</f>
        <v>0</v>
      </c>
      <c r="BA95" s="98">
        <f>'1 - SO O1 - Odbahnění nádrže'!F34</f>
        <v>0</v>
      </c>
      <c r="BB95" s="98">
        <f>'1 - SO O1 - Odbahnění nádrže'!F35</f>
        <v>0</v>
      </c>
      <c r="BC95" s="98">
        <f>'1 - SO O1 - Odbahnění nádrže'!F36</f>
        <v>0</v>
      </c>
      <c r="BD95" s="100">
        <f>'1 - SO O1 - Odbahnění nádrže'!F37</f>
        <v>0</v>
      </c>
      <c r="BT95" s="101" t="s">
        <v>78</v>
      </c>
      <c r="BV95" s="101" t="s">
        <v>75</v>
      </c>
      <c r="BW95" s="101" t="s">
        <v>81</v>
      </c>
      <c r="BX95" s="101" t="s">
        <v>5</v>
      </c>
      <c r="CL95" s="101" t="s">
        <v>1</v>
      </c>
      <c r="CM95" s="101" t="s">
        <v>82</v>
      </c>
    </row>
    <row r="96" spans="1:91" s="7" customFormat="1" ht="16.5" customHeight="1">
      <c r="A96" s="91" t="s">
        <v>77</v>
      </c>
      <c r="B96" s="92"/>
      <c r="C96" s="93"/>
      <c r="D96" s="257" t="s">
        <v>82</v>
      </c>
      <c r="E96" s="257"/>
      <c r="F96" s="257"/>
      <c r="G96" s="257"/>
      <c r="H96" s="257"/>
      <c r="I96" s="94"/>
      <c r="J96" s="257" t="s">
        <v>83</v>
      </c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5">
        <f>'2 - VRN - Vedlejší rozpoč...'!J30</f>
        <v>0</v>
      </c>
      <c r="AH96" s="256"/>
      <c r="AI96" s="256"/>
      <c r="AJ96" s="256"/>
      <c r="AK96" s="256"/>
      <c r="AL96" s="256"/>
      <c r="AM96" s="256"/>
      <c r="AN96" s="255">
        <f>SUM(AG96,AT96)</f>
        <v>0</v>
      </c>
      <c r="AO96" s="256"/>
      <c r="AP96" s="256"/>
      <c r="AQ96" s="95" t="s">
        <v>80</v>
      </c>
      <c r="AR96" s="96"/>
      <c r="AS96" s="102">
        <v>0</v>
      </c>
      <c r="AT96" s="103">
        <f>ROUND(SUM(AV96:AW96),2)</f>
        <v>0</v>
      </c>
      <c r="AU96" s="104">
        <f>'2 - VRN - Vedlejší rozpoč...'!P116</f>
        <v>0</v>
      </c>
      <c r="AV96" s="103">
        <f>'2 - VRN - Vedlejší rozpoč...'!J33</f>
        <v>0</v>
      </c>
      <c r="AW96" s="103">
        <f>'2 - VRN - Vedlejší rozpoč...'!J34</f>
        <v>0</v>
      </c>
      <c r="AX96" s="103">
        <f>'2 - VRN - Vedlejší rozpoč...'!J35</f>
        <v>0</v>
      </c>
      <c r="AY96" s="103">
        <f>'2 - VRN - Vedlejší rozpoč...'!J36</f>
        <v>0</v>
      </c>
      <c r="AZ96" s="103">
        <f>'2 - VRN - Vedlejší rozpoč...'!F33</f>
        <v>0</v>
      </c>
      <c r="BA96" s="103">
        <f>'2 - VRN - Vedlejší rozpoč...'!F34</f>
        <v>0</v>
      </c>
      <c r="BB96" s="103">
        <f>'2 - VRN - Vedlejší rozpoč...'!F35</f>
        <v>0</v>
      </c>
      <c r="BC96" s="103">
        <f>'2 - VRN - Vedlejší rozpoč...'!F36</f>
        <v>0</v>
      </c>
      <c r="BD96" s="105">
        <f>'2 - VRN - Vedlejší rozpoč...'!F37</f>
        <v>0</v>
      </c>
      <c r="BT96" s="101" t="s">
        <v>78</v>
      </c>
      <c r="BV96" s="101" t="s">
        <v>75</v>
      </c>
      <c r="BW96" s="101" t="s">
        <v>84</v>
      </c>
      <c r="BX96" s="101" t="s">
        <v>5</v>
      </c>
      <c r="CL96" s="101" t="s">
        <v>1</v>
      </c>
      <c r="CM96" s="101" t="s">
        <v>82</v>
      </c>
    </row>
    <row r="97" spans="1:57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sheetProtection algorithmName="SHA-512" hashValue="wTeMyvTe3SnIgAbN6/qUoZS144KOWWzd+udlIEceKfrbPAayKVDR2Mmt5P6obZATDrCY2tCUZf2VKhsPpxH9Wg==" saltValue="DXCRKZVnoeqMY4yBeLUuqEZgSn0Iuo3ejdepmbUq1y0E8PjzVys272Rh6iNTP9fAMVU6ZYtBw0NZN+WsBzXAk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SO O1 - Odbahnění nádrže'!C2" display="/"/>
    <hyperlink ref="A96" location="'2 - VRN - Vedlejší rozpoč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5" t="s">
        <v>81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82</v>
      </c>
    </row>
    <row r="4" spans="1:46" s="1" customFormat="1" ht="24.95" hidden="1" customHeight="1">
      <c r="B4" s="18"/>
      <c r="D4" s="108" t="s">
        <v>85</v>
      </c>
      <c r="L4" s="18"/>
      <c r="M4" s="109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110" t="s">
        <v>16</v>
      </c>
      <c r="L6" s="18"/>
    </row>
    <row r="7" spans="1:46" s="1" customFormat="1" ht="16.5" hidden="1" customHeight="1">
      <c r="B7" s="18"/>
      <c r="E7" s="261" t="str">
        <f>'Rekapitulace stavby'!K6</f>
        <v>Točná - Odbahnění VN Točenský rybník</v>
      </c>
      <c r="F7" s="262"/>
      <c r="G7" s="262"/>
      <c r="H7" s="262"/>
      <c r="L7" s="18"/>
    </row>
    <row r="8" spans="1:46" s="2" customFormat="1" ht="12" hidden="1" customHeight="1">
      <c r="A8" s="32"/>
      <c r="B8" s="37"/>
      <c r="C8" s="32"/>
      <c r="D8" s="110" t="s">
        <v>86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7"/>
      <c r="C9" s="32"/>
      <c r="D9" s="32"/>
      <c r="E9" s="263" t="s">
        <v>87</v>
      </c>
      <c r="F9" s="264"/>
      <c r="G9" s="264"/>
      <c r="H9" s="26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>
        <f>'Rekapitulace stavby'!AN8</f>
        <v>45184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7"/>
      <c r="C14" s="32"/>
      <c r="D14" s="110" t="s">
        <v>23</v>
      </c>
      <c r="E14" s="32"/>
      <c r="F14" s="32"/>
      <c r="G14" s="32"/>
      <c r="H14" s="32"/>
      <c r="I14" s="110" t="s">
        <v>24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26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7"/>
      <c r="C17" s="32"/>
      <c r="D17" s="110" t="s">
        <v>27</v>
      </c>
      <c r="E17" s="32"/>
      <c r="F17" s="32"/>
      <c r="G17" s="32"/>
      <c r="H17" s="32"/>
      <c r="I17" s="110" t="s">
        <v>24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7"/>
      <c r="C18" s="32"/>
      <c r="D18" s="32"/>
      <c r="E18" s="265" t="str">
        <f>'Rekapitulace stavby'!E14</f>
        <v>Vyplň údaj</v>
      </c>
      <c r="F18" s="266"/>
      <c r="G18" s="266"/>
      <c r="H18" s="266"/>
      <c r="I18" s="110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7"/>
      <c r="C20" s="32"/>
      <c r="D20" s="110" t="s">
        <v>29</v>
      </c>
      <c r="E20" s="32"/>
      <c r="F20" s="32"/>
      <c r="G20" s="32"/>
      <c r="H20" s="32"/>
      <c r="I20" s="110" t="s">
        <v>24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26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24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26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7"/>
      <c r="C26" s="32"/>
      <c r="D26" s="110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13"/>
      <c r="B27" s="114"/>
      <c r="C27" s="113"/>
      <c r="D27" s="113"/>
      <c r="E27" s="267" t="s">
        <v>1</v>
      </c>
      <c r="F27" s="267"/>
      <c r="G27" s="267"/>
      <c r="H27" s="267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7"/>
      <c r="C30" s="32"/>
      <c r="D30" s="117" t="s">
        <v>33</v>
      </c>
      <c r="E30" s="32"/>
      <c r="F30" s="32"/>
      <c r="G30" s="32"/>
      <c r="H30" s="32"/>
      <c r="I30" s="32"/>
      <c r="J30" s="118">
        <f>ROUND(J120,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32"/>
      <c r="F32" s="119" t="s">
        <v>35</v>
      </c>
      <c r="G32" s="32"/>
      <c r="H32" s="32"/>
      <c r="I32" s="119" t="s">
        <v>34</v>
      </c>
      <c r="J32" s="119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20" t="s">
        <v>37</v>
      </c>
      <c r="E33" s="110" t="s">
        <v>38</v>
      </c>
      <c r="F33" s="121">
        <f>ROUND((SUM(BE120:BE163)),  2)</f>
        <v>0</v>
      </c>
      <c r="G33" s="32"/>
      <c r="H33" s="32"/>
      <c r="I33" s="122">
        <v>0.21</v>
      </c>
      <c r="J33" s="121">
        <f>ROUND(((SUM(BE120:BE163))*I33),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10" t="s">
        <v>39</v>
      </c>
      <c r="F34" s="121">
        <f>ROUND((SUM(BF120:BF163)),  2)</f>
        <v>0</v>
      </c>
      <c r="G34" s="32"/>
      <c r="H34" s="32"/>
      <c r="I34" s="122">
        <v>0.15</v>
      </c>
      <c r="J34" s="121">
        <f>ROUND(((SUM(BF120:BF163))*I34),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40</v>
      </c>
      <c r="F35" s="121">
        <f>ROUND((SUM(BG120:BG163)),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41</v>
      </c>
      <c r="F36" s="121">
        <f>ROUND((SUM(BH120:BH163)),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42</v>
      </c>
      <c r="F37" s="121">
        <f>ROUND((SUM(BI120:BI163)),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30" t="s">
        <v>46</v>
      </c>
      <c r="E50" s="131"/>
      <c r="F50" s="131"/>
      <c r="G50" s="130" t="s">
        <v>47</v>
      </c>
      <c r="H50" s="131"/>
      <c r="I50" s="131"/>
      <c r="J50" s="131"/>
      <c r="K50" s="131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32" t="s">
        <v>48</v>
      </c>
      <c r="E61" s="133"/>
      <c r="F61" s="134" t="s">
        <v>49</v>
      </c>
      <c r="G61" s="132" t="s">
        <v>48</v>
      </c>
      <c r="H61" s="133"/>
      <c r="I61" s="133"/>
      <c r="J61" s="135" t="s">
        <v>49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30" t="s">
        <v>50</v>
      </c>
      <c r="E65" s="136"/>
      <c r="F65" s="136"/>
      <c r="G65" s="130" t="s">
        <v>51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32" t="s">
        <v>48</v>
      </c>
      <c r="E76" s="133"/>
      <c r="F76" s="134" t="s">
        <v>49</v>
      </c>
      <c r="G76" s="132" t="s">
        <v>48</v>
      </c>
      <c r="H76" s="133"/>
      <c r="I76" s="133"/>
      <c r="J76" s="135" t="s">
        <v>49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88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4"/>
      <c r="D85" s="34"/>
      <c r="E85" s="268" t="str">
        <f>E7</f>
        <v>Točná - Odbahnění VN Točenský rybník</v>
      </c>
      <c r="F85" s="269"/>
      <c r="G85" s="269"/>
      <c r="H85" s="26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86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4"/>
      <c r="D87" s="34"/>
      <c r="E87" s="239" t="str">
        <f>E9</f>
        <v>1 - SO O1 - Odbahnění nádrže</v>
      </c>
      <c r="F87" s="270"/>
      <c r="G87" s="270"/>
      <c r="H87" s="27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4"/>
      <c r="E89" s="34"/>
      <c r="F89" s="25" t="str">
        <f>F12</f>
        <v>Praha 12</v>
      </c>
      <c r="G89" s="34"/>
      <c r="H89" s="34"/>
      <c r="I89" s="27" t="s">
        <v>22</v>
      </c>
      <c r="J89" s="64">
        <f>IF(J12="","",J12)</f>
        <v>45184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41" t="s">
        <v>89</v>
      </c>
      <c r="D94" s="142"/>
      <c r="E94" s="142"/>
      <c r="F94" s="142"/>
      <c r="G94" s="142"/>
      <c r="H94" s="142"/>
      <c r="I94" s="142"/>
      <c r="J94" s="143" t="s">
        <v>90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44" t="s">
        <v>91</v>
      </c>
      <c r="D96" s="34"/>
      <c r="E96" s="34"/>
      <c r="F96" s="34"/>
      <c r="G96" s="34"/>
      <c r="H96" s="34"/>
      <c r="I96" s="34"/>
      <c r="J96" s="82">
        <f>J120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92</v>
      </c>
    </row>
    <row r="97" spans="1:31" s="9" customFormat="1" ht="24.95" hidden="1" customHeight="1">
      <c r="B97" s="145"/>
      <c r="C97" s="146"/>
      <c r="D97" s="147" t="s">
        <v>93</v>
      </c>
      <c r="E97" s="148"/>
      <c r="F97" s="148"/>
      <c r="G97" s="148"/>
      <c r="H97" s="148"/>
      <c r="I97" s="148"/>
      <c r="J97" s="149">
        <f>J121</f>
        <v>0</v>
      </c>
      <c r="K97" s="146"/>
      <c r="L97" s="150"/>
    </row>
    <row r="98" spans="1:31" s="10" customFormat="1" ht="19.899999999999999" hidden="1" customHeight="1">
      <c r="B98" s="151"/>
      <c r="C98" s="152"/>
      <c r="D98" s="153" t="s">
        <v>94</v>
      </c>
      <c r="E98" s="154"/>
      <c r="F98" s="154"/>
      <c r="G98" s="154"/>
      <c r="H98" s="154"/>
      <c r="I98" s="154"/>
      <c r="J98" s="155">
        <f>J122</f>
        <v>0</v>
      </c>
      <c r="K98" s="152"/>
      <c r="L98" s="156"/>
    </row>
    <row r="99" spans="1:31" s="10" customFormat="1" ht="19.899999999999999" hidden="1" customHeight="1">
      <c r="B99" s="151"/>
      <c r="C99" s="152"/>
      <c r="D99" s="153" t="s">
        <v>95</v>
      </c>
      <c r="E99" s="154"/>
      <c r="F99" s="154"/>
      <c r="G99" s="154"/>
      <c r="H99" s="154"/>
      <c r="I99" s="154"/>
      <c r="J99" s="155">
        <f>J142</f>
        <v>0</v>
      </c>
      <c r="K99" s="152"/>
      <c r="L99" s="156"/>
    </row>
    <row r="100" spans="1:31" s="10" customFormat="1" ht="19.899999999999999" hidden="1" customHeight="1">
      <c r="B100" s="151"/>
      <c r="C100" s="152"/>
      <c r="D100" s="153" t="s">
        <v>96</v>
      </c>
      <c r="E100" s="154"/>
      <c r="F100" s="154"/>
      <c r="G100" s="154"/>
      <c r="H100" s="154"/>
      <c r="I100" s="154"/>
      <c r="J100" s="155">
        <f>J153</f>
        <v>0</v>
      </c>
      <c r="K100" s="152"/>
      <c r="L100" s="156"/>
    </row>
    <row r="101" spans="1:31" s="2" customFormat="1" ht="21.75" hidden="1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hidden="1" customHeight="1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2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97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68" t="str">
        <f>E7</f>
        <v>Točná - Odbahnění VN Točenský rybník</v>
      </c>
      <c r="F110" s="269"/>
      <c r="G110" s="269"/>
      <c r="H110" s="269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86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39" t="str">
        <f>E9</f>
        <v>1 - SO O1 - Odbahnění nádrže</v>
      </c>
      <c r="F112" s="270"/>
      <c r="G112" s="270"/>
      <c r="H112" s="270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4"/>
      <c r="E114" s="34"/>
      <c r="F114" s="25" t="str">
        <f>F12</f>
        <v>Praha 12</v>
      </c>
      <c r="G114" s="34"/>
      <c r="H114" s="34"/>
      <c r="I114" s="27" t="s">
        <v>22</v>
      </c>
      <c r="J114" s="64">
        <f>IF(J12="","",J12)</f>
        <v>45184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23</v>
      </c>
      <c r="D116" s="34"/>
      <c r="E116" s="34"/>
      <c r="F116" s="25" t="str">
        <f>E15</f>
        <v xml:space="preserve"> </v>
      </c>
      <c r="G116" s="34"/>
      <c r="H116" s="34"/>
      <c r="I116" s="27" t="s">
        <v>29</v>
      </c>
      <c r="J116" s="30" t="str">
        <f>E21</f>
        <v xml:space="preserve"> 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27</v>
      </c>
      <c r="D117" s="34"/>
      <c r="E117" s="34"/>
      <c r="F117" s="25" t="str">
        <f>IF(E18="","",E18)</f>
        <v>Vyplň údaj</v>
      </c>
      <c r="G117" s="34"/>
      <c r="H117" s="34"/>
      <c r="I117" s="27" t="s">
        <v>31</v>
      </c>
      <c r="J117" s="30" t="str">
        <f>E24</f>
        <v xml:space="preserve"> 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57"/>
      <c r="B119" s="158"/>
      <c r="C119" s="159" t="s">
        <v>98</v>
      </c>
      <c r="D119" s="160" t="s">
        <v>58</v>
      </c>
      <c r="E119" s="160" t="s">
        <v>54</v>
      </c>
      <c r="F119" s="160" t="s">
        <v>55</v>
      </c>
      <c r="G119" s="160" t="s">
        <v>99</v>
      </c>
      <c r="H119" s="160" t="s">
        <v>100</v>
      </c>
      <c r="I119" s="160" t="s">
        <v>101</v>
      </c>
      <c r="J119" s="160" t="s">
        <v>90</v>
      </c>
      <c r="K119" s="161" t="s">
        <v>102</v>
      </c>
      <c r="L119" s="162"/>
      <c r="M119" s="73" t="s">
        <v>1</v>
      </c>
      <c r="N119" s="74" t="s">
        <v>37</v>
      </c>
      <c r="O119" s="74" t="s">
        <v>103</v>
      </c>
      <c r="P119" s="74" t="s">
        <v>104</v>
      </c>
      <c r="Q119" s="74" t="s">
        <v>105</v>
      </c>
      <c r="R119" s="74" t="s">
        <v>106</v>
      </c>
      <c r="S119" s="74" t="s">
        <v>107</v>
      </c>
      <c r="T119" s="75" t="s">
        <v>108</v>
      </c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</row>
    <row r="120" spans="1:65" s="2" customFormat="1" ht="22.9" customHeight="1">
      <c r="A120" s="32"/>
      <c r="B120" s="33"/>
      <c r="C120" s="80" t="s">
        <v>109</v>
      </c>
      <c r="D120" s="34"/>
      <c r="E120" s="34"/>
      <c r="F120" s="34"/>
      <c r="G120" s="34"/>
      <c r="H120" s="34"/>
      <c r="I120" s="34"/>
      <c r="J120" s="163">
        <f>BK120</f>
        <v>0</v>
      </c>
      <c r="K120" s="34"/>
      <c r="L120" s="37"/>
      <c r="M120" s="76"/>
      <c r="N120" s="164"/>
      <c r="O120" s="77"/>
      <c r="P120" s="165">
        <f>P121</f>
        <v>0</v>
      </c>
      <c r="Q120" s="77"/>
      <c r="R120" s="165">
        <f>R121</f>
        <v>0</v>
      </c>
      <c r="S120" s="77"/>
      <c r="T120" s="166">
        <f>T121</f>
        <v>2.8245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72</v>
      </c>
      <c r="AU120" s="15" t="s">
        <v>92</v>
      </c>
      <c r="BK120" s="167">
        <f>BK121</f>
        <v>0</v>
      </c>
    </row>
    <row r="121" spans="1:65" s="12" customFormat="1" ht="25.9" customHeight="1">
      <c r="B121" s="168"/>
      <c r="C121" s="169"/>
      <c r="D121" s="170" t="s">
        <v>72</v>
      </c>
      <c r="E121" s="171" t="s">
        <v>110</v>
      </c>
      <c r="F121" s="171" t="s">
        <v>111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f>P122+P142+P153</f>
        <v>0</v>
      </c>
      <c r="Q121" s="176"/>
      <c r="R121" s="177">
        <f>R122+R142+R153</f>
        <v>0</v>
      </c>
      <c r="S121" s="176"/>
      <c r="T121" s="178">
        <f>T122+T142+T153</f>
        <v>2.8245</v>
      </c>
      <c r="AR121" s="179" t="s">
        <v>78</v>
      </c>
      <c r="AT121" s="180" t="s">
        <v>72</v>
      </c>
      <c r="AU121" s="180" t="s">
        <v>73</v>
      </c>
      <c r="AY121" s="179" t="s">
        <v>112</v>
      </c>
      <c r="BK121" s="181">
        <f>BK122+BK142+BK153</f>
        <v>0</v>
      </c>
    </row>
    <row r="122" spans="1:65" s="12" customFormat="1" ht="22.9" customHeight="1">
      <c r="B122" s="168"/>
      <c r="C122" s="169"/>
      <c r="D122" s="170" t="s">
        <v>72</v>
      </c>
      <c r="E122" s="182" t="s">
        <v>78</v>
      </c>
      <c r="F122" s="182" t="s">
        <v>113</v>
      </c>
      <c r="G122" s="169"/>
      <c r="H122" s="169"/>
      <c r="I122" s="172"/>
      <c r="J122" s="183">
        <f>BK122</f>
        <v>0</v>
      </c>
      <c r="K122" s="169"/>
      <c r="L122" s="174"/>
      <c r="M122" s="175"/>
      <c r="N122" s="176"/>
      <c r="O122" s="176"/>
      <c r="P122" s="177">
        <f>SUM(P123:P141)</f>
        <v>0</v>
      </c>
      <c r="Q122" s="176"/>
      <c r="R122" s="177">
        <f>SUM(R123:R141)</f>
        <v>0</v>
      </c>
      <c r="S122" s="176"/>
      <c r="T122" s="178">
        <f>SUM(T123:T141)</f>
        <v>0</v>
      </c>
      <c r="AR122" s="179" t="s">
        <v>78</v>
      </c>
      <c r="AT122" s="180" t="s">
        <v>72</v>
      </c>
      <c r="AU122" s="180" t="s">
        <v>78</v>
      </c>
      <c r="AY122" s="179" t="s">
        <v>112</v>
      </c>
      <c r="BK122" s="181">
        <f>SUM(BK123:BK141)</f>
        <v>0</v>
      </c>
    </row>
    <row r="123" spans="1:65" s="2" customFormat="1" ht="24.2" customHeight="1">
      <c r="A123" s="32"/>
      <c r="B123" s="33"/>
      <c r="C123" s="184" t="s">
        <v>78</v>
      </c>
      <c r="D123" s="184" t="s">
        <v>114</v>
      </c>
      <c r="E123" s="185" t="s">
        <v>115</v>
      </c>
      <c r="F123" s="186" t="s">
        <v>116</v>
      </c>
      <c r="G123" s="187" t="s">
        <v>117</v>
      </c>
      <c r="H123" s="188">
        <v>828</v>
      </c>
      <c r="I123" s="189"/>
      <c r="J123" s="190">
        <f>ROUND(I123*H123,2)</f>
        <v>0</v>
      </c>
      <c r="K123" s="186" t="s">
        <v>1</v>
      </c>
      <c r="L123" s="37"/>
      <c r="M123" s="191" t="s">
        <v>1</v>
      </c>
      <c r="N123" s="192" t="s">
        <v>38</v>
      </c>
      <c r="O123" s="69"/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5" t="s">
        <v>118</v>
      </c>
      <c r="AT123" s="195" t="s">
        <v>114</v>
      </c>
      <c r="AU123" s="195" t="s">
        <v>82</v>
      </c>
      <c r="AY123" s="15" t="s">
        <v>112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5" t="s">
        <v>78</v>
      </c>
      <c r="BK123" s="196">
        <f>ROUND(I123*H123,2)</f>
        <v>0</v>
      </c>
      <c r="BL123" s="15" t="s">
        <v>118</v>
      </c>
      <c r="BM123" s="195" t="s">
        <v>119</v>
      </c>
    </row>
    <row r="124" spans="1:65" s="2" customFormat="1" ht="29.25">
      <c r="A124" s="32"/>
      <c r="B124" s="33"/>
      <c r="C124" s="34"/>
      <c r="D124" s="197" t="s">
        <v>120</v>
      </c>
      <c r="E124" s="34"/>
      <c r="F124" s="198" t="s">
        <v>121</v>
      </c>
      <c r="G124" s="34"/>
      <c r="H124" s="34"/>
      <c r="I124" s="199"/>
      <c r="J124" s="34"/>
      <c r="K124" s="34"/>
      <c r="L124" s="37"/>
      <c r="M124" s="200"/>
      <c r="N124" s="201"/>
      <c r="O124" s="69"/>
      <c r="P124" s="69"/>
      <c r="Q124" s="69"/>
      <c r="R124" s="69"/>
      <c r="S124" s="69"/>
      <c r="T124" s="70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120</v>
      </c>
      <c r="AU124" s="15" t="s">
        <v>82</v>
      </c>
    </row>
    <row r="125" spans="1:65" s="13" customFormat="1" ht="11.25">
      <c r="B125" s="202"/>
      <c r="C125" s="203"/>
      <c r="D125" s="197" t="s">
        <v>122</v>
      </c>
      <c r="E125" s="204" t="s">
        <v>1</v>
      </c>
      <c r="F125" s="205" t="s">
        <v>123</v>
      </c>
      <c r="G125" s="203"/>
      <c r="H125" s="206">
        <v>828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122</v>
      </c>
      <c r="AU125" s="212" t="s">
        <v>82</v>
      </c>
      <c r="AV125" s="13" t="s">
        <v>82</v>
      </c>
      <c r="AW125" s="13" t="s">
        <v>30</v>
      </c>
      <c r="AX125" s="13" t="s">
        <v>78</v>
      </c>
      <c r="AY125" s="212" t="s">
        <v>112</v>
      </c>
    </row>
    <row r="126" spans="1:65" s="2" customFormat="1" ht="37.9" customHeight="1">
      <c r="A126" s="32"/>
      <c r="B126" s="33"/>
      <c r="C126" s="184" t="s">
        <v>82</v>
      </c>
      <c r="D126" s="184" t="s">
        <v>114</v>
      </c>
      <c r="E126" s="185" t="s">
        <v>124</v>
      </c>
      <c r="F126" s="186" t="s">
        <v>125</v>
      </c>
      <c r="G126" s="187" t="s">
        <v>117</v>
      </c>
      <c r="H126" s="188">
        <v>276</v>
      </c>
      <c r="I126" s="189"/>
      <c r="J126" s="190">
        <f>ROUND(I126*H126,2)</f>
        <v>0</v>
      </c>
      <c r="K126" s="186" t="s">
        <v>126</v>
      </c>
      <c r="L126" s="37"/>
      <c r="M126" s="191" t="s">
        <v>1</v>
      </c>
      <c r="N126" s="192" t="s">
        <v>38</v>
      </c>
      <c r="O126" s="69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5" t="s">
        <v>118</v>
      </c>
      <c r="AT126" s="195" t="s">
        <v>114</v>
      </c>
      <c r="AU126" s="195" t="s">
        <v>82</v>
      </c>
      <c r="AY126" s="15" t="s">
        <v>112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5" t="s">
        <v>78</v>
      </c>
      <c r="BK126" s="196">
        <f>ROUND(I126*H126,2)</f>
        <v>0</v>
      </c>
      <c r="BL126" s="15" t="s">
        <v>118</v>
      </c>
      <c r="BM126" s="195" t="s">
        <v>127</v>
      </c>
    </row>
    <row r="127" spans="1:65" s="2" customFormat="1" ht="39">
      <c r="A127" s="32"/>
      <c r="B127" s="33"/>
      <c r="C127" s="34"/>
      <c r="D127" s="197" t="s">
        <v>120</v>
      </c>
      <c r="E127" s="34"/>
      <c r="F127" s="198" t="s">
        <v>128</v>
      </c>
      <c r="G127" s="34"/>
      <c r="H127" s="34"/>
      <c r="I127" s="199"/>
      <c r="J127" s="34"/>
      <c r="K127" s="34"/>
      <c r="L127" s="37"/>
      <c r="M127" s="200"/>
      <c r="N127" s="201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120</v>
      </c>
      <c r="AU127" s="15" t="s">
        <v>82</v>
      </c>
    </row>
    <row r="128" spans="1:65" s="2" customFormat="1" ht="11.25">
      <c r="A128" s="32"/>
      <c r="B128" s="33"/>
      <c r="C128" s="34"/>
      <c r="D128" s="213" t="s">
        <v>129</v>
      </c>
      <c r="E128" s="34"/>
      <c r="F128" s="214" t="s">
        <v>130</v>
      </c>
      <c r="G128" s="34"/>
      <c r="H128" s="34"/>
      <c r="I128" s="199"/>
      <c r="J128" s="34"/>
      <c r="K128" s="34"/>
      <c r="L128" s="37"/>
      <c r="M128" s="200"/>
      <c r="N128" s="201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129</v>
      </c>
      <c r="AU128" s="15" t="s">
        <v>82</v>
      </c>
    </row>
    <row r="129" spans="1:65" s="2" customFormat="1" ht="29.25">
      <c r="A129" s="32"/>
      <c r="B129" s="33"/>
      <c r="C129" s="34"/>
      <c r="D129" s="197" t="s">
        <v>131</v>
      </c>
      <c r="E129" s="34"/>
      <c r="F129" s="215" t="s">
        <v>132</v>
      </c>
      <c r="G129" s="34"/>
      <c r="H129" s="34"/>
      <c r="I129" s="199"/>
      <c r="J129" s="34"/>
      <c r="K129" s="34"/>
      <c r="L129" s="37"/>
      <c r="M129" s="200"/>
      <c r="N129" s="201"/>
      <c r="O129" s="69"/>
      <c r="P129" s="69"/>
      <c r="Q129" s="69"/>
      <c r="R129" s="69"/>
      <c r="S129" s="69"/>
      <c r="T129" s="70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131</v>
      </c>
      <c r="AU129" s="15" t="s">
        <v>82</v>
      </c>
    </row>
    <row r="130" spans="1:65" s="2" customFormat="1" ht="37.9" customHeight="1">
      <c r="A130" s="32"/>
      <c r="B130" s="33"/>
      <c r="C130" s="184" t="s">
        <v>133</v>
      </c>
      <c r="D130" s="184" t="s">
        <v>114</v>
      </c>
      <c r="E130" s="185" t="s">
        <v>134</v>
      </c>
      <c r="F130" s="186" t="s">
        <v>135</v>
      </c>
      <c r="G130" s="187" t="s">
        <v>117</v>
      </c>
      <c r="H130" s="188">
        <v>828</v>
      </c>
      <c r="I130" s="189"/>
      <c r="J130" s="190">
        <f>ROUND(I130*H130,2)</f>
        <v>0</v>
      </c>
      <c r="K130" s="186" t="s">
        <v>126</v>
      </c>
      <c r="L130" s="37"/>
      <c r="M130" s="191" t="s">
        <v>1</v>
      </c>
      <c r="N130" s="192" t="s">
        <v>38</v>
      </c>
      <c r="O130" s="69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5" t="s">
        <v>118</v>
      </c>
      <c r="AT130" s="195" t="s">
        <v>114</v>
      </c>
      <c r="AU130" s="195" t="s">
        <v>82</v>
      </c>
      <c r="AY130" s="15" t="s">
        <v>112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5" t="s">
        <v>78</v>
      </c>
      <c r="BK130" s="196">
        <f>ROUND(I130*H130,2)</f>
        <v>0</v>
      </c>
      <c r="BL130" s="15" t="s">
        <v>118</v>
      </c>
      <c r="BM130" s="195" t="s">
        <v>136</v>
      </c>
    </row>
    <row r="131" spans="1:65" s="2" customFormat="1" ht="39">
      <c r="A131" s="32"/>
      <c r="B131" s="33"/>
      <c r="C131" s="34"/>
      <c r="D131" s="197" t="s">
        <v>120</v>
      </c>
      <c r="E131" s="34"/>
      <c r="F131" s="198" t="s">
        <v>137</v>
      </c>
      <c r="G131" s="34"/>
      <c r="H131" s="34"/>
      <c r="I131" s="199"/>
      <c r="J131" s="34"/>
      <c r="K131" s="34"/>
      <c r="L131" s="37"/>
      <c r="M131" s="200"/>
      <c r="N131" s="201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120</v>
      </c>
      <c r="AU131" s="15" t="s">
        <v>82</v>
      </c>
    </row>
    <row r="132" spans="1:65" s="2" customFormat="1" ht="11.25">
      <c r="A132" s="32"/>
      <c r="B132" s="33"/>
      <c r="C132" s="34"/>
      <c r="D132" s="213" t="s">
        <v>129</v>
      </c>
      <c r="E132" s="34"/>
      <c r="F132" s="214" t="s">
        <v>138</v>
      </c>
      <c r="G132" s="34"/>
      <c r="H132" s="34"/>
      <c r="I132" s="199"/>
      <c r="J132" s="34"/>
      <c r="K132" s="34"/>
      <c r="L132" s="37"/>
      <c r="M132" s="200"/>
      <c r="N132" s="201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129</v>
      </c>
      <c r="AU132" s="15" t="s">
        <v>82</v>
      </c>
    </row>
    <row r="133" spans="1:65" s="13" customFormat="1" ht="11.25">
      <c r="B133" s="202"/>
      <c r="C133" s="203"/>
      <c r="D133" s="197" t="s">
        <v>122</v>
      </c>
      <c r="E133" s="204" t="s">
        <v>1</v>
      </c>
      <c r="F133" s="205" t="s">
        <v>139</v>
      </c>
      <c r="G133" s="203"/>
      <c r="H133" s="206">
        <v>828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122</v>
      </c>
      <c r="AU133" s="212" t="s">
        <v>82</v>
      </c>
      <c r="AV133" s="13" t="s">
        <v>82</v>
      </c>
      <c r="AW133" s="13" t="s">
        <v>30</v>
      </c>
      <c r="AX133" s="13" t="s">
        <v>78</v>
      </c>
      <c r="AY133" s="212" t="s">
        <v>112</v>
      </c>
    </row>
    <row r="134" spans="1:65" s="2" customFormat="1" ht="37.9" customHeight="1">
      <c r="A134" s="32"/>
      <c r="B134" s="33"/>
      <c r="C134" s="184" t="s">
        <v>118</v>
      </c>
      <c r="D134" s="184" t="s">
        <v>114</v>
      </c>
      <c r="E134" s="185" t="s">
        <v>140</v>
      </c>
      <c r="F134" s="186" t="s">
        <v>141</v>
      </c>
      <c r="G134" s="187" t="s">
        <v>117</v>
      </c>
      <c r="H134" s="188">
        <v>4968</v>
      </c>
      <c r="I134" s="189"/>
      <c r="J134" s="190">
        <f>ROUND(I134*H134,2)</f>
        <v>0</v>
      </c>
      <c r="K134" s="186" t="s">
        <v>126</v>
      </c>
      <c r="L134" s="37"/>
      <c r="M134" s="191" t="s">
        <v>1</v>
      </c>
      <c r="N134" s="192" t="s">
        <v>38</v>
      </c>
      <c r="O134" s="6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5" t="s">
        <v>118</v>
      </c>
      <c r="AT134" s="195" t="s">
        <v>114</v>
      </c>
      <c r="AU134" s="195" t="s">
        <v>82</v>
      </c>
      <c r="AY134" s="15" t="s">
        <v>112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5" t="s">
        <v>78</v>
      </c>
      <c r="BK134" s="196">
        <f>ROUND(I134*H134,2)</f>
        <v>0</v>
      </c>
      <c r="BL134" s="15" t="s">
        <v>118</v>
      </c>
      <c r="BM134" s="195" t="s">
        <v>142</v>
      </c>
    </row>
    <row r="135" spans="1:65" s="2" customFormat="1" ht="48.75">
      <c r="A135" s="32"/>
      <c r="B135" s="33"/>
      <c r="C135" s="34"/>
      <c r="D135" s="197" t="s">
        <v>120</v>
      </c>
      <c r="E135" s="34"/>
      <c r="F135" s="198" t="s">
        <v>143</v>
      </c>
      <c r="G135" s="34"/>
      <c r="H135" s="34"/>
      <c r="I135" s="199"/>
      <c r="J135" s="34"/>
      <c r="K135" s="34"/>
      <c r="L135" s="37"/>
      <c r="M135" s="200"/>
      <c r="N135" s="201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120</v>
      </c>
      <c r="AU135" s="15" t="s">
        <v>82</v>
      </c>
    </row>
    <row r="136" spans="1:65" s="2" customFormat="1" ht="11.25">
      <c r="A136" s="32"/>
      <c r="B136" s="33"/>
      <c r="C136" s="34"/>
      <c r="D136" s="213" t="s">
        <v>129</v>
      </c>
      <c r="E136" s="34"/>
      <c r="F136" s="214" t="s">
        <v>144</v>
      </c>
      <c r="G136" s="34"/>
      <c r="H136" s="34"/>
      <c r="I136" s="199"/>
      <c r="J136" s="34"/>
      <c r="K136" s="34"/>
      <c r="L136" s="37"/>
      <c r="M136" s="200"/>
      <c r="N136" s="201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129</v>
      </c>
      <c r="AU136" s="15" t="s">
        <v>82</v>
      </c>
    </row>
    <row r="137" spans="1:65" s="13" customFormat="1" ht="11.25">
      <c r="B137" s="202"/>
      <c r="C137" s="203"/>
      <c r="D137" s="197" t="s">
        <v>122</v>
      </c>
      <c r="E137" s="204" t="s">
        <v>1</v>
      </c>
      <c r="F137" s="205" t="s">
        <v>145</v>
      </c>
      <c r="G137" s="203"/>
      <c r="H137" s="206">
        <v>4968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122</v>
      </c>
      <c r="AU137" s="212" t="s">
        <v>82</v>
      </c>
      <c r="AV137" s="13" t="s">
        <v>82</v>
      </c>
      <c r="AW137" s="13" t="s">
        <v>30</v>
      </c>
      <c r="AX137" s="13" t="s">
        <v>78</v>
      </c>
      <c r="AY137" s="212" t="s">
        <v>112</v>
      </c>
    </row>
    <row r="138" spans="1:65" s="2" customFormat="1" ht="24.2" customHeight="1">
      <c r="A138" s="32"/>
      <c r="B138" s="33"/>
      <c r="C138" s="184" t="s">
        <v>146</v>
      </c>
      <c r="D138" s="184" t="s">
        <v>114</v>
      </c>
      <c r="E138" s="185" t="s">
        <v>147</v>
      </c>
      <c r="F138" s="186" t="s">
        <v>148</v>
      </c>
      <c r="G138" s="187" t="s">
        <v>117</v>
      </c>
      <c r="H138" s="188">
        <v>1104</v>
      </c>
      <c r="I138" s="189"/>
      <c r="J138" s="190">
        <f>ROUND(I138*H138,2)</f>
        <v>0</v>
      </c>
      <c r="K138" s="186" t="s">
        <v>1</v>
      </c>
      <c r="L138" s="37"/>
      <c r="M138" s="191" t="s">
        <v>1</v>
      </c>
      <c r="N138" s="192" t="s">
        <v>38</v>
      </c>
      <c r="O138" s="69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5" t="s">
        <v>118</v>
      </c>
      <c r="AT138" s="195" t="s">
        <v>114</v>
      </c>
      <c r="AU138" s="195" t="s">
        <v>82</v>
      </c>
      <c r="AY138" s="15" t="s">
        <v>112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5" t="s">
        <v>78</v>
      </c>
      <c r="BK138" s="196">
        <f>ROUND(I138*H138,2)</f>
        <v>0</v>
      </c>
      <c r="BL138" s="15" t="s">
        <v>118</v>
      </c>
      <c r="BM138" s="195" t="s">
        <v>149</v>
      </c>
    </row>
    <row r="139" spans="1:65" s="2" customFormat="1" ht="29.25">
      <c r="A139" s="32"/>
      <c r="B139" s="33"/>
      <c r="C139" s="34"/>
      <c r="D139" s="197" t="s">
        <v>120</v>
      </c>
      <c r="E139" s="34"/>
      <c r="F139" s="198" t="s">
        <v>150</v>
      </c>
      <c r="G139" s="34"/>
      <c r="H139" s="34"/>
      <c r="I139" s="199"/>
      <c r="J139" s="34"/>
      <c r="K139" s="34"/>
      <c r="L139" s="37"/>
      <c r="M139" s="200"/>
      <c r="N139" s="201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120</v>
      </c>
      <c r="AU139" s="15" t="s">
        <v>82</v>
      </c>
    </row>
    <row r="140" spans="1:65" s="2" customFormat="1" ht="19.5">
      <c r="A140" s="32"/>
      <c r="B140" s="33"/>
      <c r="C140" s="34"/>
      <c r="D140" s="197" t="s">
        <v>131</v>
      </c>
      <c r="E140" s="34"/>
      <c r="F140" s="215" t="s">
        <v>151</v>
      </c>
      <c r="G140" s="34"/>
      <c r="H140" s="34"/>
      <c r="I140" s="199"/>
      <c r="J140" s="34"/>
      <c r="K140" s="34"/>
      <c r="L140" s="37"/>
      <c r="M140" s="200"/>
      <c r="N140" s="201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131</v>
      </c>
      <c r="AU140" s="15" t="s">
        <v>82</v>
      </c>
    </row>
    <row r="141" spans="1:65" s="13" customFormat="1" ht="11.25">
      <c r="B141" s="202"/>
      <c r="C141" s="203"/>
      <c r="D141" s="197" t="s">
        <v>122</v>
      </c>
      <c r="E141" s="204" t="s">
        <v>1</v>
      </c>
      <c r="F141" s="205" t="s">
        <v>152</v>
      </c>
      <c r="G141" s="203"/>
      <c r="H141" s="206">
        <v>1104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122</v>
      </c>
      <c r="AU141" s="212" t="s">
        <v>82</v>
      </c>
      <c r="AV141" s="13" t="s">
        <v>82</v>
      </c>
      <c r="AW141" s="13" t="s">
        <v>30</v>
      </c>
      <c r="AX141" s="13" t="s">
        <v>78</v>
      </c>
      <c r="AY141" s="212" t="s">
        <v>112</v>
      </c>
    </row>
    <row r="142" spans="1:65" s="12" customFormat="1" ht="22.9" customHeight="1">
      <c r="B142" s="168"/>
      <c r="C142" s="169"/>
      <c r="D142" s="170" t="s">
        <v>72</v>
      </c>
      <c r="E142" s="182" t="s">
        <v>153</v>
      </c>
      <c r="F142" s="182" t="s">
        <v>154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SUM(P143:P152)</f>
        <v>0</v>
      </c>
      <c r="Q142" s="176"/>
      <c r="R142" s="177">
        <f>SUM(R143:R152)</f>
        <v>0</v>
      </c>
      <c r="S142" s="176"/>
      <c r="T142" s="178">
        <f>SUM(T143:T152)</f>
        <v>2.8245</v>
      </c>
      <c r="AR142" s="179" t="s">
        <v>78</v>
      </c>
      <c r="AT142" s="180" t="s">
        <v>72</v>
      </c>
      <c r="AU142" s="180" t="s">
        <v>78</v>
      </c>
      <c r="AY142" s="179" t="s">
        <v>112</v>
      </c>
      <c r="BK142" s="181">
        <f>SUM(BK143:BK152)</f>
        <v>0</v>
      </c>
    </row>
    <row r="143" spans="1:65" s="2" customFormat="1" ht="24.2" customHeight="1">
      <c r="A143" s="32"/>
      <c r="B143" s="33"/>
      <c r="C143" s="184" t="s">
        <v>155</v>
      </c>
      <c r="D143" s="184" t="s">
        <v>114</v>
      </c>
      <c r="E143" s="185" t="s">
        <v>156</v>
      </c>
      <c r="F143" s="186" t="s">
        <v>157</v>
      </c>
      <c r="G143" s="187" t="s">
        <v>158</v>
      </c>
      <c r="H143" s="188">
        <v>13</v>
      </c>
      <c r="I143" s="189"/>
      <c r="J143" s="190">
        <f>ROUND(I143*H143,2)</f>
        <v>0</v>
      </c>
      <c r="K143" s="186" t="s">
        <v>126</v>
      </c>
      <c r="L143" s="37"/>
      <c r="M143" s="191" t="s">
        <v>1</v>
      </c>
      <c r="N143" s="192" t="s">
        <v>38</v>
      </c>
      <c r="O143" s="69"/>
      <c r="P143" s="193">
        <f>O143*H143</f>
        <v>0</v>
      </c>
      <c r="Q143" s="193">
        <v>0</v>
      </c>
      <c r="R143" s="193">
        <f>Q143*H143</f>
        <v>0</v>
      </c>
      <c r="S143" s="193">
        <v>0.16500000000000001</v>
      </c>
      <c r="T143" s="194">
        <f>S143*H143</f>
        <v>2.145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118</v>
      </c>
      <c r="AT143" s="195" t="s">
        <v>114</v>
      </c>
      <c r="AU143" s="195" t="s">
        <v>82</v>
      </c>
      <c r="AY143" s="15" t="s">
        <v>112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78</v>
      </c>
      <c r="BK143" s="196">
        <f>ROUND(I143*H143,2)</f>
        <v>0</v>
      </c>
      <c r="BL143" s="15" t="s">
        <v>118</v>
      </c>
      <c r="BM143" s="195" t="s">
        <v>159</v>
      </c>
    </row>
    <row r="144" spans="1:65" s="2" customFormat="1" ht="19.5">
      <c r="A144" s="32"/>
      <c r="B144" s="33"/>
      <c r="C144" s="34"/>
      <c r="D144" s="197" t="s">
        <v>120</v>
      </c>
      <c r="E144" s="34"/>
      <c r="F144" s="198" t="s">
        <v>160</v>
      </c>
      <c r="G144" s="34"/>
      <c r="H144" s="34"/>
      <c r="I144" s="199"/>
      <c r="J144" s="34"/>
      <c r="K144" s="34"/>
      <c r="L144" s="37"/>
      <c r="M144" s="200"/>
      <c r="N144" s="201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120</v>
      </c>
      <c r="AU144" s="15" t="s">
        <v>82</v>
      </c>
    </row>
    <row r="145" spans="1:65" s="2" customFormat="1" ht="11.25">
      <c r="A145" s="32"/>
      <c r="B145" s="33"/>
      <c r="C145" s="34"/>
      <c r="D145" s="213" t="s">
        <v>129</v>
      </c>
      <c r="E145" s="34"/>
      <c r="F145" s="214" t="s">
        <v>161</v>
      </c>
      <c r="G145" s="34"/>
      <c r="H145" s="34"/>
      <c r="I145" s="199"/>
      <c r="J145" s="34"/>
      <c r="K145" s="34"/>
      <c r="L145" s="37"/>
      <c r="M145" s="200"/>
      <c r="N145" s="201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129</v>
      </c>
      <c r="AU145" s="15" t="s">
        <v>82</v>
      </c>
    </row>
    <row r="146" spans="1:65" s="2" customFormat="1" ht="24.2" customHeight="1">
      <c r="A146" s="32"/>
      <c r="B146" s="33"/>
      <c r="C146" s="184" t="s">
        <v>162</v>
      </c>
      <c r="D146" s="184" t="s">
        <v>114</v>
      </c>
      <c r="E146" s="185" t="s">
        <v>163</v>
      </c>
      <c r="F146" s="186" t="s">
        <v>164</v>
      </c>
      <c r="G146" s="187" t="s">
        <v>158</v>
      </c>
      <c r="H146" s="188">
        <v>4</v>
      </c>
      <c r="I146" s="189"/>
      <c r="J146" s="190">
        <f>ROUND(I146*H146,2)</f>
        <v>0</v>
      </c>
      <c r="K146" s="186" t="s">
        <v>126</v>
      </c>
      <c r="L146" s="37"/>
      <c r="M146" s="191" t="s">
        <v>1</v>
      </c>
      <c r="N146" s="192" t="s">
        <v>38</v>
      </c>
      <c r="O146" s="69"/>
      <c r="P146" s="193">
        <f>O146*H146</f>
        <v>0</v>
      </c>
      <c r="Q146" s="193">
        <v>0</v>
      </c>
      <c r="R146" s="193">
        <f>Q146*H146</f>
        <v>0</v>
      </c>
      <c r="S146" s="193">
        <v>8.0000000000000002E-3</v>
      </c>
      <c r="T146" s="194">
        <f>S146*H146</f>
        <v>3.2000000000000001E-2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5" t="s">
        <v>118</v>
      </c>
      <c r="AT146" s="195" t="s">
        <v>114</v>
      </c>
      <c r="AU146" s="195" t="s">
        <v>82</v>
      </c>
      <c r="AY146" s="15" t="s">
        <v>112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5" t="s">
        <v>78</v>
      </c>
      <c r="BK146" s="196">
        <f>ROUND(I146*H146,2)</f>
        <v>0</v>
      </c>
      <c r="BL146" s="15" t="s">
        <v>118</v>
      </c>
      <c r="BM146" s="195" t="s">
        <v>165</v>
      </c>
    </row>
    <row r="147" spans="1:65" s="2" customFormat="1" ht="19.5">
      <c r="A147" s="32"/>
      <c r="B147" s="33"/>
      <c r="C147" s="34"/>
      <c r="D147" s="197" t="s">
        <v>120</v>
      </c>
      <c r="E147" s="34"/>
      <c r="F147" s="198" t="s">
        <v>166</v>
      </c>
      <c r="G147" s="34"/>
      <c r="H147" s="34"/>
      <c r="I147" s="199"/>
      <c r="J147" s="34"/>
      <c r="K147" s="34"/>
      <c r="L147" s="37"/>
      <c r="M147" s="200"/>
      <c r="N147" s="201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120</v>
      </c>
      <c r="AU147" s="15" t="s">
        <v>82</v>
      </c>
    </row>
    <row r="148" spans="1:65" s="2" customFormat="1" ht="11.25">
      <c r="A148" s="32"/>
      <c r="B148" s="33"/>
      <c r="C148" s="34"/>
      <c r="D148" s="213" t="s">
        <v>129</v>
      </c>
      <c r="E148" s="34"/>
      <c r="F148" s="214" t="s">
        <v>167</v>
      </c>
      <c r="G148" s="34"/>
      <c r="H148" s="34"/>
      <c r="I148" s="199"/>
      <c r="J148" s="34"/>
      <c r="K148" s="34"/>
      <c r="L148" s="37"/>
      <c r="M148" s="200"/>
      <c r="N148" s="201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129</v>
      </c>
      <c r="AU148" s="15" t="s">
        <v>82</v>
      </c>
    </row>
    <row r="149" spans="1:65" s="2" customFormat="1" ht="24.2" customHeight="1">
      <c r="A149" s="32"/>
      <c r="B149" s="33"/>
      <c r="C149" s="184" t="s">
        <v>168</v>
      </c>
      <c r="D149" s="184" t="s">
        <v>114</v>
      </c>
      <c r="E149" s="185" t="s">
        <v>169</v>
      </c>
      <c r="F149" s="186" t="s">
        <v>170</v>
      </c>
      <c r="G149" s="187" t="s">
        <v>171</v>
      </c>
      <c r="H149" s="188">
        <v>70</v>
      </c>
      <c r="I149" s="189"/>
      <c r="J149" s="190">
        <f>ROUND(I149*H149,2)</f>
        <v>0</v>
      </c>
      <c r="K149" s="186" t="s">
        <v>126</v>
      </c>
      <c r="L149" s="37"/>
      <c r="M149" s="191" t="s">
        <v>1</v>
      </c>
      <c r="N149" s="192" t="s">
        <v>38</v>
      </c>
      <c r="O149" s="69"/>
      <c r="P149" s="193">
        <f>O149*H149</f>
        <v>0</v>
      </c>
      <c r="Q149" s="193">
        <v>0</v>
      </c>
      <c r="R149" s="193">
        <f>Q149*H149</f>
        <v>0</v>
      </c>
      <c r="S149" s="193">
        <v>9.2499999999999995E-3</v>
      </c>
      <c r="T149" s="194">
        <f>S149*H149</f>
        <v>0.64749999999999996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118</v>
      </c>
      <c r="AT149" s="195" t="s">
        <v>114</v>
      </c>
      <c r="AU149" s="195" t="s">
        <v>82</v>
      </c>
      <c r="AY149" s="15" t="s">
        <v>112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5" t="s">
        <v>78</v>
      </c>
      <c r="BK149" s="196">
        <f>ROUND(I149*H149,2)</f>
        <v>0</v>
      </c>
      <c r="BL149" s="15" t="s">
        <v>118</v>
      </c>
      <c r="BM149" s="195" t="s">
        <v>172</v>
      </c>
    </row>
    <row r="150" spans="1:65" s="2" customFormat="1" ht="19.5">
      <c r="A150" s="32"/>
      <c r="B150" s="33"/>
      <c r="C150" s="34"/>
      <c r="D150" s="197" t="s">
        <v>120</v>
      </c>
      <c r="E150" s="34"/>
      <c r="F150" s="198" t="s">
        <v>173</v>
      </c>
      <c r="G150" s="34"/>
      <c r="H150" s="34"/>
      <c r="I150" s="199"/>
      <c r="J150" s="34"/>
      <c r="K150" s="34"/>
      <c r="L150" s="37"/>
      <c r="M150" s="200"/>
      <c r="N150" s="201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5" t="s">
        <v>120</v>
      </c>
      <c r="AU150" s="15" t="s">
        <v>82</v>
      </c>
    </row>
    <row r="151" spans="1:65" s="2" customFormat="1" ht="11.25">
      <c r="A151" s="32"/>
      <c r="B151" s="33"/>
      <c r="C151" s="34"/>
      <c r="D151" s="213" t="s">
        <v>129</v>
      </c>
      <c r="E151" s="34"/>
      <c r="F151" s="214" t="s">
        <v>174</v>
      </c>
      <c r="G151" s="34"/>
      <c r="H151" s="34"/>
      <c r="I151" s="199"/>
      <c r="J151" s="34"/>
      <c r="K151" s="34"/>
      <c r="L151" s="37"/>
      <c r="M151" s="200"/>
      <c r="N151" s="201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129</v>
      </c>
      <c r="AU151" s="15" t="s">
        <v>82</v>
      </c>
    </row>
    <row r="152" spans="1:65" s="2" customFormat="1" ht="19.5">
      <c r="A152" s="32"/>
      <c r="B152" s="33"/>
      <c r="C152" s="34"/>
      <c r="D152" s="197" t="s">
        <v>131</v>
      </c>
      <c r="E152" s="34"/>
      <c r="F152" s="215" t="s">
        <v>175</v>
      </c>
      <c r="G152" s="34"/>
      <c r="H152" s="34"/>
      <c r="I152" s="199"/>
      <c r="J152" s="34"/>
      <c r="K152" s="34"/>
      <c r="L152" s="37"/>
      <c r="M152" s="200"/>
      <c r="N152" s="201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131</v>
      </c>
      <c r="AU152" s="15" t="s">
        <v>82</v>
      </c>
    </row>
    <row r="153" spans="1:65" s="12" customFormat="1" ht="22.9" customHeight="1">
      <c r="B153" s="168"/>
      <c r="C153" s="169"/>
      <c r="D153" s="170" t="s">
        <v>72</v>
      </c>
      <c r="E153" s="182" t="s">
        <v>176</v>
      </c>
      <c r="F153" s="182" t="s">
        <v>177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SUM(P154:P163)</f>
        <v>0</v>
      </c>
      <c r="Q153" s="176"/>
      <c r="R153" s="177">
        <f>SUM(R154:R163)</f>
        <v>0</v>
      </c>
      <c r="S153" s="176"/>
      <c r="T153" s="178">
        <f>SUM(T154:T163)</f>
        <v>0</v>
      </c>
      <c r="AR153" s="179" t="s">
        <v>78</v>
      </c>
      <c r="AT153" s="180" t="s">
        <v>72</v>
      </c>
      <c r="AU153" s="180" t="s">
        <v>78</v>
      </c>
      <c r="AY153" s="179" t="s">
        <v>112</v>
      </c>
      <c r="BK153" s="181">
        <f>SUM(BK154:BK163)</f>
        <v>0</v>
      </c>
    </row>
    <row r="154" spans="1:65" s="2" customFormat="1" ht="24.2" customHeight="1">
      <c r="A154" s="32"/>
      <c r="B154" s="33"/>
      <c r="C154" s="184" t="s">
        <v>153</v>
      </c>
      <c r="D154" s="184" t="s">
        <v>114</v>
      </c>
      <c r="E154" s="185" t="s">
        <v>178</v>
      </c>
      <c r="F154" s="186" t="s">
        <v>179</v>
      </c>
      <c r="G154" s="187" t="s">
        <v>180</v>
      </c>
      <c r="H154" s="188">
        <v>3.5</v>
      </c>
      <c r="I154" s="189"/>
      <c r="J154" s="190">
        <f>ROUND(I154*H154,2)</f>
        <v>0</v>
      </c>
      <c r="K154" s="186" t="s">
        <v>1</v>
      </c>
      <c r="L154" s="37"/>
      <c r="M154" s="191" t="s">
        <v>1</v>
      </c>
      <c r="N154" s="192" t="s">
        <v>38</v>
      </c>
      <c r="O154" s="69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5" t="s">
        <v>118</v>
      </c>
      <c r="AT154" s="195" t="s">
        <v>114</v>
      </c>
      <c r="AU154" s="195" t="s">
        <v>82</v>
      </c>
      <c r="AY154" s="15" t="s">
        <v>112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5" t="s">
        <v>78</v>
      </c>
      <c r="BK154" s="196">
        <f>ROUND(I154*H154,2)</f>
        <v>0</v>
      </c>
      <c r="BL154" s="15" t="s">
        <v>118</v>
      </c>
      <c r="BM154" s="195" t="s">
        <v>181</v>
      </c>
    </row>
    <row r="155" spans="1:65" s="2" customFormat="1" ht="29.25">
      <c r="A155" s="32"/>
      <c r="B155" s="33"/>
      <c r="C155" s="34"/>
      <c r="D155" s="197" t="s">
        <v>120</v>
      </c>
      <c r="E155" s="34"/>
      <c r="F155" s="198" t="s">
        <v>182</v>
      </c>
      <c r="G155" s="34"/>
      <c r="H155" s="34"/>
      <c r="I155" s="199"/>
      <c r="J155" s="34"/>
      <c r="K155" s="34"/>
      <c r="L155" s="37"/>
      <c r="M155" s="200"/>
      <c r="N155" s="201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120</v>
      </c>
      <c r="AU155" s="15" t="s">
        <v>82</v>
      </c>
    </row>
    <row r="156" spans="1:65" s="2" customFormat="1" ht="24.2" customHeight="1">
      <c r="A156" s="32"/>
      <c r="B156" s="33"/>
      <c r="C156" s="184" t="s">
        <v>183</v>
      </c>
      <c r="D156" s="184" t="s">
        <v>114</v>
      </c>
      <c r="E156" s="185" t="s">
        <v>184</v>
      </c>
      <c r="F156" s="186" t="s">
        <v>185</v>
      </c>
      <c r="G156" s="187" t="s">
        <v>180</v>
      </c>
      <c r="H156" s="188">
        <v>3.5</v>
      </c>
      <c r="I156" s="189"/>
      <c r="J156" s="190">
        <f>ROUND(I156*H156,2)</f>
        <v>0</v>
      </c>
      <c r="K156" s="186" t="s">
        <v>126</v>
      </c>
      <c r="L156" s="37"/>
      <c r="M156" s="191" t="s">
        <v>1</v>
      </c>
      <c r="N156" s="192" t="s">
        <v>38</v>
      </c>
      <c r="O156" s="69"/>
      <c r="P156" s="193">
        <f>O156*H156</f>
        <v>0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5" t="s">
        <v>118</v>
      </c>
      <c r="AT156" s="195" t="s">
        <v>114</v>
      </c>
      <c r="AU156" s="195" t="s">
        <v>82</v>
      </c>
      <c r="AY156" s="15" t="s">
        <v>112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5" t="s">
        <v>78</v>
      </c>
      <c r="BK156" s="196">
        <f>ROUND(I156*H156,2)</f>
        <v>0</v>
      </c>
      <c r="BL156" s="15" t="s">
        <v>118</v>
      </c>
      <c r="BM156" s="195" t="s">
        <v>186</v>
      </c>
    </row>
    <row r="157" spans="1:65" s="2" customFormat="1" ht="29.25">
      <c r="A157" s="32"/>
      <c r="B157" s="33"/>
      <c r="C157" s="34"/>
      <c r="D157" s="197" t="s">
        <v>120</v>
      </c>
      <c r="E157" s="34"/>
      <c r="F157" s="198" t="s">
        <v>187</v>
      </c>
      <c r="G157" s="34"/>
      <c r="H157" s="34"/>
      <c r="I157" s="199"/>
      <c r="J157" s="34"/>
      <c r="K157" s="34"/>
      <c r="L157" s="37"/>
      <c r="M157" s="200"/>
      <c r="N157" s="201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120</v>
      </c>
      <c r="AU157" s="15" t="s">
        <v>82</v>
      </c>
    </row>
    <row r="158" spans="1:65" s="2" customFormat="1" ht="11.25">
      <c r="A158" s="32"/>
      <c r="B158" s="33"/>
      <c r="C158" s="34"/>
      <c r="D158" s="213" t="s">
        <v>129</v>
      </c>
      <c r="E158" s="34"/>
      <c r="F158" s="214" t="s">
        <v>188</v>
      </c>
      <c r="G158" s="34"/>
      <c r="H158" s="34"/>
      <c r="I158" s="199"/>
      <c r="J158" s="34"/>
      <c r="K158" s="34"/>
      <c r="L158" s="37"/>
      <c r="M158" s="200"/>
      <c r="N158" s="201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5" t="s">
        <v>129</v>
      </c>
      <c r="AU158" s="15" t="s">
        <v>82</v>
      </c>
    </row>
    <row r="159" spans="1:65" s="2" customFormat="1" ht="19.5">
      <c r="A159" s="32"/>
      <c r="B159" s="33"/>
      <c r="C159" s="34"/>
      <c r="D159" s="197" t="s">
        <v>131</v>
      </c>
      <c r="E159" s="34"/>
      <c r="F159" s="215" t="s">
        <v>189</v>
      </c>
      <c r="G159" s="34"/>
      <c r="H159" s="34"/>
      <c r="I159" s="199"/>
      <c r="J159" s="34"/>
      <c r="K159" s="34"/>
      <c r="L159" s="37"/>
      <c r="M159" s="200"/>
      <c r="N159" s="201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131</v>
      </c>
      <c r="AU159" s="15" t="s">
        <v>82</v>
      </c>
    </row>
    <row r="160" spans="1:65" s="2" customFormat="1" ht="16.5" customHeight="1">
      <c r="A160" s="32"/>
      <c r="B160" s="33"/>
      <c r="C160" s="184" t="s">
        <v>190</v>
      </c>
      <c r="D160" s="184" t="s">
        <v>114</v>
      </c>
      <c r="E160" s="185" t="s">
        <v>191</v>
      </c>
      <c r="F160" s="186" t="s">
        <v>192</v>
      </c>
      <c r="G160" s="187" t="s">
        <v>180</v>
      </c>
      <c r="H160" s="188">
        <v>3.5</v>
      </c>
      <c r="I160" s="189"/>
      <c r="J160" s="190">
        <f>ROUND(I160*H160,2)</f>
        <v>0</v>
      </c>
      <c r="K160" s="186" t="s">
        <v>126</v>
      </c>
      <c r="L160" s="37"/>
      <c r="M160" s="191" t="s">
        <v>1</v>
      </c>
      <c r="N160" s="192" t="s">
        <v>38</v>
      </c>
      <c r="O160" s="69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5" t="s">
        <v>118</v>
      </c>
      <c r="AT160" s="195" t="s">
        <v>114</v>
      </c>
      <c r="AU160" s="195" t="s">
        <v>82</v>
      </c>
      <c r="AY160" s="15" t="s">
        <v>112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5" t="s">
        <v>78</v>
      </c>
      <c r="BK160" s="196">
        <f>ROUND(I160*H160,2)</f>
        <v>0</v>
      </c>
      <c r="BL160" s="15" t="s">
        <v>118</v>
      </c>
      <c r="BM160" s="195" t="s">
        <v>193</v>
      </c>
    </row>
    <row r="161" spans="1:47" s="2" customFormat="1" ht="19.5">
      <c r="A161" s="32"/>
      <c r="B161" s="33"/>
      <c r="C161" s="34"/>
      <c r="D161" s="197" t="s">
        <v>120</v>
      </c>
      <c r="E161" s="34"/>
      <c r="F161" s="198" t="s">
        <v>194</v>
      </c>
      <c r="G161" s="34"/>
      <c r="H161" s="34"/>
      <c r="I161" s="199"/>
      <c r="J161" s="34"/>
      <c r="K161" s="34"/>
      <c r="L161" s="37"/>
      <c r="M161" s="200"/>
      <c r="N161" s="201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120</v>
      </c>
      <c r="AU161" s="15" t="s">
        <v>82</v>
      </c>
    </row>
    <row r="162" spans="1:47" s="2" customFormat="1" ht="11.25">
      <c r="A162" s="32"/>
      <c r="B162" s="33"/>
      <c r="C162" s="34"/>
      <c r="D162" s="213" t="s">
        <v>129</v>
      </c>
      <c r="E162" s="34"/>
      <c r="F162" s="214" t="s">
        <v>195</v>
      </c>
      <c r="G162" s="34"/>
      <c r="H162" s="34"/>
      <c r="I162" s="199"/>
      <c r="J162" s="34"/>
      <c r="K162" s="34"/>
      <c r="L162" s="37"/>
      <c r="M162" s="200"/>
      <c r="N162" s="201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5" t="s">
        <v>129</v>
      </c>
      <c r="AU162" s="15" t="s">
        <v>82</v>
      </c>
    </row>
    <row r="163" spans="1:47" s="2" customFormat="1" ht="19.5">
      <c r="A163" s="32"/>
      <c r="B163" s="33"/>
      <c r="C163" s="34"/>
      <c r="D163" s="197" t="s">
        <v>131</v>
      </c>
      <c r="E163" s="34"/>
      <c r="F163" s="215" t="s">
        <v>189</v>
      </c>
      <c r="G163" s="34"/>
      <c r="H163" s="34"/>
      <c r="I163" s="199"/>
      <c r="J163" s="34"/>
      <c r="K163" s="34"/>
      <c r="L163" s="37"/>
      <c r="M163" s="216"/>
      <c r="N163" s="217"/>
      <c r="O163" s="218"/>
      <c r="P163" s="218"/>
      <c r="Q163" s="218"/>
      <c r="R163" s="218"/>
      <c r="S163" s="218"/>
      <c r="T163" s="21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5" t="s">
        <v>131</v>
      </c>
      <c r="AU163" s="15" t="s">
        <v>82</v>
      </c>
    </row>
    <row r="164" spans="1:47" s="2" customFormat="1" ht="6.95" customHeight="1">
      <c r="A164" s="32"/>
      <c r="B164" s="52"/>
      <c r="C164" s="53"/>
      <c r="D164" s="53"/>
      <c r="E164" s="53"/>
      <c r="F164" s="53"/>
      <c r="G164" s="53"/>
      <c r="H164" s="53"/>
      <c r="I164" s="53"/>
      <c r="J164" s="53"/>
      <c r="K164" s="53"/>
      <c r="L164" s="37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sheetProtection algorithmName="SHA-512" hashValue="fFGg/NY7Bo6nwItHvUxg3qjAYvRv4bGdt+bV9BK1/AdLWF7wReJ6LMDwtq6LX1h+MVXKFsp0H170VgZoKHZ4nw==" saltValue="IL0M5uOvkKBHvuva2RzFg7aWIpG5t81m2GxsjKr2D5XhgwOfxlALbaaFDuC24yxVRgUZl+npU4dBJ0B/HmERSg==" spinCount="100000" sheet="1" objects="1" scenarios="1" formatColumns="0" formatRows="0" autoFilter="0"/>
  <autoFilter ref="C119:K16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8" r:id="rId1"/>
    <hyperlink ref="F132" r:id="rId2"/>
    <hyperlink ref="F136" r:id="rId3"/>
    <hyperlink ref="F145" r:id="rId4"/>
    <hyperlink ref="F148" r:id="rId5"/>
    <hyperlink ref="F151" r:id="rId6"/>
    <hyperlink ref="F158" r:id="rId7"/>
    <hyperlink ref="F162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5" t="s">
        <v>84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82</v>
      </c>
    </row>
    <row r="4" spans="1:46" s="1" customFormat="1" ht="24.95" hidden="1" customHeight="1">
      <c r="B4" s="18"/>
      <c r="D4" s="108" t="s">
        <v>85</v>
      </c>
      <c r="L4" s="18"/>
      <c r="M4" s="109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110" t="s">
        <v>16</v>
      </c>
      <c r="L6" s="18"/>
    </row>
    <row r="7" spans="1:46" s="1" customFormat="1" ht="16.5" hidden="1" customHeight="1">
      <c r="B7" s="18"/>
      <c r="E7" s="261" t="str">
        <f>'Rekapitulace stavby'!K6</f>
        <v>Točná - Odbahnění VN Točenský rybník</v>
      </c>
      <c r="F7" s="262"/>
      <c r="G7" s="262"/>
      <c r="H7" s="262"/>
      <c r="L7" s="18"/>
    </row>
    <row r="8" spans="1:46" s="2" customFormat="1" ht="12" hidden="1" customHeight="1">
      <c r="A8" s="32"/>
      <c r="B8" s="37"/>
      <c r="C8" s="32"/>
      <c r="D8" s="110" t="s">
        <v>86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7"/>
      <c r="C9" s="32"/>
      <c r="D9" s="32"/>
      <c r="E9" s="263" t="s">
        <v>196</v>
      </c>
      <c r="F9" s="264"/>
      <c r="G9" s="264"/>
      <c r="H9" s="26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>
        <f>'Rekapitulace stavby'!AN8</f>
        <v>45184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7"/>
      <c r="C14" s="32"/>
      <c r="D14" s="110" t="s">
        <v>23</v>
      </c>
      <c r="E14" s="32"/>
      <c r="F14" s="32"/>
      <c r="G14" s="32"/>
      <c r="H14" s="32"/>
      <c r="I14" s="110" t="s">
        <v>24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26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7"/>
      <c r="C17" s="32"/>
      <c r="D17" s="110" t="s">
        <v>27</v>
      </c>
      <c r="E17" s="32"/>
      <c r="F17" s="32"/>
      <c r="G17" s="32"/>
      <c r="H17" s="32"/>
      <c r="I17" s="110" t="s">
        <v>24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7"/>
      <c r="C18" s="32"/>
      <c r="D18" s="32"/>
      <c r="E18" s="265" t="str">
        <f>'Rekapitulace stavby'!E14</f>
        <v>Vyplň údaj</v>
      </c>
      <c r="F18" s="266"/>
      <c r="G18" s="266"/>
      <c r="H18" s="266"/>
      <c r="I18" s="110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7"/>
      <c r="C20" s="32"/>
      <c r="D20" s="110" t="s">
        <v>29</v>
      </c>
      <c r="E20" s="32"/>
      <c r="F20" s="32"/>
      <c r="G20" s="32"/>
      <c r="H20" s="32"/>
      <c r="I20" s="110" t="s">
        <v>24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26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24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26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7"/>
      <c r="C26" s="32"/>
      <c r="D26" s="110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13"/>
      <c r="B27" s="114"/>
      <c r="C27" s="113"/>
      <c r="D27" s="113"/>
      <c r="E27" s="267" t="s">
        <v>1</v>
      </c>
      <c r="F27" s="267"/>
      <c r="G27" s="267"/>
      <c r="H27" s="267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7"/>
      <c r="C30" s="32"/>
      <c r="D30" s="117" t="s">
        <v>33</v>
      </c>
      <c r="E30" s="32"/>
      <c r="F30" s="32"/>
      <c r="G30" s="32"/>
      <c r="H30" s="32"/>
      <c r="I30" s="32"/>
      <c r="J30" s="118">
        <f>ROUND(J116,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32"/>
      <c r="F32" s="119" t="s">
        <v>35</v>
      </c>
      <c r="G32" s="32"/>
      <c r="H32" s="32"/>
      <c r="I32" s="119" t="s">
        <v>34</v>
      </c>
      <c r="J32" s="119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20" t="s">
        <v>37</v>
      </c>
      <c r="E33" s="110" t="s">
        <v>38</v>
      </c>
      <c r="F33" s="121">
        <f>ROUND((SUM(BE116:BE151)),  2)</f>
        <v>0</v>
      </c>
      <c r="G33" s="32"/>
      <c r="H33" s="32"/>
      <c r="I33" s="122">
        <v>0.21</v>
      </c>
      <c r="J33" s="121">
        <f>ROUND(((SUM(BE116:BE151))*I33),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10" t="s">
        <v>39</v>
      </c>
      <c r="F34" s="121">
        <f>ROUND((SUM(BF116:BF151)),  2)</f>
        <v>0</v>
      </c>
      <c r="G34" s="32"/>
      <c r="H34" s="32"/>
      <c r="I34" s="122">
        <v>0.15</v>
      </c>
      <c r="J34" s="121">
        <f>ROUND(((SUM(BF116:BF151))*I34),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40</v>
      </c>
      <c r="F35" s="121">
        <f>ROUND((SUM(BG116:BG151)),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41</v>
      </c>
      <c r="F36" s="121">
        <f>ROUND((SUM(BH116:BH151)),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42</v>
      </c>
      <c r="F37" s="121">
        <f>ROUND((SUM(BI116:BI151)),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30" t="s">
        <v>46</v>
      </c>
      <c r="E50" s="131"/>
      <c r="F50" s="131"/>
      <c r="G50" s="130" t="s">
        <v>47</v>
      </c>
      <c r="H50" s="131"/>
      <c r="I50" s="131"/>
      <c r="J50" s="131"/>
      <c r="K50" s="131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32" t="s">
        <v>48</v>
      </c>
      <c r="E61" s="133"/>
      <c r="F61" s="134" t="s">
        <v>49</v>
      </c>
      <c r="G61" s="132" t="s">
        <v>48</v>
      </c>
      <c r="H61" s="133"/>
      <c r="I61" s="133"/>
      <c r="J61" s="135" t="s">
        <v>49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30" t="s">
        <v>50</v>
      </c>
      <c r="E65" s="136"/>
      <c r="F65" s="136"/>
      <c r="G65" s="130" t="s">
        <v>51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32" t="s">
        <v>48</v>
      </c>
      <c r="E76" s="133"/>
      <c r="F76" s="134" t="s">
        <v>49</v>
      </c>
      <c r="G76" s="132" t="s">
        <v>48</v>
      </c>
      <c r="H76" s="133"/>
      <c r="I76" s="133"/>
      <c r="J76" s="135" t="s">
        <v>49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88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4"/>
      <c r="D85" s="34"/>
      <c r="E85" s="268" t="str">
        <f>E7</f>
        <v>Točná - Odbahnění VN Točenský rybník</v>
      </c>
      <c r="F85" s="269"/>
      <c r="G85" s="269"/>
      <c r="H85" s="26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86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4"/>
      <c r="D87" s="34"/>
      <c r="E87" s="239" t="str">
        <f>E9</f>
        <v>2 - VRN - Vedlejší rozpočtové náklady</v>
      </c>
      <c r="F87" s="270"/>
      <c r="G87" s="270"/>
      <c r="H87" s="27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4"/>
      <c r="E89" s="34"/>
      <c r="F89" s="25" t="str">
        <f>F12</f>
        <v>Praha 12</v>
      </c>
      <c r="G89" s="34"/>
      <c r="H89" s="34"/>
      <c r="I89" s="27" t="s">
        <v>22</v>
      </c>
      <c r="J89" s="64">
        <f>IF(J12="","",J12)</f>
        <v>45184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41" t="s">
        <v>89</v>
      </c>
      <c r="D94" s="142"/>
      <c r="E94" s="142"/>
      <c r="F94" s="142"/>
      <c r="G94" s="142"/>
      <c r="H94" s="142"/>
      <c r="I94" s="142"/>
      <c r="J94" s="143" t="s">
        <v>90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44" t="s">
        <v>91</v>
      </c>
      <c r="D96" s="34"/>
      <c r="E96" s="34"/>
      <c r="F96" s="34"/>
      <c r="G96" s="34"/>
      <c r="H96" s="34"/>
      <c r="I96" s="34"/>
      <c r="J96" s="82">
        <f>J116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92</v>
      </c>
    </row>
    <row r="97" spans="1:31" s="2" customFormat="1" ht="21.75" hidden="1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hidden="1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ht="11.25" hidden="1"/>
    <row r="100" spans="1:31" ht="11.25" hidden="1"/>
    <row r="101" spans="1:31" ht="11.25" hidden="1"/>
    <row r="102" spans="1:31" s="2" customFormat="1" ht="6.95" customHeight="1">
      <c r="A102" s="32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>
      <c r="A103" s="32"/>
      <c r="B103" s="33"/>
      <c r="C103" s="21" t="s">
        <v>97</v>
      </c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>
      <c r="A105" s="32"/>
      <c r="B105" s="33"/>
      <c r="C105" s="27" t="s">
        <v>16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>
      <c r="A106" s="32"/>
      <c r="B106" s="33"/>
      <c r="C106" s="34"/>
      <c r="D106" s="34"/>
      <c r="E106" s="268" t="str">
        <f>E7</f>
        <v>Točná - Odbahnění VN Točenský rybník</v>
      </c>
      <c r="F106" s="269"/>
      <c r="G106" s="269"/>
      <c r="H106" s="269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86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39" t="str">
        <f>E9</f>
        <v>2 - VRN - Vedlejší rozpočtové náklady</v>
      </c>
      <c r="F108" s="270"/>
      <c r="G108" s="270"/>
      <c r="H108" s="270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20</v>
      </c>
      <c r="D110" s="34"/>
      <c r="E110" s="34"/>
      <c r="F110" s="25" t="str">
        <f>F12</f>
        <v>Praha 12</v>
      </c>
      <c r="G110" s="34"/>
      <c r="H110" s="34"/>
      <c r="I110" s="27" t="s">
        <v>22</v>
      </c>
      <c r="J110" s="64">
        <f>IF(J12="","",J12)</f>
        <v>45184</v>
      </c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5.2" customHeight="1">
      <c r="A112" s="32"/>
      <c r="B112" s="33"/>
      <c r="C112" s="27" t="s">
        <v>23</v>
      </c>
      <c r="D112" s="34"/>
      <c r="E112" s="34"/>
      <c r="F112" s="25" t="str">
        <f>E15</f>
        <v xml:space="preserve"> </v>
      </c>
      <c r="G112" s="34"/>
      <c r="H112" s="34"/>
      <c r="I112" s="27" t="s">
        <v>29</v>
      </c>
      <c r="J112" s="30" t="str">
        <f>E21</f>
        <v xml:space="preserve"> 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27</v>
      </c>
      <c r="D113" s="34"/>
      <c r="E113" s="34"/>
      <c r="F113" s="25" t="str">
        <f>IF(E18="","",E18)</f>
        <v>Vyplň údaj</v>
      </c>
      <c r="G113" s="34"/>
      <c r="H113" s="34"/>
      <c r="I113" s="27" t="s">
        <v>31</v>
      </c>
      <c r="J113" s="30" t="str">
        <f>E24</f>
        <v xml:space="preserve"> </v>
      </c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11" customFormat="1" ht="29.25" customHeight="1">
      <c r="A115" s="157"/>
      <c r="B115" s="158"/>
      <c r="C115" s="159" t="s">
        <v>98</v>
      </c>
      <c r="D115" s="160" t="s">
        <v>58</v>
      </c>
      <c r="E115" s="160" t="s">
        <v>54</v>
      </c>
      <c r="F115" s="160" t="s">
        <v>55</v>
      </c>
      <c r="G115" s="160" t="s">
        <v>99</v>
      </c>
      <c r="H115" s="160" t="s">
        <v>100</v>
      </c>
      <c r="I115" s="160" t="s">
        <v>101</v>
      </c>
      <c r="J115" s="160" t="s">
        <v>90</v>
      </c>
      <c r="K115" s="161" t="s">
        <v>102</v>
      </c>
      <c r="L115" s="162"/>
      <c r="M115" s="73" t="s">
        <v>1</v>
      </c>
      <c r="N115" s="74" t="s">
        <v>37</v>
      </c>
      <c r="O115" s="74" t="s">
        <v>103</v>
      </c>
      <c r="P115" s="74" t="s">
        <v>104</v>
      </c>
      <c r="Q115" s="74" t="s">
        <v>105</v>
      </c>
      <c r="R115" s="74" t="s">
        <v>106</v>
      </c>
      <c r="S115" s="74" t="s">
        <v>107</v>
      </c>
      <c r="T115" s="75" t="s">
        <v>108</v>
      </c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</row>
    <row r="116" spans="1:65" s="2" customFormat="1" ht="22.9" customHeight="1">
      <c r="A116" s="32"/>
      <c r="B116" s="33"/>
      <c r="C116" s="80" t="s">
        <v>109</v>
      </c>
      <c r="D116" s="34"/>
      <c r="E116" s="34"/>
      <c r="F116" s="34"/>
      <c r="G116" s="34"/>
      <c r="H116" s="34"/>
      <c r="I116" s="34"/>
      <c r="J116" s="163">
        <f>BK116</f>
        <v>0</v>
      </c>
      <c r="K116" s="34"/>
      <c r="L116" s="37"/>
      <c r="M116" s="76"/>
      <c r="N116" s="164"/>
      <c r="O116" s="77"/>
      <c r="P116" s="165">
        <f>SUM(P117:P151)</f>
        <v>0</v>
      </c>
      <c r="Q116" s="77"/>
      <c r="R116" s="165">
        <f>SUM(R117:R151)</f>
        <v>0</v>
      </c>
      <c r="S116" s="77"/>
      <c r="T116" s="166">
        <f>SUM(T117:T151)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72</v>
      </c>
      <c r="AU116" s="15" t="s">
        <v>92</v>
      </c>
      <c r="BK116" s="167">
        <f>SUM(BK117:BK151)</f>
        <v>0</v>
      </c>
    </row>
    <row r="117" spans="1:65" s="2" customFormat="1" ht="24.2" customHeight="1">
      <c r="A117" s="32"/>
      <c r="B117" s="33"/>
      <c r="C117" s="184" t="s">
        <v>78</v>
      </c>
      <c r="D117" s="184" t="s">
        <v>114</v>
      </c>
      <c r="E117" s="185" t="s">
        <v>197</v>
      </c>
      <c r="F117" s="186" t="s">
        <v>198</v>
      </c>
      <c r="G117" s="187" t="s">
        <v>199</v>
      </c>
      <c r="H117" s="188">
        <v>1</v>
      </c>
      <c r="I117" s="189"/>
      <c r="J117" s="190">
        <f>ROUND(I117*H117,2)</f>
        <v>0</v>
      </c>
      <c r="K117" s="186" t="s">
        <v>1</v>
      </c>
      <c r="L117" s="37"/>
      <c r="M117" s="191" t="s">
        <v>1</v>
      </c>
      <c r="N117" s="192" t="s">
        <v>38</v>
      </c>
      <c r="O117" s="69"/>
      <c r="P117" s="193">
        <f>O117*H117</f>
        <v>0</v>
      </c>
      <c r="Q117" s="193">
        <v>0</v>
      </c>
      <c r="R117" s="193">
        <f>Q117*H117</f>
        <v>0</v>
      </c>
      <c r="S117" s="193">
        <v>0</v>
      </c>
      <c r="T117" s="194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5" t="s">
        <v>118</v>
      </c>
      <c r="AT117" s="195" t="s">
        <v>114</v>
      </c>
      <c r="AU117" s="195" t="s">
        <v>73</v>
      </c>
      <c r="AY117" s="15" t="s">
        <v>112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15" t="s">
        <v>78</v>
      </c>
      <c r="BK117" s="196">
        <f>ROUND(I117*H117,2)</f>
        <v>0</v>
      </c>
      <c r="BL117" s="15" t="s">
        <v>118</v>
      </c>
      <c r="BM117" s="195" t="s">
        <v>200</v>
      </c>
    </row>
    <row r="118" spans="1:65" s="2" customFormat="1" ht="19.5">
      <c r="A118" s="32"/>
      <c r="B118" s="33"/>
      <c r="C118" s="34"/>
      <c r="D118" s="197" t="s">
        <v>120</v>
      </c>
      <c r="E118" s="34"/>
      <c r="F118" s="198" t="s">
        <v>201</v>
      </c>
      <c r="G118" s="34"/>
      <c r="H118" s="34"/>
      <c r="I118" s="199"/>
      <c r="J118" s="34"/>
      <c r="K118" s="34"/>
      <c r="L118" s="37"/>
      <c r="M118" s="200"/>
      <c r="N118" s="201"/>
      <c r="O118" s="69"/>
      <c r="P118" s="69"/>
      <c r="Q118" s="69"/>
      <c r="R118" s="69"/>
      <c r="S118" s="69"/>
      <c r="T118" s="70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120</v>
      </c>
      <c r="AU118" s="15" t="s">
        <v>73</v>
      </c>
    </row>
    <row r="119" spans="1:65" s="2" customFormat="1" ht="16.5" customHeight="1">
      <c r="A119" s="32"/>
      <c r="B119" s="33"/>
      <c r="C119" s="184" t="s">
        <v>82</v>
      </c>
      <c r="D119" s="184" t="s">
        <v>114</v>
      </c>
      <c r="E119" s="185" t="s">
        <v>202</v>
      </c>
      <c r="F119" s="186" t="s">
        <v>203</v>
      </c>
      <c r="G119" s="187" t="s">
        <v>199</v>
      </c>
      <c r="H119" s="188">
        <v>1</v>
      </c>
      <c r="I119" s="189"/>
      <c r="J119" s="190">
        <f>ROUND(I119*H119,2)</f>
        <v>0</v>
      </c>
      <c r="K119" s="186" t="s">
        <v>1</v>
      </c>
      <c r="L119" s="37"/>
      <c r="M119" s="191" t="s">
        <v>1</v>
      </c>
      <c r="N119" s="192" t="s">
        <v>38</v>
      </c>
      <c r="O119" s="69"/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4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5" t="s">
        <v>118</v>
      </c>
      <c r="AT119" s="195" t="s">
        <v>114</v>
      </c>
      <c r="AU119" s="195" t="s">
        <v>73</v>
      </c>
      <c r="AY119" s="15" t="s">
        <v>112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15" t="s">
        <v>78</v>
      </c>
      <c r="BK119" s="196">
        <f>ROUND(I119*H119,2)</f>
        <v>0</v>
      </c>
      <c r="BL119" s="15" t="s">
        <v>118</v>
      </c>
      <c r="BM119" s="195" t="s">
        <v>204</v>
      </c>
    </row>
    <row r="120" spans="1:65" s="2" customFormat="1" ht="11.25">
      <c r="A120" s="32"/>
      <c r="B120" s="33"/>
      <c r="C120" s="34"/>
      <c r="D120" s="197" t="s">
        <v>120</v>
      </c>
      <c r="E120" s="34"/>
      <c r="F120" s="198" t="s">
        <v>205</v>
      </c>
      <c r="G120" s="34"/>
      <c r="H120" s="34"/>
      <c r="I120" s="199"/>
      <c r="J120" s="34"/>
      <c r="K120" s="34"/>
      <c r="L120" s="37"/>
      <c r="M120" s="200"/>
      <c r="N120" s="201"/>
      <c r="O120" s="69"/>
      <c r="P120" s="69"/>
      <c r="Q120" s="69"/>
      <c r="R120" s="69"/>
      <c r="S120" s="69"/>
      <c r="T120" s="70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120</v>
      </c>
      <c r="AU120" s="15" t="s">
        <v>73</v>
      </c>
    </row>
    <row r="121" spans="1:65" s="2" customFormat="1" ht="37.9" customHeight="1">
      <c r="A121" s="32"/>
      <c r="B121" s="33"/>
      <c r="C121" s="184" t="s">
        <v>133</v>
      </c>
      <c r="D121" s="184" t="s">
        <v>114</v>
      </c>
      <c r="E121" s="185" t="s">
        <v>206</v>
      </c>
      <c r="F121" s="186" t="s">
        <v>207</v>
      </c>
      <c r="G121" s="187" t="s">
        <v>199</v>
      </c>
      <c r="H121" s="188">
        <v>1</v>
      </c>
      <c r="I121" s="189"/>
      <c r="J121" s="190">
        <f>ROUND(I121*H121,2)</f>
        <v>0</v>
      </c>
      <c r="K121" s="186" t="s">
        <v>1</v>
      </c>
      <c r="L121" s="37"/>
      <c r="M121" s="191" t="s">
        <v>1</v>
      </c>
      <c r="N121" s="192" t="s">
        <v>38</v>
      </c>
      <c r="O121" s="69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5" t="s">
        <v>118</v>
      </c>
      <c r="AT121" s="195" t="s">
        <v>114</v>
      </c>
      <c r="AU121" s="195" t="s">
        <v>73</v>
      </c>
      <c r="AY121" s="15" t="s">
        <v>112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15" t="s">
        <v>78</v>
      </c>
      <c r="BK121" s="196">
        <f>ROUND(I121*H121,2)</f>
        <v>0</v>
      </c>
      <c r="BL121" s="15" t="s">
        <v>118</v>
      </c>
      <c r="BM121" s="195" t="s">
        <v>208</v>
      </c>
    </row>
    <row r="122" spans="1:65" s="2" customFormat="1" ht="19.5">
      <c r="A122" s="32"/>
      <c r="B122" s="33"/>
      <c r="C122" s="34"/>
      <c r="D122" s="197" t="s">
        <v>120</v>
      </c>
      <c r="E122" s="34"/>
      <c r="F122" s="198" t="s">
        <v>209</v>
      </c>
      <c r="G122" s="34"/>
      <c r="H122" s="34"/>
      <c r="I122" s="199"/>
      <c r="J122" s="34"/>
      <c r="K122" s="34"/>
      <c r="L122" s="37"/>
      <c r="M122" s="200"/>
      <c r="N122" s="201"/>
      <c r="O122" s="69"/>
      <c r="P122" s="69"/>
      <c r="Q122" s="69"/>
      <c r="R122" s="69"/>
      <c r="S122" s="69"/>
      <c r="T122" s="70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120</v>
      </c>
      <c r="AU122" s="15" t="s">
        <v>73</v>
      </c>
    </row>
    <row r="123" spans="1:65" s="2" customFormat="1" ht="49.15" customHeight="1">
      <c r="A123" s="32"/>
      <c r="B123" s="33"/>
      <c r="C123" s="184" t="s">
        <v>118</v>
      </c>
      <c r="D123" s="184" t="s">
        <v>114</v>
      </c>
      <c r="E123" s="185" t="s">
        <v>210</v>
      </c>
      <c r="F123" s="186" t="s">
        <v>211</v>
      </c>
      <c r="G123" s="187" t="s">
        <v>199</v>
      </c>
      <c r="H123" s="188">
        <v>1</v>
      </c>
      <c r="I123" s="189"/>
      <c r="J123" s="190">
        <f>ROUND(I123*H123,2)</f>
        <v>0</v>
      </c>
      <c r="K123" s="186" t="s">
        <v>1</v>
      </c>
      <c r="L123" s="37"/>
      <c r="M123" s="191" t="s">
        <v>1</v>
      </c>
      <c r="N123" s="192" t="s">
        <v>38</v>
      </c>
      <c r="O123" s="69"/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5" t="s">
        <v>118</v>
      </c>
      <c r="AT123" s="195" t="s">
        <v>114</v>
      </c>
      <c r="AU123" s="195" t="s">
        <v>73</v>
      </c>
      <c r="AY123" s="15" t="s">
        <v>112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5" t="s">
        <v>78</v>
      </c>
      <c r="BK123" s="196">
        <f>ROUND(I123*H123,2)</f>
        <v>0</v>
      </c>
      <c r="BL123" s="15" t="s">
        <v>118</v>
      </c>
      <c r="BM123" s="195" t="s">
        <v>212</v>
      </c>
    </row>
    <row r="124" spans="1:65" s="2" customFormat="1" ht="29.25">
      <c r="A124" s="32"/>
      <c r="B124" s="33"/>
      <c r="C124" s="34"/>
      <c r="D124" s="197" t="s">
        <v>120</v>
      </c>
      <c r="E124" s="34"/>
      <c r="F124" s="198" t="s">
        <v>211</v>
      </c>
      <c r="G124" s="34"/>
      <c r="H124" s="34"/>
      <c r="I124" s="199"/>
      <c r="J124" s="34"/>
      <c r="K124" s="34"/>
      <c r="L124" s="37"/>
      <c r="M124" s="200"/>
      <c r="N124" s="201"/>
      <c r="O124" s="69"/>
      <c r="P124" s="69"/>
      <c r="Q124" s="69"/>
      <c r="R124" s="69"/>
      <c r="S124" s="69"/>
      <c r="T124" s="70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120</v>
      </c>
      <c r="AU124" s="15" t="s">
        <v>73</v>
      </c>
    </row>
    <row r="125" spans="1:65" s="2" customFormat="1" ht="37.9" customHeight="1">
      <c r="A125" s="32"/>
      <c r="B125" s="33"/>
      <c r="C125" s="184" t="s">
        <v>146</v>
      </c>
      <c r="D125" s="184" t="s">
        <v>114</v>
      </c>
      <c r="E125" s="185" t="s">
        <v>213</v>
      </c>
      <c r="F125" s="186" t="s">
        <v>214</v>
      </c>
      <c r="G125" s="187" t="s">
        <v>199</v>
      </c>
      <c r="H125" s="188">
        <v>1</v>
      </c>
      <c r="I125" s="189"/>
      <c r="J125" s="190">
        <f>ROUND(I125*H125,2)</f>
        <v>0</v>
      </c>
      <c r="K125" s="186" t="s">
        <v>1</v>
      </c>
      <c r="L125" s="37"/>
      <c r="M125" s="191" t="s">
        <v>1</v>
      </c>
      <c r="N125" s="192" t="s">
        <v>38</v>
      </c>
      <c r="O125" s="6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5" t="s">
        <v>215</v>
      </c>
      <c r="AT125" s="195" t="s">
        <v>114</v>
      </c>
      <c r="AU125" s="195" t="s">
        <v>73</v>
      </c>
      <c r="AY125" s="15" t="s">
        <v>112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5" t="s">
        <v>78</v>
      </c>
      <c r="BK125" s="196">
        <f>ROUND(I125*H125,2)</f>
        <v>0</v>
      </c>
      <c r="BL125" s="15" t="s">
        <v>215</v>
      </c>
      <c r="BM125" s="195" t="s">
        <v>216</v>
      </c>
    </row>
    <row r="126" spans="1:65" s="2" customFormat="1" ht="29.25">
      <c r="A126" s="32"/>
      <c r="B126" s="33"/>
      <c r="C126" s="34"/>
      <c r="D126" s="197" t="s">
        <v>120</v>
      </c>
      <c r="E126" s="34"/>
      <c r="F126" s="198" t="s">
        <v>214</v>
      </c>
      <c r="G126" s="34"/>
      <c r="H126" s="34"/>
      <c r="I126" s="199"/>
      <c r="J126" s="34"/>
      <c r="K126" s="34"/>
      <c r="L126" s="37"/>
      <c r="M126" s="200"/>
      <c r="N126" s="201"/>
      <c r="O126" s="69"/>
      <c r="P126" s="69"/>
      <c r="Q126" s="69"/>
      <c r="R126" s="69"/>
      <c r="S126" s="69"/>
      <c r="T126" s="70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120</v>
      </c>
      <c r="AU126" s="15" t="s">
        <v>73</v>
      </c>
    </row>
    <row r="127" spans="1:65" s="2" customFormat="1" ht="24.2" customHeight="1">
      <c r="A127" s="32"/>
      <c r="B127" s="33"/>
      <c r="C127" s="184" t="s">
        <v>155</v>
      </c>
      <c r="D127" s="184" t="s">
        <v>114</v>
      </c>
      <c r="E127" s="185" t="s">
        <v>217</v>
      </c>
      <c r="F127" s="186" t="s">
        <v>218</v>
      </c>
      <c r="G127" s="187" t="s">
        <v>199</v>
      </c>
      <c r="H127" s="188">
        <v>1</v>
      </c>
      <c r="I127" s="189"/>
      <c r="J127" s="190">
        <f>ROUND(I127*H127,2)</f>
        <v>0</v>
      </c>
      <c r="K127" s="186" t="s">
        <v>1</v>
      </c>
      <c r="L127" s="37"/>
      <c r="M127" s="191" t="s">
        <v>1</v>
      </c>
      <c r="N127" s="192" t="s">
        <v>38</v>
      </c>
      <c r="O127" s="6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5" t="s">
        <v>215</v>
      </c>
      <c r="AT127" s="195" t="s">
        <v>114</v>
      </c>
      <c r="AU127" s="195" t="s">
        <v>73</v>
      </c>
      <c r="AY127" s="15" t="s">
        <v>112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78</v>
      </c>
      <c r="BK127" s="196">
        <f>ROUND(I127*H127,2)</f>
        <v>0</v>
      </c>
      <c r="BL127" s="15" t="s">
        <v>215</v>
      </c>
      <c r="BM127" s="195" t="s">
        <v>219</v>
      </c>
    </row>
    <row r="128" spans="1:65" s="2" customFormat="1" ht="19.5">
      <c r="A128" s="32"/>
      <c r="B128" s="33"/>
      <c r="C128" s="34"/>
      <c r="D128" s="197" t="s">
        <v>120</v>
      </c>
      <c r="E128" s="34"/>
      <c r="F128" s="198" t="s">
        <v>218</v>
      </c>
      <c r="G128" s="34"/>
      <c r="H128" s="34"/>
      <c r="I128" s="199"/>
      <c r="J128" s="34"/>
      <c r="K128" s="34"/>
      <c r="L128" s="37"/>
      <c r="M128" s="200"/>
      <c r="N128" s="201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120</v>
      </c>
      <c r="AU128" s="15" t="s">
        <v>73</v>
      </c>
    </row>
    <row r="129" spans="1:65" s="2" customFormat="1" ht="37.9" customHeight="1">
      <c r="A129" s="32"/>
      <c r="B129" s="33"/>
      <c r="C129" s="184" t="s">
        <v>162</v>
      </c>
      <c r="D129" s="184" t="s">
        <v>114</v>
      </c>
      <c r="E129" s="185" t="s">
        <v>220</v>
      </c>
      <c r="F129" s="186" t="s">
        <v>221</v>
      </c>
      <c r="G129" s="187" t="s">
        <v>222</v>
      </c>
      <c r="H129" s="188">
        <v>105</v>
      </c>
      <c r="I129" s="189"/>
      <c r="J129" s="190">
        <f>ROUND(I129*H129,2)</f>
        <v>0</v>
      </c>
      <c r="K129" s="186" t="s">
        <v>1</v>
      </c>
      <c r="L129" s="37"/>
      <c r="M129" s="191" t="s">
        <v>1</v>
      </c>
      <c r="N129" s="192" t="s">
        <v>38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215</v>
      </c>
      <c r="AT129" s="195" t="s">
        <v>114</v>
      </c>
      <c r="AU129" s="195" t="s">
        <v>73</v>
      </c>
      <c r="AY129" s="15" t="s">
        <v>112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78</v>
      </c>
      <c r="BK129" s="196">
        <f>ROUND(I129*H129,2)</f>
        <v>0</v>
      </c>
      <c r="BL129" s="15" t="s">
        <v>215</v>
      </c>
      <c r="BM129" s="195" t="s">
        <v>223</v>
      </c>
    </row>
    <row r="130" spans="1:65" s="2" customFormat="1" ht="19.5">
      <c r="A130" s="32"/>
      <c r="B130" s="33"/>
      <c r="C130" s="34"/>
      <c r="D130" s="197" t="s">
        <v>120</v>
      </c>
      <c r="E130" s="34"/>
      <c r="F130" s="198" t="s">
        <v>224</v>
      </c>
      <c r="G130" s="34"/>
      <c r="H130" s="34"/>
      <c r="I130" s="199"/>
      <c r="J130" s="34"/>
      <c r="K130" s="34"/>
      <c r="L130" s="37"/>
      <c r="M130" s="200"/>
      <c r="N130" s="201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120</v>
      </c>
      <c r="AU130" s="15" t="s">
        <v>73</v>
      </c>
    </row>
    <row r="131" spans="1:65" s="2" customFormat="1" ht="58.5">
      <c r="A131" s="32"/>
      <c r="B131" s="33"/>
      <c r="C131" s="34"/>
      <c r="D131" s="197" t="s">
        <v>131</v>
      </c>
      <c r="E131" s="34"/>
      <c r="F131" s="215" t="s">
        <v>225</v>
      </c>
      <c r="G131" s="34"/>
      <c r="H131" s="34"/>
      <c r="I131" s="199"/>
      <c r="J131" s="34"/>
      <c r="K131" s="34"/>
      <c r="L131" s="37"/>
      <c r="M131" s="200"/>
      <c r="N131" s="201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131</v>
      </c>
      <c r="AU131" s="15" t="s">
        <v>73</v>
      </c>
    </row>
    <row r="132" spans="1:65" s="2" customFormat="1" ht="37.9" customHeight="1">
      <c r="A132" s="32"/>
      <c r="B132" s="33"/>
      <c r="C132" s="184" t="s">
        <v>168</v>
      </c>
      <c r="D132" s="184" t="s">
        <v>114</v>
      </c>
      <c r="E132" s="185" t="s">
        <v>226</v>
      </c>
      <c r="F132" s="186" t="s">
        <v>227</v>
      </c>
      <c r="G132" s="187" t="s">
        <v>199</v>
      </c>
      <c r="H132" s="188">
        <v>1</v>
      </c>
      <c r="I132" s="189"/>
      <c r="J132" s="190">
        <f>ROUND(I132*H132,2)</f>
        <v>0</v>
      </c>
      <c r="K132" s="186" t="s">
        <v>1</v>
      </c>
      <c r="L132" s="37"/>
      <c r="M132" s="191" t="s">
        <v>1</v>
      </c>
      <c r="N132" s="192" t="s">
        <v>38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215</v>
      </c>
      <c r="AT132" s="195" t="s">
        <v>114</v>
      </c>
      <c r="AU132" s="195" t="s">
        <v>73</v>
      </c>
      <c r="AY132" s="15" t="s">
        <v>112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5" t="s">
        <v>78</v>
      </c>
      <c r="BK132" s="196">
        <f>ROUND(I132*H132,2)</f>
        <v>0</v>
      </c>
      <c r="BL132" s="15" t="s">
        <v>215</v>
      </c>
      <c r="BM132" s="195" t="s">
        <v>228</v>
      </c>
    </row>
    <row r="133" spans="1:65" s="2" customFormat="1" ht="19.5">
      <c r="A133" s="32"/>
      <c r="B133" s="33"/>
      <c r="C133" s="34"/>
      <c r="D133" s="197" t="s">
        <v>120</v>
      </c>
      <c r="E133" s="34"/>
      <c r="F133" s="198" t="s">
        <v>229</v>
      </c>
      <c r="G133" s="34"/>
      <c r="H133" s="34"/>
      <c r="I133" s="199"/>
      <c r="J133" s="34"/>
      <c r="K133" s="34"/>
      <c r="L133" s="37"/>
      <c r="M133" s="200"/>
      <c r="N133" s="201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120</v>
      </c>
      <c r="AU133" s="15" t="s">
        <v>73</v>
      </c>
    </row>
    <row r="134" spans="1:65" s="2" customFormat="1" ht="37.9" customHeight="1">
      <c r="A134" s="32"/>
      <c r="B134" s="33"/>
      <c r="C134" s="184" t="s">
        <v>153</v>
      </c>
      <c r="D134" s="184" t="s">
        <v>114</v>
      </c>
      <c r="E134" s="185" t="s">
        <v>230</v>
      </c>
      <c r="F134" s="186" t="s">
        <v>231</v>
      </c>
      <c r="G134" s="187" t="s">
        <v>199</v>
      </c>
      <c r="H134" s="188">
        <v>1</v>
      </c>
      <c r="I134" s="189"/>
      <c r="J134" s="190">
        <f>ROUND(I134*H134,2)</f>
        <v>0</v>
      </c>
      <c r="K134" s="186" t="s">
        <v>1</v>
      </c>
      <c r="L134" s="37"/>
      <c r="M134" s="191" t="s">
        <v>1</v>
      </c>
      <c r="N134" s="192" t="s">
        <v>38</v>
      </c>
      <c r="O134" s="6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5" t="s">
        <v>215</v>
      </c>
      <c r="AT134" s="195" t="s">
        <v>114</v>
      </c>
      <c r="AU134" s="195" t="s">
        <v>73</v>
      </c>
      <c r="AY134" s="15" t="s">
        <v>112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5" t="s">
        <v>78</v>
      </c>
      <c r="BK134" s="196">
        <f>ROUND(I134*H134,2)</f>
        <v>0</v>
      </c>
      <c r="BL134" s="15" t="s">
        <v>215</v>
      </c>
      <c r="BM134" s="195" t="s">
        <v>232</v>
      </c>
    </row>
    <row r="135" spans="1:65" s="2" customFormat="1" ht="48.75">
      <c r="A135" s="32"/>
      <c r="B135" s="33"/>
      <c r="C135" s="34"/>
      <c r="D135" s="197" t="s">
        <v>120</v>
      </c>
      <c r="E135" s="34"/>
      <c r="F135" s="198" t="s">
        <v>233</v>
      </c>
      <c r="G135" s="34"/>
      <c r="H135" s="34"/>
      <c r="I135" s="199"/>
      <c r="J135" s="34"/>
      <c r="K135" s="34"/>
      <c r="L135" s="37"/>
      <c r="M135" s="200"/>
      <c r="N135" s="201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120</v>
      </c>
      <c r="AU135" s="15" t="s">
        <v>73</v>
      </c>
    </row>
    <row r="136" spans="1:65" s="2" customFormat="1" ht="16.5" customHeight="1">
      <c r="A136" s="32"/>
      <c r="B136" s="33"/>
      <c r="C136" s="184" t="s">
        <v>183</v>
      </c>
      <c r="D136" s="184" t="s">
        <v>114</v>
      </c>
      <c r="E136" s="185" t="s">
        <v>234</v>
      </c>
      <c r="F136" s="186" t="s">
        <v>235</v>
      </c>
      <c r="G136" s="187" t="s">
        <v>199</v>
      </c>
      <c r="H136" s="188">
        <v>1</v>
      </c>
      <c r="I136" s="189"/>
      <c r="J136" s="190">
        <f>ROUND(I136*H136,2)</f>
        <v>0</v>
      </c>
      <c r="K136" s="186" t="s">
        <v>1</v>
      </c>
      <c r="L136" s="37"/>
      <c r="M136" s="191" t="s">
        <v>1</v>
      </c>
      <c r="N136" s="192" t="s">
        <v>38</v>
      </c>
      <c r="O136" s="6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215</v>
      </c>
      <c r="AT136" s="195" t="s">
        <v>114</v>
      </c>
      <c r="AU136" s="195" t="s">
        <v>73</v>
      </c>
      <c r="AY136" s="15" t="s">
        <v>112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5" t="s">
        <v>78</v>
      </c>
      <c r="BK136" s="196">
        <f>ROUND(I136*H136,2)</f>
        <v>0</v>
      </c>
      <c r="BL136" s="15" t="s">
        <v>215</v>
      </c>
      <c r="BM136" s="195" t="s">
        <v>236</v>
      </c>
    </row>
    <row r="137" spans="1:65" s="2" customFormat="1" ht="11.25">
      <c r="A137" s="32"/>
      <c r="B137" s="33"/>
      <c r="C137" s="34"/>
      <c r="D137" s="197" t="s">
        <v>120</v>
      </c>
      <c r="E137" s="34"/>
      <c r="F137" s="198" t="s">
        <v>235</v>
      </c>
      <c r="G137" s="34"/>
      <c r="H137" s="34"/>
      <c r="I137" s="199"/>
      <c r="J137" s="34"/>
      <c r="K137" s="34"/>
      <c r="L137" s="37"/>
      <c r="M137" s="200"/>
      <c r="N137" s="201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120</v>
      </c>
      <c r="AU137" s="15" t="s">
        <v>73</v>
      </c>
    </row>
    <row r="138" spans="1:65" s="2" customFormat="1" ht="19.5">
      <c r="A138" s="32"/>
      <c r="B138" s="33"/>
      <c r="C138" s="34"/>
      <c r="D138" s="197" t="s">
        <v>131</v>
      </c>
      <c r="E138" s="34"/>
      <c r="F138" s="215" t="s">
        <v>237</v>
      </c>
      <c r="G138" s="34"/>
      <c r="H138" s="34"/>
      <c r="I138" s="199"/>
      <c r="J138" s="34"/>
      <c r="K138" s="34"/>
      <c r="L138" s="37"/>
      <c r="M138" s="200"/>
      <c r="N138" s="201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131</v>
      </c>
      <c r="AU138" s="15" t="s">
        <v>73</v>
      </c>
    </row>
    <row r="139" spans="1:65" s="2" customFormat="1" ht="37.9" customHeight="1">
      <c r="A139" s="32"/>
      <c r="B139" s="33"/>
      <c r="C139" s="184" t="s">
        <v>190</v>
      </c>
      <c r="D139" s="184" t="s">
        <v>114</v>
      </c>
      <c r="E139" s="185" t="s">
        <v>238</v>
      </c>
      <c r="F139" s="186" t="s">
        <v>239</v>
      </c>
      <c r="G139" s="187" t="s">
        <v>199</v>
      </c>
      <c r="H139" s="188">
        <v>1</v>
      </c>
      <c r="I139" s="189"/>
      <c r="J139" s="190">
        <f>ROUND(I139*H139,2)</f>
        <v>0</v>
      </c>
      <c r="K139" s="186" t="s">
        <v>1</v>
      </c>
      <c r="L139" s="37"/>
      <c r="M139" s="191" t="s">
        <v>1</v>
      </c>
      <c r="N139" s="192" t="s">
        <v>38</v>
      </c>
      <c r="O139" s="69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5" t="s">
        <v>215</v>
      </c>
      <c r="AT139" s="195" t="s">
        <v>114</v>
      </c>
      <c r="AU139" s="195" t="s">
        <v>73</v>
      </c>
      <c r="AY139" s="15" t="s">
        <v>112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5" t="s">
        <v>78</v>
      </c>
      <c r="BK139" s="196">
        <f>ROUND(I139*H139,2)</f>
        <v>0</v>
      </c>
      <c r="BL139" s="15" t="s">
        <v>215</v>
      </c>
      <c r="BM139" s="195" t="s">
        <v>240</v>
      </c>
    </row>
    <row r="140" spans="1:65" s="2" customFormat="1" ht="37.9" customHeight="1">
      <c r="A140" s="32"/>
      <c r="B140" s="33"/>
      <c r="C140" s="184" t="s">
        <v>241</v>
      </c>
      <c r="D140" s="184" t="s">
        <v>114</v>
      </c>
      <c r="E140" s="185" t="s">
        <v>242</v>
      </c>
      <c r="F140" s="186" t="s">
        <v>243</v>
      </c>
      <c r="G140" s="187" t="s">
        <v>199</v>
      </c>
      <c r="H140" s="188">
        <v>1</v>
      </c>
      <c r="I140" s="189"/>
      <c r="J140" s="190">
        <f>ROUND(I140*H140,2)</f>
        <v>0</v>
      </c>
      <c r="K140" s="186" t="s">
        <v>1</v>
      </c>
      <c r="L140" s="37"/>
      <c r="M140" s="191" t="s">
        <v>1</v>
      </c>
      <c r="N140" s="192" t="s">
        <v>38</v>
      </c>
      <c r="O140" s="69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5" t="s">
        <v>215</v>
      </c>
      <c r="AT140" s="195" t="s">
        <v>114</v>
      </c>
      <c r="AU140" s="195" t="s">
        <v>73</v>
      </c>
      <c r="AY140" s="15" t="s">
        <v>112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5" t="s">
        <v>78</v>
      </c>
      <c r="BK140" s="196">
        <f>ROUND(I140*H140,2)</f>
        <v>0</v>
      </c>
      <c r="BL140" s="15" t="s">
        <v>215</v>
      </c>
      <c r="BM140" s="195" t="s">
        <v>244</v>
      </c>
    </row>
    <row r="141" spans="1:65" s="2" customFormat="1" ht="19.5">
      <c r="A141" s="32"/>
      <c r="B141" s="33"/>
      <c r="C141" s="34"/>
      <c r="D141" s="197" t="s">
        <v>120</v>
      </c>
      <c r="E141" s="34"/>
      <c r="F141" s="198" t="s">
        <v>245</v>
      </c>
      <c r="G141" s="34"/>
      <c r="H141" s="34"/>
      <c r="I141" s="199"/>
      <c r="J141" s="34"/>
      <c r="K141" s="34"/>
      <c r="L141" s="37"/>
      <c r="M141" s="200"/>
      <c r="N141" s="201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120</v>
      </c>
      <c r="AU141" s="15" t="s">
        <v>73</v>
      </c>
    </row>
    <row r="142" spans="1:65" s="2" customFormat="1" ht="19.5">
      <c r="A142" s="32"/>
      <c r="B142" s="33"/>
      <c r="C142" s="34"/>
      <c r="D142" s="197" t="s">
        <v>131</v>
      </c>
      <c r="E142" s="34"/>
      <c r="F142" s="215" t="s">
        <v>246</v>
      </c>
      <c r="G142" s="34"/>
      <c r="H142" s="34"/>
      <c r="I142" s="199"/>
      <c r="J142" s="34"/>
      <c r="K142" s="34"/>
      <c r="L142" s="37"/>
      <c r="M142" s="200"/>
      <c r="N142" s="201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131</v>
      </c>
      <c r="AU142" s="15" t="s">
        <v>73</v>
      </c>
    </row>
    <row r="143" spans="1:65" s="2" customFormat="1" ht="24.2" customHeight="1">
      <c r="A143" s="32"/>
      <c r="B143" s="33"/>
      <c r="C143" s="184" t="s">
        <v>247</v>
      </c>
      <c r="D143" s="184" t="s">
        <v>114</v>
      </c>
      <c r="E143" s="185" t="s">
        <v>248</v>
      </c>
      <c r="F143" s="186" t="s">
        <v>249</v>
      </c>
      <c r="G143" s="187" t="s">
        <v>199</v>
      </c>
      <c r="H143" s="188">
        <v>1</v>
      </c>
      <c r="I143" s="189"/>
      <c r="J143" s="190">
        <f>ROUND(I143*H143,2)</f>
        <v>0</v>
      </c>
      <c r="K143" s="186" t="s">
        <v>1</v>
      </c>
      <c r="L143" s="37"/>
      <c r="M143" s="191" t="s">
        <v>1</v>
      </c>
      <c r="N143" s="192" t="s">
        <v>38</v>
      </c>
      <c r="O143" s="6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215</v>
      </c>
      <c r="AT143" s="195" t="s">
        <v>114</v>
      </c>
      <c r="AU143" s="195" t="s">
        <v>73</v>
      </c>
      <c r="AY143" s="15" t="s">
        <v>112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78</v>
      </c>
      <c r="BK143" s="196">
        <f>ROUND(I143*H143,2)</f>
        <v>0</v>
      </c>
      <c r="BL143" s="15" t="s">
        <v>215</v>
      </c>
      <c r="BM143" s="195" t="s">
        <v>250</v>
      </c>
    </row>
    <row r="144" spans="1:65" s="2" customFormat="1" ht="19.5">
      <c r="A144" s="32"/>
      <c r="B144" s="33"/>
      <c r="C144" s="34"/>
      <c r="D144" s="197" t="s">
        <v>120</v>
      </c>
      <c r="E144" s="34"/>
      <c r="F144" s="198" t="s">
        <v>249</v>
      </c>
      <c r="G144" s="34"/>
      <c r="H144" s="34"/>
      <c r="I144" s="199"/>
      <c r="J144" s="34"/>
      <c r="K144" s="34"/>
      <c r="L144" s="37"/>
      <c r="M144" s="200"/>
      <c r="N144" s="201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120</v>
      </c>
      <c r="AU144" s="15" t="s">
        <v>73</v>
      </c>
    </row>
    <row r="145" spans="1:65" s="2" customFormat="1" ht="29.25">
      <c r="A145" s="32"/>
      <c r="B145" s="33"/>
      <c r="C145" s="34"/>
      <c r="D145" s="197" t="s">
        <v>131</v>
      </c>
      <c r="E145" s="34"/>
      <c r="F145" s="215" t="s">
        <v>251</v>
      </c>
      <c r="G145" s="34"/>
      <c r="H145" s="34"/>
      <c r="I145" s="199"/>
      <c r="J145" s="34"/>
      <c r="K145" s="34"/>
      <c r="L145" s="37"/>
      <c r="M145" s="200"/>
      <c r="N145" s="201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131</v>
      </c>
      <c r="AU145" s="15" t="s">
        <v>73</v>
      </c>
    </row>
    <row r="146" spans="1:65" s="2" customFormat="1" ht="24.2" customHeight="1">
      <c r="A146" s="32"/>
      <c r="B146" s="33"/>
      <c r="C146" s="184" t="s">
        <v>252</v>
      </c>
      <c r="D146" s="184" t="s">
        <v>114</v>
      </c>
      <c r="E146" s="185" t="s">
        <v>253</v>
      </c>
      <c r="F146" s="186" t="s">
        <v>254</v>
      </c>
      <c r="G146" s="187" t="s">
        <v>199</v>
      </c>
      <c r="H146" s="188">
        <v>1</v>
      </c>
      <c r="I146" s="189"/>
      <c r="J146" s="190">
        <f>ROUND(I146*H146,2)</f>
        <v>0</v>
      </c>
      <c r="K146" s="186" t="s">
        <v>1</v>
      </c>
      <c r="L146" s="37"/>
      <c r="M146" s="191" t="s">
        <v>1</v>
      </c>
      <c r="N146" s="192" t="s">
        <v>38</v>
      </c>
      <c r="O146" s="69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5" t="s">
        <v>215</v>
      </c>
      <c r="AT146" s="195" t="s">
        <v>114</v>
      </c>
      <c r="AU146" s="195" t="s">
        <v>73</v>
      </c>
      <c r="AY146" s="15" t="s">
        <v>112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5" t="s">
        <v>78</v>
      </c>
      <c r="BK146" s="196">
        <f>ROUND(I146*H146,2)</f>
        <v>0</v>
      </c>
      <c r="BL146" s="15" t="s">
        <v>215</v>
      </c>
      <c r="BM146" s="195" t="s">
        <v>255</v>
      </c>
    </row>
    <row r="147" spans="1:65" s="2" customFormat="1" ht="11.25">
      <c r="A147" s="32"/>
      <c r="B147" s="33"/>
      <c r="C147" s="34"/>
      <c r="D147" s="197" t="s">
        <v>120</v>
      </c>
      <c r="E147" s="34"/>
      <c r="F147" s="198" t="s">
        <v>256</v>
      </c>
      <c r="G147" s="34"/>
      <c r="H147" s="34"/>
      <c r="I147" s="199"/>
      <c r="J147" s="34"/>
      <c r="K147" s="34"/>
      <c r="L147" s="37"/>
      <c r="M147" s="200"/>
      <c r="N147" s="201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120</v>
      </c>
      <c r="AU147" s="15" t="s">
        <v>73</v>
      </c>
    </row>
    <row r="148" spans="1:65" s="2" customFormat="1" ht="29.25">
      <c r="A148" s="32"/>
      <c r="B148" s="33"/>
      <c r="C148" s="34"/>
      <c r="D148" s="197" t="s">
        <v>131</v>
      </c>
      <c r="E148" s="34"/>
      <c r="F148" s="215" t="s">
        <v>257</v>
      </c>
      <c r="G148" s="34"/>
      <c r="H148" s="34"/>
      <c r="I148" s="199"/>
      <c r="J148" s="34"/>
      <c r="K148" s="34"/>
      <c r="L148" s="37"/>
      <c r="M148" s="200"/>
      <c r="N148" s="201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131</v>
      </c>
      <c r="AU148" s="15" t="s">
        <v>73</v>
      </c>
    </row>
    <row r="149" spans="1:65" s="2" customFormat="1" ht="16.5" customHeight="1">
      <c r="A149" s="32"/>
      <c r="B149" s="33"/>
      <c r="C149" s="184" t="s">
        <v>8</v>
      </c>
      <c r="D149" s="184" t="s">
        <v>114</v>
      </c>
      <c r="E149" s="185" t="s">
        <v>258</v>
      </c>
      <c r="F149" s="186" t="s">
        <v>259</v>
      </c>
      <c r="G149" s="187" t="s">
        <v>199</v>
      </c>
      <c r="H149" s="188">
        <v>1</v>
      </c>
      <c r="I149" s="189"/>
      <c r="J149" s="190">
        <f>ROUND(I149*H149,2)</f>
        <v>0</v>
      </c>
      <c r="K149" s="186" t="s">
        <v>1</v>
      </c>
      <c r="L149" s="37"/>
      <c r="M149" s="191" t="s">
        <v>1</v>
      </c>
      <c r="N149" s="192" t="s">
        <v>38</v>
      </c>
      <c r="O149" s="69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215</v>
      </c>
      <c r="AT149" s="195" t="s">
        <v>114</v>
      </c>
      <c r="AU149" s="195" t="s">
        <v>73</v>
      </c>
      <c r="AY149" s="15" t="s">
        <v>112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5" t="s">
        <v>78</v>
      </c>
      <c r="BK149" s="196">
        <f>ROUND(I149*H149,2)</f>
        <v>0</v>
      </c>
      <c r="BL149" s="15" t="s">
        <v>215</v>
      </c>
      <c r="BM149" s="195" t="s">
        <v>260</v>
      </c>
    </row>
    <row r="150" spans="1:65" s="2" customFormat="1" ht="11.25">
      <c r="A150" s="32"/>
      <c r="B150" s="33"/>
      <c r="C150" s="34"/>
      <c r="D150" s="197" t="s">
        <v>120</v>
      </c>
      <c r="E150" s="34"/>
      <c r="F150" s="198" t="s">
        <v>259</v>
      </c>
      <c r="G150" s="34"/>
      <c r="H150" s="34"/>
      <c r="I150" s="199"/>
      <c r="J150" s="34"/>
      <c r="K150" s="34"/>
      <c r="L150" s="37"/>
      <c r="M150" s="200"/>
      <c r="N150" s="201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5" t="s">
        <v>120</v>
      </c>
      <c r="AU150" s="15" t="s">
        <v>73</v>
      </c>
    </row>
    <row r="151" spans="1:65" s="2" customFormat="1" ht="29.25">
      <c r="A151" s="32"/>
      <c r="B151" s="33"/>
      <c r="C151" s="34"/>
      <c r="D151" s="197" t="s">
        <v>131</v>
      </c>
      <c r="E151" s="34"/>
      <c r="F151" s="215" t="s">
        <v>261</v>
      </c>
      <c r="G151" s="34"/>
      <c r="H151" s="34"/>
      <c r="I151" s="199"/>
      <c r="J151" s="34"/>
      <c r="K151" s="34"/>
      <c r="L151" s="37"/>
      <c r="M151" s="216"/>
      <c r="N151" s="217"/>
      <c r="O151" s="218"/>
      <c r="P151" s="218"/>
      <c r="Q151" s="218"/>
      <c r="R151" s="218"/>
      <c r="S151" s="218"/>
      <c r="T151" s="21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131</v>
      </c>
      <c r="AU151" s="15" t="s">
        <v>73</v>
      </c>
    </row>
    <row r="152" spans="1:65" s="2" customFormat="1" ht="6.95" customHeight="1">
      <c r="A152" s="32"/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37"/>
      <c r="M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</sheetData>
  <sheetProtection algorithmName="SHA-512" hashValue="poEIrU1L6sZC+ARW6H4V54qeDxg/MednllAslYwatY73n++k8N/gbV49KUdmFK9MZ0krJw2raO45s7siYVrYKw==" saltValue="pI3La22B7QTGNqcutoJF1Um7GowzraqTGU/DrsA8jSH8nEqkzstjzkruqnJzkanEawb8zfNIx8EYGtdwZjp8lQ==" spinCount="100000" sheet="1" objects="1" scenarios="1" formatColumns="0" formatRows="0" autoFilter="0"/>
  <autoFilter ref="C115:K151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SO O1 - Odbahnění nádrže</vt:lpstr>
      <vt:lpstr>2 - VRN - Vedlejší rozpoč...</vt:lpstr>
      <vt:lpstr>'1 - SO O1 - Odbahnění nádrže'!Názvy_tisku</vt:lpstr>
      <vt:lpstr>'2 - VRN - Vedlejší rozpoč...'!Názvy_tisku</vt:lpstr>
      <vt:lpstr>'Rekapitulace stavby'!Názvy_tisku</vt:lpstr>
      <vt:lpstr>'1 - SO O1 - Odbahnění nádrže'!Oblast_tisku</vt:lpstr>
      <vt:lpstr>'2 - VRN - Vedlejší rozpoč...'!Oblast_tisku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Orgonova</dc:creator>
  <cp:lastModifiedBy>Koyš Mário (Praha 12)</cp:lastModifiedBy>
  <dcterms:created xsi:type="dcterms:W3CDTF">2023-07-19T12:33:19Z</dcterms:created>
  <dcterms:modified xsi:type="dcterms:W3CDTF">2023-09-15T07:57:50Z</dcterms:modified>
</cp:coreProperties>
</file>