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Rekapitulace stavby" sheetId="1" r:id="rId1"/>
    <sheet name="SO 100 - Komunikace a zpe..." sheetId="2" r:id="rId2"/>
    <sheet name="Pokyny pro vyplnění" sheetId="3" r:id="rId3"/>
  </sheets>
  <definedNames>
    <definedName name="_xlnm.Print_Area" localSheetId="2">('Pokyny pro vyplnění'!$B$2:$K$69,'Pokyny pro vyplnění'!$B$72:$K$116,'Pokyny pro vyplnění'!$B$119:$K$188,'Pokyny pro vyplnění'!$B$196:$K$216)</definedName>
    <definedName name="_xlnm.Print_Area" localSheetId="0">('Rekapitulace stavby'!$D$4:$AO$33,'Rekapitulace stavby'!$C$39:$AQ$53)</definedName>
    <definedName name="_xlnm.Print_Titles" localSheetId="0">'Rekapitulace stavby'!$49:$49</definedName>
    <definedName name="_xlnm.Print_Area" localSheetId="1">('SO 100 - Komunikace a zpe...'!$C$4:$J$36,'SO 100 - Komunikace a zpe...'!$C$42:$J$64,'SO 100 - Komunikace a zpe...'!$C$70:$K$209)</definedName>
    <definedName name="_xlnm.Print_Titles" localSheetId="1">'SO 100 - Komunikace a zpe...'!$82:$82</definedName>
    <definedName name="_xlnm._FilterDatabase" localSheetId="1" hidden="1">'SO 100 - Komunikace a zpe...'!$C$82:$K$209</definedName>
    <definedName name="_xlnm.Print_Area" localSheetId="0">('Rekapitulace stavby'!$D$4:$AO$33,'Rekapitulace stavby'!$C$39:$AQ$53)</definedName>
    <definedName name="_xlnm.Print_Titles" localSheetId="0">'Rekapitulace stavby'!$49:$49</definedName>
    <definedName name="_xlnm._FilterDatabase" localSheetId="1">'SO 100 - Komunikace a zpe...'!$C$82:$K$209</definedName>
    <definedName name="_xlnm.Print_Area" localSheetId="1">('SO 100 - Komunikace a zpe...'!$C$4:$J$36,'SO 100 - Komunikace a zpe...'!$C$42:$J$64,'SO 100 - Komunikace a zpe...'!$C$70:$K$209)</definedName>
    <definedName name="_xlnm.Print_Titles" localSheetId="1">'SO 100 - Komunikace a zpe...'!$82:$82</definedName>
    <definedName name="_xlnm.Print_Area" localSheetId="2">('Pokyny pro vyplnění'!$B$2:$K$69,'Pokyny pro vyplnění'!$B$72:$K$116,'Pokyny pro vyplnění'!$B$119:$K$188,'Pokyny pro vyplnění'!$B$196:$K$216)</definedName>
    <definedName name="_xlnm._FilterDatabase_1">'SO 100 - Komunikace a zpe...'!$C$82:$K$209</definedName>
  </definedNames>
  <calcPr fullCalcOnLoad="1"/>
</workbook>
</file>

<file path=xl/sharedStrings.xml><?xml version="1.0" encoding="utf-8"?>
<sst xmlns="http://schemas.openxmlformats.org/spreadsheetml/2006/main" count="1987" uniqueCount="566">
  <si>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</si>
  <si>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</si>
  <si>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</si>
  <si>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</si>
  <si>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</si>
  <si>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</si>
  <si>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</si>
  <si>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{ecfa4849-0c5a-4a21-b0c2-f67db7c5314b}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</si>
  <si>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</si>
  <si>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</si>
  <si>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</si>
  <si>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</si>
  <si>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</si>
  <si>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</si>
  <si>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</si>
  <si>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</si>
  <si>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podbarvením!_x005F_x000d_
_x005F_x000d_
1) v Rekapitulaci stavby vyplňte údaje o Uchazeči (přenesou se do ostatních sestav i v jiných listech)_x005F_x000d_
_x005F_x000d_
2) na vybraných listech vyplňte v sestavě Soupis prací ceny u položek_x005F_x000d_
_x005F_x000d_
Podrobnosti k vyplnění naleznete na poslední záložce s Pokyny pro vyplnění</t>
  </si>
  <si>
    <t>Stavba:</t>
  </si>
  <si>
    <t>Rekonstrukce ulice Ke Spálence, Praha - Točná</t>
  </si>
  <si>
    <t>0,1</t>
  </si>
  <si>
    <t>KSO:</t>
  </si>
  <si>
    <t>822 27 1</t>
  </si>
  <si>
    <t>CC-CZ:</t>
  </si>
  <si>
    <t>1</t>
  </si>
  <si>
    <t>Místo:</t>
  </si>
  <si>
    <t>k.ú. Točná</t>
  </si>
  <si>
    <t>Datum:</t>
  </si>
  <si>
    <t>4. 7. 2018</t>
  </si>
  <si>
    <t>10</t>
  </si>
  <si>
    <t>100</t>
  </si>
  <si>
    <t>Zadavatel:</t>
  </si>
  <si>
    <t>IČ:</t>
  </si>
  <si>
    <t>00231151</t>
  </si>
  <si>
    <t>MČ Praha 12, Písková 830/25, 143 12 Praha</t>
  </si>
  <si>
    <t>DIČ:</t>
  </si>
  <si>
    <t>Uchazeč:</t>
  </si>
  <si>
    <t>Vyplň údaj</t>
  </si>
  <si>
    <t>Projektant:</t>
  </si>
  <si>
    <t>Ing. Jan Tillinger, Ing. Michal Turek</t>
  </si>
  <si>
    <t>True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</si>
  <si>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</si>
  <si>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podmínky._x005F_x000d_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</si>
  <si>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</si>
  <si>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</si>
  <si>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</si>
  <si>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</si>
  <si>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</si>
  <si>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</si>
  <si>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</si>
  <si>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</si>
  <si>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</si>
  <si>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</si>
  <si>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</si>
  <si>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</si>
  <si>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</si>
  <si>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</si>
  <si>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</si>
  <si>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</si>
  <si>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</si>
  <si>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</si>
  <si>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</si>
  <si>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</si>
  <si>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</si>
  <si>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</si>
  <si>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</si>
  <si>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</si>
  <si>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</si>
  <si>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</si>
  <si>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</si>
  <si>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</si>
  <si>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</si>
  <si>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</si>
  <si>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</si>
  <si>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</si>
  <si>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</si>
  <si>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</si>
  <si>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</si>
  <si>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</si>
  <si>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</si>
  <si>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</si>
  <si>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</si>
  <si>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100</t>
  </si>
  <si>
    <t>Komunikace a zpevněné plochy</t>
  </si>
  <si>
    <t>STA</t>
  </si>
  <si>
    <t>{ca37fda5-2e39-4f02-8b19-bc13510b35ea}</t>
  </si>
  <si>
    <t>822 27 3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</si>
  <si>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</si>
  <si>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</si>
  <si>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</si>
  <si>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</si>
  <si>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</si>
  <si>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</si>
  <si>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</si>
  <si>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</si>
  <si>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100 - Komunikace a zpevněné plochy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</si>
  <si>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</si>
  <si>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</si>
  <si>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</si>
  <si>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</si>
  <si>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</si>
  <si>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</si>
  <si>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</si>
  <si>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</si>
  <si>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</si>
  <si>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</si>
  <si>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</si>
  <si>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</si>
  <si>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</si>
  <si>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</si>
  <si>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</si>
  <si>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</si>
  <si>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</si>
  <si>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</si>
  <si>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</si>
  <si>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</si>
  <si>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</si>
  <si>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</si>
  <si>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</si>
  <si>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hmotnost_x005F_x000d_
[t]</t>
  </si>
  <si>
    <t>Hmotnost_x005F_x000d_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</si>
  <si>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</si>
  <si>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</si>
  <si>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</si>
  <si>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</si>
  <si>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</si>
  <si>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</si>
  <si>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</si>
  <si>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113106171</t>
  </si>
  <si>
    <t>Rozebrání dlažeb a dílců vozovek a ploch s přemístěním hmot na skládku na vzdálenost do 3 m nebo s naložením na dopravní prostředek, s jakoukoliv výplní spár ručně ze zámkové dlažby s ložem z kameniva</t>
  </si>
  <si>
    <t>m2</t>
  </si>
  <si>
    <t>CS ÚRS 2018 01</t>
  </si>
  <si>
    <t>4</t>
  </si>
  <si>
    <t>-1170000877</t>
  </si>
  <si>
    <t>VV</t>
  </si>
  <si>
    <t>"dlážděná konstrukce , horní vrstva tl.80mm, odměřeno ze situace" 25,0</t>
  </si>
  <si>
    <t>113107136</t>
  </si>
  <si>
    <t>Odstranění podkladů nebo krytů ručně s přemístěním hmot na skládku na vzdálenost do 3 m nebo s naložením na dopravní prostředek z betonu vyztuženého sítěmi, o tl. vrstvy přes 100 do 150 mm</t>
  </si>
  <si>
    <t>494164873</t>
  </si>
  <si>
    <t>"beton.konstrukce, horní vrstva tl.150mm, odměřeno ze situace" 7,0</t>
  </si>
  <si>
    <t>3</t>
  </si>
  <si>
    <t>113107163</t>
  </si>
  <si>
    <t>Odstranění podkladů nebo krytů strojně plochy jednotlivě přes 50 m2 do 200 m2 s přemístěním hmot na skládku na vzdálenost do 20 m nebo s naložením na dopravní prostředek z kameniva hrubého drceného, o tl. vrstvy přes 200 do 300 mm</t>
  </si>
  <si>
    <t>-439302124</t>
  </si>
  <si>
    <t>"asfaltová konstrukce, spodní vrstva tl.270mm, odměřeno ze situace" 813,0</t>
  </si>
  <si>
    <t>"dlážděná konstrukce, spodní vrstva tl.250mm, odměřeno ze situace" 25,0</t>
  </si>
  <si>
    <t>"betonová konstrukce, spodní vrstva tl.200mm, odměřeno ze situace" 7,0</t>
  </si>
  <si>
    <t>113107224</t>
  </si>
  <si>
    <t>Odstranění podkladů nebo krytů strojně plochy jednotlivě přes 200 m2 s přemístěním hmot na skládku na vzdálenost do 20 m nebo s naložením na dopravní prostředek z kameniva hrubého drceného, o tl. vrstvy přes 300 do 400 mm</t>
  </si>
  <si>
    <t>936299502</t>
  </si>
  <si>
    <t>"mlatová konstrukce tl.370mm, odměřeno ze situace" 88,0</t>
  </si>
  <si>
    <t>5</t>
  </si>
  <si>
    <t>113107342</t>
  </si>
  <si>
    <t>Odstranění podkladů nebo krytů strojně plochy jednotlivě do 50 m2 s přemístěním hmot na skládku na vzdálenost do 3 m nebo s naložením na dopravní prostředek živičných, o tl. vrstvy přes 50 do 100 mm</t>
  </si>
  <si>
    <t>-1144102480</t>
  </si>
  <si>
    <t>"asfaltová konstrukce, horní vrstva tl.100mm, odměřeno ze situace" 813,0</t>
  </si>
  <si>
    <t>6</t>
  </si>
  <si>
    <t>113202111</t>
  </si>
  <si>
    <t>Vytrhání obrub s vybouráním lože, s přemístěním hmot na skládku na vzdálenost do 3 m nebo s naložením na dopravní prostředek z krajníků nebo obrubníků stojatých</t>
  </si>
  <si>
    <t>m</t>
  </si>
  <si>
    <t>805140993</t>
  </si>
  <si>
    <t>"celková délka, odměřeno ze situace" 20,0</t>
  </si>
  <si>
    <t>7</t>
  </si>
  <si>
    <t>121101102</t>
  </si>
  <si>
    <t>Sejmutí ornice nebo lesní půdy s vodorovným přemístěním na hromady v místě upotřebení nebo na dočasné či trvalé skládky se složením, na vzdálenost přes 50 do 100 m</t>
  </si>
  <si>
    <t>m3</t>
  </si>
  <si>
    <t>-253721440</t>
  </si>
  <si>
    <t>"v tl.150mm, odměřeno ze situace "  205,0*0,15</t>
  </si>
  <si>
    <t>8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</si>
  <si>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</si>
  <si>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</si>
  <si>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-1250329449</t>
  </si>
  <si>
    <t>"50% kubatury" 50,0*0,5</t>
  </si>
  <si>
    <t>9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</si>
  <si>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</si>
  <si>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</si>
  <si>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-1096881254</t>
  </si>
  <si>
    <t>"50% z výměry tř.3" 25,0*0,5</t>
  </si>
  <si>
    <t>122302201</t>
  </si>
  <si>
    <t>Odkopávky a prokopávky nezapažené pro silnice s přemístěním výkopku v příčných profilech na vzdálenost do 15 m nebo s naložením na dopravní prostředek v hornině tř. 4 do 100 m3</t>
  </si>
  <si>
    <t>458489569</t>
  </si>
  <si>
    <t>11</t>
  </si>
  <si>
    <t>122302209</t>
  </si>
  <si>
    <t>Odkopávky a prokopávky nezapažené pro silnice s přemístěním výkopku v příčných profilech na vzdálenost do 15 m nebo s naložením na dopravní prostředek v hornině tř. 4 Příplatek k cenám za lepivost horniny tř. 4</t>
  </si>
  <si>
    <t>318993870</t>
  </si>
  <si>
    <t>"50% kubatury" 25,0*0,5</t>
  </si>
  <si>
    <t>12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</si>
  <si>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</si>
  <si>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</si>
  <si>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-1870620654</t>
  </si>
  <si>
    <t>"na mezideponii"</t>
  </si>
  <si>
    <t>"odkopávky tř.3 a 4" 25,000+25,000</t>
  </si>
  <si>
    <t>"ornice" 205,0*0,15</t>
  </si>
  <si>
    <t>"z mezideponie ke zpětnému použití"</t>
  </si>
  <si>
    <t>"ornice pro ohumusování" 222,0*0,15</t>
  </si>
  <si>
    <t>"násyp" 15,0</t>
  </si>
  <si>
    <t>13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</si>
  <si>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</si>
  <si>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</si>
  <si>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-1526134620</t>
  </si>
  <si>
    <t>"z mezideponie - odvoz na skládku"</t>
  </si>
  <si>
    <t>"minus násyp" - 15,000</t>
  </si>
  <si>
    <t>14</t>
  </si>
  <si>
    <t>167101102</t>
  </si>
  <si>
    <t>Nakládání, skládání a překládání neulehlého výkopku nebo sypaniny nakládání, množství přes 100 m3, z hornin tř. 1 až 4</t>
  </si>
  <si>
    <t>-1365867021</t>
  </si>
  <si>
    <t>"z mezideponie na skládku"</t>
  </si>
  <si>
    <t>"minus násyp" -15,0</t>
  </si>
  <si>
    <t>"ornice pro ohumusování" 205,0*0,15</t>
  </si>
  <si>
    <t>171101141</t>
  </si>
  <si>
    <t>Uložení sypaniny do násypů s rozprostřením sypaniny ve vrstvách a s hrubým urovnáním zhutněných s uzavřením povrchu násypu z jakýchkoliv hornin pro jakýkoliv způsob uložení, při průměrném množství násypu do 0,75 m3 na 1 m</t>
  </si>
  <si>
    <t>753890557</t>
  </si>
  <si>
    <t>"násyp celkem" 15,0</t>
  </si>
  <si>
    <t>16</t>
  </si>
  <si>
    <t>171201211</t>
  </si>
  <si>
    <t>Poplatek za uložení stavebního odpadu na skládce (skládkovné) zeminy a kameniva zatříděného do Katalogu odpadů pod kódem 170 504</t>
  </si>
  <si>
    <t>t</t>
  </si>
  <si>
    <t>400655523</t>
  </si>
  <si>
    <t>"hmotnost zeminy 1,85t/m3" 35,000*1,85</t>
  </si>
  <si>
    <t>17</t>
  </si>
  <si>
    <t>181301102</t>
  </si>
  <si>
    <t>Rozprostření a urovnání ornice v rovině nebo ve svahu sklonu do 1:5 při souvislé ploše do 500 m2, tl. vrstvy přes 100 do 150 mm</t>
  </si>
  <si>
    <t>-355657999</t>
  </si>
  <si>
    <t>"trávník, odměřeno ze situace" 222,0</t>
  </si>
  <si>
    <t>18</t>
  </si>
  <si>
    <t>M</t>
  </si>
  <si>
    <t>10321100</t>
  </si>
  <si>
    <t>zahradní substrát pro výsadbu VL</t>
  </si>
  <si>
    <t>1115902193</t>
  </si>
  <si>
    <t>"doplnění chybějící ornice " (222,0-205,0)*0,15</t>
  </si>
  <si>
    <t>19</t>
  </si>
  <si>
    <t>181411131</t>
  </si>
  <si>
    <t>Založení trávníku na půdě předem připravené plochy do 1000 m2 výsevem včetně utažení parkového v rovině nebo na svahu do 1:5</t>
  </si>
  <si>
    <t>-355392553</t>
  </si>
  <si>
    <t>20</t>
  </si>
  <si>
    <t>00572410</t>
  </si>
  <si>
    <t>osivo směs travní parková</t>
  </si>
  <si>
    <t>kg</t>
  </si>
  <si>
    <t>-536390179</t>
  </si>
  <si>
    <t>"trávník, odměřeno ze situace, množství 0,025 kg/m2" 222,0*0,025</t>
  </si>
  <si>
    <t>181951101</t>
  </si>
  <si>
    <t>Úprava pláně vyrovnáním výškových rozdílů v hornině tř. 1 až 4 bez zhutnění</t>
  </si>
  <si>
    <t>-1229490793</t>
  </si>
  <si>
    <t>22</t>
  </si>
  <si>
    <t>181951102</t>
  </si>
  <si>
    <t>Úprava pláně vyrovnáním výškových rozdílů v hornině tř. 1 až 4 se zhutněním</t>
  </si>
  <si>
    <t>1712292195</t>
  </si>
  <si>
    <t>"vozovka" 830,0</t>
  </si>
  <si>
    <t>"vjezdy a plocha pro kontejnery" 90,0</t>
  </si>
  <si>
    <t>"chodník" 15,0</t>
  </si>
  <si>
    <t>"v prostoru obruby" 405,0*0,3</t>
  </si>
  <si>
    <t>23</t>
  </si>
  <si>
    <t>184802111</t>
  </si>
  <si>
    <t>Chemické odplevelení půdy před založením kultury, trávníku nebo zpevněných ploch o výměře jednotlivě přes 20 m2 v rovině nebo na svahu do 1:5 postřikem na široko</t>
  </si>
  <si>
    <t>576629658</t>
  </si>
  <si>
    <t>24</t>
  </si>
  <si>
    <t>184802611</t>
  </si>
  <si>
    <t>Chemické odplevelení po založení kultury v rovině nebo na svahu do 1:5 postřikem na široko</t>
  </si>
  <si>
    <t>-1899033310</t>
  </si>
  <si>
    <t>25</t>
  </si>
  <si>
    <t>185802113</t>
  </si>
  <si>
    <t>Hnojení půdy nebo trávníku v rovině nebo na svahu do 1:5 umělým hnojivem na široko</t>
  </si>
  <si>
    <t>1491969759</t>
  </si>
  <si>
    <t>"trávník,  použití 20g hnojiva na 1m2 trávníku" 222,0*20*0,000001</t>
  </si>
  <si>
    <t>26</t>
  </si>
  <si>
    <t>185804312</t>
  </si>
  <si>
    <t>Zalití rostlin vodou plochy záhonů jednotlivě přes 20 m2</t>
  </si>
  <si>
    <t>2142520387</t>
  </si>
  <si>
    <t>"trávník,  množství vody 0,002 m3/m2" 222,0*0,002</t>
  </si>
  <si>
    <t>27</t>
  </si>
  <si>
    <t>185851121</t>
  </si>
  <si>
    <t>Dovoz vody pro zálivku rostlin na vzdálenost do 1000 m</t>
  </si>
  <si>
    <t>-56573849</t>
  </si>
  <si>
    <t>Komunikace</t>
  </si>
  <si>
    <t>28</t>
  </si>
  <si>
    <t>564851111</t>
  </si>
  <si>
    <t>Podklad ze štěrkodrti ŠD s rozprostřením a zhutněním, po zhutnění tl. 150 mm</t>
  </si>
  <si>
    <t>1465345797</t>
  </si>
  <si>
    <t>"chodník, odměřeno ze situace" 15,0</t>
  </si>
  <si>
    <t>29</t>
  </si>
  <si>
    <t>564871111</t>
  </si>
  <si>
    <t>Podklad ze štěrkodrti ŠD s rozprostřením a zhutněním, po zhutnění tl. 250 mm</t>
  </si>
  <si>
    <t>-1570767468</t>
  </si>
  <si>
    <t>"zatravňovací dlažba Best Vega, odměřeno ze situace" 830,0</t>
  </si>
  <si>
    <t>"zatravňovací dlažba Best Kroso, odměřeno ze situace" 90,0</t>
  </si>
  <si>
    <t>"doplnění mlatové konstrukce - napojení na stav, odměřeno ze situace" 3,0</t>
  </si>
  <si>
    <t>30</t>
  </si>
  <si>
    <t>596211110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</si>
  <si>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do 50 m2</t>
  </si>
  <si>
    <t>1508136092</t>
  </si>
  <si>
    <t>31</t>
  </si>
  <si>
    <t>59245015</t>
  </si>
  <si>
    <t>dlažba zámková profilová základní 20x16,5x6 cm přírodní</t>
  </si>
  <si>
    <t>529266855</t>
  </si>
  <si>
    <t>"chodník, odměřeno ze situace, ztratné 3%" 15,0*1,03</t>
  </si>
  <si>
    <t>32</t>
  </si>
  <si>
    <t>596412211</t>
  </si>
  <si>
    <t>Kladení dlažby z betonových vegetačních dlaždic pozemních komunikací s ložem z kameniva těženého nebo drceného tl. do 50 mm, s vyplněním spár a vegetačních otvorů, s hutněním vibrováním tl. 80 mm, pro plochy přes 50 do 100 m2</t>
  </si>
  <si>
    <t>-341298230</t>
  </si>
  <si>
    <t>33</t>
  </si>
  <si>
    <t>5-01</t>
  </si>
  <si>
    <t>dlažba betonová zatravňovací 21x14x8 cm šedá</t>
  </si>
  <si>
    <t>1218895889</t>
  </si>
  <si>
    <t>"vjezdy a plocha pro kontejnery, ztratné 3%" 90,0*1,03</t>
  </si>
  <si>
    <t>34</t>
  </si>
  <si>
    <t>58343816</t>
  </si>
  <si>
    <t>kamenivo drcené hrubé frakce 4/8 praná</t>
  </si>
  <si>
    <t>1496321606</t>
  </si>
  <si>
    <t>"výplň otvorů zatravňovací dlažby, 27,5% plochy, hmotnost 2,5 t/m3 " 90,0*0,08*0,275*2,5</t>
  </si>
  <si>
    <t>35</t>
  </si>
  <si>
    <t>596412213</t>
  </si>
  <si>
    <t>Kladení dlažby z betonových vegetačních dlaždic pozemních komunikací s ložem z kameniva těženého nebo drceného tl. do 50 mm, s vyplněním spár a vegetačních otvorů, s hutněním vibrováním tl. 80 mm, pro plochy přes 300 m2</t>
  </si>
  <si>
    <t>1304731864</t>
  </si>
  <si>
    <t>"konstrukce vozovky" 830,0</t>
  </si>
  <si>
    <t>36</t>
  </si>
  <si>
    <t>59246016</t>
  </si>
  <si>
    <t>dlažba betonová vegetační 60x40x8cm</t>
  </si>
  <si>
    <t>1887896882</t>
  </si>
  <si>
    <t>"konstrukce vozovky, ztratné 1%" 830,0*1,01</t>
  </si>
  <si>
    <t>37</t>
  </si>
  <si>
    <t>1465333200</t>
  </si>
  <si>
    <t>"výplň otvorů zatravňovací dlažby, 40% plochy, hmotnost 2,5 t/m3 " 830,0*0,08*0,4*2,5</t>
  </si>
  <si>
    <t>Trubní vedení</t>
  </si>
  <si>
    <t>38</t>
  </si>
  <si>
    <t>899431111</t>
  </si>
  <si>
    <t>Výšková úprava uličního vstupu nebo vpusti do 200 mm zvýšením krycího hrnce, šoupěte nebo hydrantu bez úpravy armatur</t>
  </si>
  <si>
    <t>kus</t>
  </si>
  <si>
    <t>-1604338515</t>
  </si>
  <si>
    <t>"povrchové znaky na vodovodu" 1</t>
  </si>
  <si>
    <t>Ostatní konstrukce a práce, bourání</t>
  </si>
  <si>
    <t>39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</si>
  <si>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</si>
  <si>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</si>
  <si>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349928904</t>
  </si>
  <si>
    <t>"beton. obrubník 80/250/1000mm, odměřeno ze situace" 405,0</t>
  </si>
  <si>
    <t>40</t>
  </si>
  <si>
    <t>59217016</t>
  </si>
  <si>
    <t>obrubník betonový chodníkový 100x8x25 cm</t>
  </si>
  <si>
    <t>1875584366</t>
  </si>
  <si>
    <t>"ztratné 1%" 405,0*1,01</t>
  </si>
  <si>
    <t>997</t>
  </si>
  <si>
    <t>Přesun sutě</t>
  </si>
  <si>
    <t>41</t>
  </si>
  <si>
    <t>997221551</t>
  </si>
  <si>
    <t>Vodorovná doprava suti bez naložení, ale se složením a s hrubým urovnáním ze sypkých materiálů, na vzdálenost do 1 km</t>
  </si>
  <si>
    <t>523952275</t>
  </si>
  <si>
    <t>"betonová zámk.dlažba" 7,375</t>
  </si>
  <si>
    <t>"beton" 2,310</t>
  </si>
  <si>
    <t>"kamenivo" 371,800+51,040</t>
  </si>
  <si>
    <t>"živice" 178,860</t>
  </si>
  <si>
    <t>42</t>
  </si>
  <si>
    <t>997221559</t>
  </si>
  <si>
    <t>Vodorovná doprava suti bez naložení, ale se složením a s hrubým urovnáním Příplatek k ceně za každý další i započatý 1 km přes 1 km</t>
  </si>
  <si>
    <t>1924859069</t>
  </si>
  <si>
    <t>611,385</t>
  </si>
  <si>
    <t>611,385*9 'Přepočtené koeficientem množství</t>
  </si>
  <si>
    <t>43</t>
  </si>
  <si>
    <t>997221561</t>
  </si>
  <si>
    <t>Vodorovná doprava suti bez naložení, ale se složením a s hrubým urovnáním z kusových materiálů, na vzdálenost do 1 km</t>
  </si>
  <si>
    <t>549575486</t>
  </si>
  <si>
    <t>"beton.obruby" 4,100</t>
  </si>
  <si>
    <t>44</t>
  </si>
  <si>
    <t>997221569</t>
  </si>
  <si>
    <t>-415232281</t>
  </si>
  <si>
    <t>4,100</t>
  </si>
  <si>
    <t>4,1*9 'Přepočtené koeficientem množství</t>
  </si>
  <si>
    <t>45</t>
  </si>
  <si>
    <t>997221815</t>
  </si>
  <si>
    <t>Poplatek za uložení stavebního odpadu na skládce (skládkovné) z prostého betonu zatříděného do Katalogu odpadů pod kódem 170 101</t>
  </si>
  <si>
    <t>829731234</t>
  </si>
  <si>
    <t>"beton.zámk.dlažba, beton, beton.obruby" 7,375+2,310+4,100</t>
  </si>
  <si>
    <t>46</t>
  </si>
  <si>
    <t>997221845</t>
  </si>
  <si>
    <t>Poplatek za uložení stavebního odpadu na skládce (skládkovné) asfaltového bez obsahu dehtu zatříděného do Katalogu odpadů pod kódem 170 302</t>
  </si>
  <si>
    <t>254660065</t>
  </si>
  <si>
    <t>47</t>
  </si>
  <si>
    <t>997221855</t>
  </si>
  <si>
    <t>-1989931006</t>
  </si>
  <si>
    <t>998</t>
  </si>
  <si>
    <t>Přesun hmot</t>
  </si>
  <si>
    <t>48</t>
  </si>
  <si>
    <t>998225111</t>
  </si>
  <si>
    <t>Přesun hmot pro komunikace s krytem z kameniva, monolitickým betonovým nebo živičným dopravní vzdálenost do 200 m jakékoliv délky objektu</t>
  </si>
  <si>
    <t>-624404216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</si>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</sst>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#,##0.00"/>
    <numFmt numFmtId="168" formatCode="#,##0.00%"/>
    <numFmt numFmtId="169" formatCode="DD\.MM\.YYYY"/>
    <numFmt numFmtId="170" formatCode="#,##0.00000"/>
    <numFmt numFmtId="171" formatCode="#,##0.000"/>
  </numFmts>
  <fonts count="38">
    <font>
      <sz val="10"/>
      <name val="Arial"/>
      <family val="2"/>
    </font>
    <font>
      <sz val="8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37"/>
      <name val="Trebuchet MS"/>
      <family val="2"/>
    </font>
    <font>
      <u val="single"/>
      <sz val="10"/>
      <color indexed="12"/>
      <name val="Trebuchet MS"/>
      <family val="2"/>
    </font>
    <font>
      <u val="single"/>
      <sz val="11"/>
      <color indexed="12"/>
      <name val="Calibri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0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0"/>
      <color indexed="12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7"/>
      <color indexed="55"/>
      <name val="Trebuchet MS"/>
      <family val="2"/>
    </font>
    <font>
      <sz val="8"/>
      <color indexed="20"/>
      <name val="Trebuchet MS"/>
      <family val="2"/>
    </font>
    <font>
      <i/>
      <sz val="8"/>
      <color indexed="12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1" fillId="0" borderId="0">
      <alignment/>
      <protection/>
    </xf>
  </cellStyleXfs>
  <cellXfs count="338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0" xfId="21" applyFont="1" applyFill="1" applyAlignment="1" applyProtection="1">
      <alignment horizontal="left" vertical="center"/>
      <protection/>
    </xf>
    <xf numFmtId="164" fontId="3" fillId="2" borderId="0" xfId="21" applyFont="1" applyFill="1" applyAlignment="1" applyProtection="1">
      <alignment vertical="center"/>
      <protection/>
    </xf>
    <xf numFmtId="164" fontId="4" fillId="2" borderId="0" xfId="21" applyFont="1" applyFill="1" applyAlignment="1" applyProtection="1">
      <alignment horizontal="left" vertical="center"/>
      <protection/>
    </xf>
    <xf numFmtId="164" fontId="5" fillId="2" borderId="0" xfId="20" applyNumberFormat="1" applyFont="1" applyFill="1" applyBorder="1" applyAlignment="1" applyProtection="1">
      <alignment vertical="center"/>
      <protection/>
    </xf>
    <xf numFmtId="164" fontId="6" fillId="2" borderId="0" xfId="20" applyNumberFormat="1" applyFill="1" applyBorder="1" applyAlignment="1" applyProtection="1">
      <alignment/>
      <protection/>
    </xf>
    <xf numFmtId="164" fontId="1" fillId="2" borderId="0" xfId="21" applyFill="1">
      <alignment/>
      <protection/>
    </xf>
    <xf numFmtId="164" fontId="2" fillId="2" borderId="0" xfId="21" applyFont="1" applyFill="1" applyAlignment="1">
      <alignment horizontal="left" vertical="center"/>
      <protection/>
    </xf>
    <xf numFmtId="164" fontId="2" fillId="0" borderId="0" xfId="21" applyFont="1" applyAlignment="1">
      <alignment horizontal="left" vertical="center"/>
      <protection/>
    </xf>
    <xf numFmtId="164" fontId="1" fillId="0" borderId="0" xfId="21" applyBorder="1">
      <alignment/>
      <protection/>
    </xf>
    <xf numFmtId="164" fontId="1" fillId="0" borderId="0" xfId="21" applyFont="1" applyAlignment="1">
      <alignment horizontal="left" vertical="center"/>
      <protection/>
    </xf>
    <xf numFmtId="164" fontId="1" fillId="0" borderId="1" xfId="21" applyBorder="1" applyProtection="1">
      <alignment/>
      <protection/>
    </xf>
    <xf numFmtId="164" fontId="1" fillId="0" borderId="2" xfId="21" applyBorder="1" applyProtection="1">
      <alignment/>
      <protection/>
    </xf>
    <xf numFmtId="164" fontId="1" fillId="0" borderId="3" xfId="21" applyBorder="1" applyProtection="1">
      <alignment/>
      <protection/>
    </xf>
    <xf numFmtId="164" fontId="1" fillId="0" borderId="4" xfId="21" applyBorder="1" applyProtection="1">
      <alignment/>
      <protection/>
    </xf>
    <xf numFmtId="164" fontId="1" fillId="0" borderId="0" xfId="21" applyBorder="1" applyProtection="1">
      <alignment/>
      <protection/>
    </xf>
    <xf numFmtId="164" fontId="7" fillId="0" borderId="0" xfId="21" applyFont="1" applyBorder="1" applyAlignment="1" applyProtection="1">
      <alignment horizontal="left" vertical="center"/>
      <protection/>
    </xf>
    <xf numFmtId="164" fontId="1" fillId="0" borderId="5" xfId="21" applyBorder="1" applyProtection="1">
      <alignment/>
      <protection/>
    </xf>
    <xf numFmtId="164" fontId="8" fillId="0" borderId="0" xfId="21" applyFont="1" applyAlignment="1">
      <alignment horizontal="left" vertical="center"/>
      <protection/>
    </xf>
    <xf numFmtId="164" fontId="9" fillId="0" borderId="0" xfId="21" applyFont="1" applyAlignment="1">
      <alignment horizontal="left" vertical="center"/>
      <protection/>
    </xf>
    <xf numFmtId="164" fontId="10" fillId="0" borderId="0" xfId="21" applyFont="1" applyBorder="1" applyAlignment="1" applyProtection="1">
      <alignment horizontal="left" vertical="top"/>
      <protection/>
    </xf>
    <xf numFmtId="164" fontId="11" fillId="0" borderId="0" xfId="21" applyFont="1" applyBorder="1" applyAlignment="1" applyProtection="1">
      <alignment horizontal="left" vertical="center"/>
      <protection/>
    </xf>
    <xf numFmtId="164" fontId="12" fillId="0" borderId="0" xfId="21" applyFont="1" applyBorder="1" applyAlignment="1">
      <alignment horizontal="left" vertical="top" wrapText="1"/>
      <protection/>
    </xf>
    <xf numFmtId="164" fontId="13" fillId="0" borderId="0" xfId="21" applyFont="1" applyBorder="1" applyAlignment="1" applyProtection="1">
      <alignment horizontal="left" vertical="top"/>
      <protection/>
    </xf>
    <xf numFmtId="164" fontId="13" fillId="0" borderId="0" xfId="21" applyFont="1" applyBorder="1" applyAlignment="1" applyProtection="1">
      <alignment horizontal="left" vertical="top" wrapText="1"/>
      <protection/>
    </xf>
    <xf numFmtId="164" fontId="10" fillId="0" borderId="0" xfId="21" applyFont="1" applyBorder="1" applyAlignment="1" applyProtection="1">
      <alignment horizontal="left" vertical="center"/>
      <protection/>
    </xf>
    <xf numFmtId="164" fontId="11" fillId="3" borderId="0" xfId="21" applyFont="1" applyFill="1" applyBorder="1" applyAlignment="1" applyProtection="1">
      <alignment horizontal="left" vertical="center"/>
      <protection locked="0"/>
    </xf>
    <xf numFmtId="166" fontId="11" fillId="3" borderId="0" xfId="21" applyNumberFormat="1" applyFont="1" applyFill="1" applyBorder="1" applyAlignment="1" applyProtection="1">
      <alignment horizontal="left" vertical="center"/>
      <protection locked="0"/>
    </xf>
    <xf numFmtId="164" fontId="11" fillId="0" borderId="0" xfId="21" applyFont="1" applyBorder="1" applyAlignment="1" applyProtection="1">
      <alignment horizontal="left" vertical="center" wrapText="1"/>
      <protection/>
    </xf>
    <xf numFmtId="164" fontId="1" fillId="0" borderId="6" xfId="21" applyBorder="1" applyProtection="1">
      <alignment/>
      <protection/>
    </xf>
    <xf numFmtId="164" fontId="1" fillId="0" borderId="0" xfId="21" applyFont="1" applyAlignment="1">
      <alignment vertical="center"/>
      <protection/>
    </xf>
    <xf numFmtId="164" fontId="1" fillId="0" borderId="4" xfId="21" applyFont="1" applyBorder="1" applyAlignment="1" applyProtection="1">
      <alignment vertical="center"/>
      <protection/>
    </xf>
    <xf numFmtId="164" fontId="1" fillId="0" borderId="0" xfId="21" applyFont="1" applyBorder="1" applyAlignment="1" applyProtection="1">
      <alignment vertical="center"/>
      <protection/>
    </xf>
    <xf numFmtId="164" fontId="14" fillId="0" borderId="7" xfId="21" applyFont="1" applyBorder="1" applyAlignment="1" applyProtection="1">
      <alignment horizontal="left" vertical="center"/>
      <protection/>
    </xf>
    <xf numFmtId="164" fontId="1" fillId="0" borderId="7" xfId="21" applyFont="1" applyBorder="1" applyAlignment="1" applyProtection="1">
      <alignment vertical="center"/>
      <protection/>
    </xf>
    <xf numFmtId="167" fontId="14" fillId="0" borderId="7" xfId="21" applyNumberFormat="1" applyFont="1" applyBorder="1" applyAlignment="1" applyProtection="1">
      <alignment vertical="center"/>
      <protection/>
    </xf>
    <xf numFmtId="164" fontId="1" fillId="0" borderId="5" xfId="21" applyFont="1" applyBorder="1" applyAlignment="1" applyProtection="1">
      <alignment vertical="center"/>
      <protection/>
    </xf>
    <xf numFmtId="164" fontId="15" fillId="0" borderId="0" xfId="21" applyFont="1" applyBorder="1" applyAlignment="1" applyProtection="1">
      <alignment horizontal="right" vertical="center"/>
      <protection/>
    </xf>
    <xf numFmtId="164" fontId="15" fillId="0" borderId="0" xfId="21" applyFont="1" applyAlignment="1">
      <alignment vertical="center"/>
      <protection/>
    </xf>
    <xf numFmtId="164" fontId="15" fillId="0" borderId="4" xfId="21" applyFont="1" applyBorder="1" applyAlignment="1" applyProtection="1">
      <alignment vertical="center"/>
      <protection/>
    </xf>
    <xf numFmtId="164" fontId="15" fillId="0" borderId="0" xfId="21" applyFont="1" applyBorder="1" applyAlignment="1" applyProtection="1">
      <alignment vertical="center"/>
      <protection/>
    </xf>
    <xf numFmtId="164" fontId="15" fillId="0" borderId="0" xfId="21" applyFont="1" applyBorder="1" applyAlignment="1" applyProtection="1">
      <alignment horizontal="left" vertical="center"/>
      <protection/>
    </xf>
    <xf numFmtId="168" fontId="15" fillId="0" borderId="0" xfId="21" applyNumberFormat="1" applyFont="1" applyBorder="1" applyAlignment="1" applyProtection="1">
      <alignment horizontal="center" vertical="center"/>
      <protection/>
    </xf>
    <xf numFmtId="167" fontId="12" fillId="0" borderId="0" xfId="21" applyNumberFormat="1" applyFont="1" applyBorder="1" applyAlignment="1" applyProtection="1">
      <alignment vertical="center"/>
      <protection/>
    </xf>
    <xf numFmtId="164" fontId="15" fillId="0" borderId="5" xfId="21" applyFont="1" applyBorder="1" applyAlignment="1" applyProtection="1">
      <alignment vertical="center"/>
      <protection/>
    </xf>
    <xf numFmtId="164" fontId="1" fillId="4" borderId="0" xfId="21" applyFont="1" applyFill="1" applyBorder="1" applyAlignment="1" applyProtection="1">
      <alignment vertical="center"/>
      <protection/>
    </xf>
    <xf numFmtId="164" fontId="13" fillId="4" borderId="8" xfId="21" applyFont="1" applyFill="1" applyBorder="1" applyAlignment="1" applyProtection="1">
      <alignment horizontal="left" vertical="center"/>
      <protection/>
    </xf>
    <xf numFmtId="164" fontId="1" fillId="4" borderId="9" xfId="21" applyFont="1" applyFill="1" applyBorder="1" applyAlignment="1" applyProtection="1">
      <alignment vertical="center"/>
      <protection/>
    </xf>
    <xf numFmtId="164" fontId="13" fillId="4" borderId="9" xfId="21" applyFont="1" applyFill="1" applyBorder="1" applyAlignment="1" applyProtection="1">
      <alignment horizontal="center" vertical="center"/>
      <protection/>
    </xf>
    <xf numFmtId="164" fontId="13" fillId="4" borderId="9" xfId="21" applyFont="1" applyFill="1" applyBorder="1" applyAlignment="1" applyProtection="1">
      <alignment horizontal="left" vertical="center"/>
      <protection/>
    </xf>
    <xf numFmtId="167" fontId="13" fillId="4" borderId="10" xfId="21" applyNumberFormat="1" applyFont="1" applyFill="1" applyBorder="1" applyAlignment="1" applyProtection="1">
      <alignment vertical="center"/>
      <protection/>
    </xf>
    <xf numFmtId="164" fontId="1" fillId="4" borderId="5" xfId="21" applyFont="1" applyFill="1" applyBorder="1" applyAlignment="1" applyProtection="1">
      <alignment vertical="center"/>
      <protection/>
    </xf>
    <xf numFmtId="164" fontId="1" fillId="0" borderId="11" xfId="21" applyFont="1" applyBorder="1" applyAlignment="1" applyProtection="1">
      <alignment vertical="center"/>
      <protection/>
    </xf>
    <xf numFmtId="164" fontId="1" fillId="0" borderId="12" xfId="21" applyFont="1" applyBorder="1" applyAlignment="1" applyProtection="1">
      <alignment vertical="center"/>
      <protection/>
    </xf>
    <xf numFmtId="164" fontId="1" fillId="0" borderId="13" xfId="21" applyFont="1" applyBorder="1" applyAlignment="1" applyProtection="1">
      <alignment vertical="center"/>
      <protection/>
    </xf>
    <xf numFmtId="164" fontId="1" fillId="0" borderId="1" xfId="21" applyFont="1" applyBorder="1" applyAlignment="1" applyProtection="1">
      <alignment vertical="center"/>
      <protection/>
    </xf>
    <xf numFmtId="164" fontId="1" fillId="0" borderId="2" xfId="21" applyFont="1" applyBorder="1" applyAlignment="1" applyProtection="1">
      <alignment vertical="center"/>
      <protection/>
    </xf>
    <xf numFmtId="164" fontId="1" fillId="0" borderId="4" xfId="21" applyFont="1" applyBorder="1" applyAlignment="1">
      <alignment vertical="center"/>
      <protection/>
    </xf>
    <xf numFmtId="164" fontId="7" fillId="0" borderId="0" xfId="21" applyFont="1" applyAlignment="1" applyProtection="1">
      <alignment horizontal="left" vertical="center"/>
      <protection/>
    </xf>
    <xf numFmtId="164" fontId="1" fillId="0" borderId="0" xfId="21" applyFont="1" applyAlignment="1" applyProtection="1">
      <alignment vertical="center"/>
      <protection/>
    </xf>
    <xf numFmtId="164" fontId="11" fillId="0" borderId="0" xfId="21" applyFont="1" applyAlignment="1">
      <alignment vertical="center"/>
      <protection/>
    </xf>
    <xf numFmtId="164" fontId="11" fillId="0" borderId="4" xfId="21" applyFont="1" applyBorder="1" applyAlignment="1" applyProtection="1">
      <alignment vertical="center"/>
      <protection/>
    </xf>
    <xf numFmtId="164" fontId="10" fillId="0" borderId="0" xfId="21" applyFont="1" applyAlignment="1" applyProtection="1">
      <alignment horizontal="left" vertical="center"/>
      <protection/>
    </xf>
    <xf numFmtId="164" fontId="11" fillId="0" borderId="0" xfId="21" applyFont="1" applyAlignment="1" applyProtection="1">
      <alignment vertical="center"/>
      <protection/>
    </xf>
    <xf numFmtId="164" fontId="11" fillId="0" borderId="4" xfId="21" applyFont="1" applyBorder="1" applyAlignment="1">
      <alignment vertical="center"/>
      <protection/>
    </xf>
    <xf numFmtId="164" fontId="13" fillId="0" borderId="0" xfId="21" applyFont="1" applyAlignment="1">
      <alignment vertical="center"/>
      <protection/>
    </xf>
    <xf numFmtId="164" fontId="13" fillId="0" borderId="4" xfId="21" applyFont="1" applyBorder="1" applyAlignment="1" applyProtection="1">
      <alignment vertical="center"/>
      <protection/>
    </xf>
    <xf numFmtId="164" fontId="13" fillId="0" borderId="0" xfId="21" applyFont="1" applyAlignment="1" applyProtection="1">
      <alignment horizontal="left" vertical="center"/>
      <protection/>
    </xf>
    <xf numFmtId="164" fontId="13" fillId="0" borderId="0" xfId="21" applyFont="1" applyAlignment="1" applyProtection="1">
      <alignment vertical="center"/>
      <protection/>
    </xf>
    <xf numFmtId="164" fontId="13" fillId="0" borderId="0" xfId="21" applyFont="1" applyBorder="1" applyAlignment="1" applyProtection="1">
      <alignment horizontal="left" vertical="center" wrapText="1"/>
      <protection/>
    </xf>
    <xf numFmtId="164" fontId="13" fillId="0" borderId="4" xfId="21" applyFont="1" applyBorder="1" applyAlignment="1">
      <alignment vertical="center"/>
      <protection/>
    </xf>
    <xf numFmtId="164" fontId="16" fillId="0" borderId="0" xfId="21" applyFont="1" applyAlignment="1" applyProtection="1">
      <alignment vertical="center"/>
      <protection/>
    </xf>
    <xf numFmtId="169" fontId="11" fillId="0" borderId="0" xfId="21" applyNumberFormat="1" applyFont="1" applyBorder="1" applyAlignment="1" applyProtection="1">
      <alignment horizontal="left" vertical="center"/>
      <protection/>
    </xf>
    <xf numFmtId="164" fontId="11" fillId="0" borderId="0" xfId="21" applyFont="1" applyBorder="1" applyAlignment="1" applyProtection="1">
      <alignment vertical="center" wrapText="1"/>
      <protection/>
    </xf>
    <xf numFmtId="164" fontId="17" fillId="0" borderId="14" xfId="21" applyFont="1" applyBorder="1" applyAlignment="1">
      <alignment horizontal="center" vertical="center"/>
      <protection/>
    </xf>
    <xf numFmtId="164" fontId="1" fillId="0" borderId="15" xfId="21" applyFont="1" applyBorder="1" applyAlignment="1">
      <alignment vertical="center"/>
      <protection/>
    </xf>
    <xf numFmtId="164" fontId="1" fillId="0" borderId="16" xfId="21" applyFont="1" applyBorder="1" applyAlignment="1">
      <alignment vertical="center"/>
      <protection/>
    </xf>
    <xf numFmtId="164" fontId="1" fillId="0" borderId="0" xfId="21" applyFont="1" applyBorder="1" applyAlignment="1">
      <alignment vertical="center"/>
      <protection/>
    </xf>
    <xf numFmtId="164" fontId="1" fillId="0" borderId="17" xfId="21" applyFont="1" applyBorder="1" applyAlignment="1">
      <alignment vertical="center"/>
      <protection/>
    </xf>
    <xf numFmtId="164" fontId="1" fillId="0" borderId="17" xfId="21" applyFont="1" applyBorder="1" applyAlignment="1" applyProtection="1">
      <alignment vertical="center"/>
      <protection/>
    </xf>
    <xf numFmtId="164" fontId="11" fillId="5" borderId="8" xfId="21" applyFont="1" applyFill="1" applyBorder="1" applyAlignment="1" applyProtection="1">
      <alignment horizontal="center" vertical="center"/>
      <protection/>
    </xf>
    <xf numFmtId="164" fontId="1" fillId="5" borderId="9" xfId="21" applyFont="1" applyFill="1" applyBorder="1" applyAlignment="1" applyProtection="1">
      <alignment vertical="center"/>
      <protection/>
    </xf>
    <xf numFmtId="164" fontId="11" fillId="5" borderId="9" xfId="21" applyFont="1" applyFill="1" applyBorder="1" applyAlignment="1" applyProtection="1">
      <alignment horizontal="center" vertical="center"/>
      <protection/>
    </xf>
    <xf numFmtId="164" fontId="11" fillId="5" borderId="9" xfId="21" applyFont="1" applyFill="1" applyBorder="1" applyAlignment="1" applyProtection="1">
      <alignment horizontal="right" vertical="center"/>
      <protection/>
    </xf>
    <xf numFmtId="164" fontId="11" fillId="5" borderId="10" xfId="21" applyFont="1" applyFill="1" applyBorder="1" applyAlignment="1" applyProtection="1">
      <alignment horizontal="center" vertical="center"/>
      <protection/>
    </xf>
    <xf numFmtId="164" fontId="10" fillId="0" borderId="18" xfId="21" applyFont="1" applyBorder="1" applyAlignment="1" applyProtection="1">
      <alignment horizontal="center" vertical="center" wrapText="1"/>
      <protection/>
    </xf>
    <xf numFmtId="164" fontId="10" fillId="0" borderId="19" xfId="21" applyFont="1" applyBorder="1" applyAlignment="1" applyProtection="1">
      <alignment horizontal="center" vertical="center" wrapText="1"/>
      <protection/>
    </xf>
    <xf numFmtId="164" fontId="10" fillId="0" borderId="20" xfId="21" applyFont="1" applyBorder="1" applyAlignment="1" applyProtection="1">
      <alignment horizontal="center" vertical="center" wrapText="1"/>
      <protection/>
    </xf>
    <xf numFmtId="164" fontId="1" fillId="0" borderId="14" xfId="21" applyFont="1" applyBorder="1" applyAlignment="1" applyProtection="1">
      <alignment vertical="center"/>
      <protection/>
    </xf>
    <xf numFmtId="164" fontId="1" fillId="0" borderId="15" xfId="21" applyFont="1" applyBorder="1" applyAlignment="1" applyProtection="1">
      <alignment vertical="center"/>
      <protection/>
    </xf>
    <xf numFmtId="164" fontId="1" fillId="0" borderId="16" xfId="21" applyFont="1" applyBorder="1" applyAlignment="1" applyProtection="1">
      <alignment vertical="center"/>
      <protection/>
    </xf>
    <xf numFmtId="164" fontId="18" fillId="0" borderId="0" xfId="21" applyFont="1" applyAlignment="1" applyProtection="1">
      <alignment horizontal="left" vertical="center"/>
      <protection/>
    </xf>
    <xf numFmtId="164" fontId="18" fillId="0" borderId="0" xfId="21" applyFont="1" applyAlignment="1" applyProtection="1">
      <alignment vertical="center"/>
      <protection/>
    </xf>
    <xf numFmtId="167" fontId="18" fillId="0" borderId="0" xfId="21" applyNumberFormat="1" applyFont="1" applyBorder="1" applyAlignment="1" applyProtection="1">
      <alignment horizontal="right" vertical="center"/>
      <protection/>
    </xf>
    <xf numFmtId="167" fontId="18" fillId="0" borderId="0" xfId="21" applyNumberFormat="1" applyFont="1" applyBorder="1" applyAlignment="1" applyProtection="1">
      <alignment vertical="center"/>
      <protection/>
    </xf>
    <xf numFmtId="164" fontId="13" fillId="0" borderId="0" xfId="21" applyFont="1" applyAlignment="1" applyProtection="1">
      <alignment horizontal="center" vertical="center"/>
      <protection/>
    </xf>
    <xf numFmtId="167" fontId="17" fillId="0" borderId="21" xfId="21" applyNumberFormat="1" applyFont="1" applyBorder="1" applyAlignment="1" applyProtection="1">
      <alignment vertical="center"/>
      <protection/>
    </xf>
    <xf numFmtId="167" fontId="17" fillId="0" borderId="0" xfId="21" applyNumberFormat="1" applyFont="1" applyBorder="1" applyAlignment="1" applyProtection="1">
      <alignment vertical="center"/>
      <protection/>
    </xf>
    <xf numFmtId="170" fontId="17" fillId="0" borderId="0" xfId="21" applyNumberFormat="1" applyFont="1" applyBorder="1" applyAlignment="1" applyProtection="1">
      <alignment vertical="center"/>
      <protection/>
    </xf>
    <xf numFmtId="167" fontId="17" fillId="0" borderId="17" xfId="21" applyNumberFormat="1" applyFont="1" applyBorder="1" applyAlignment="1" applyProtection="1">
      <alignment vertical="center"/>
      <protection/>
    </xf>
    <xf numFmtId="164" fontId="13" fillId="0" borderId="0" xfId="21" applyFont="1" applyAlignment="1">
      <alignment horizontal="left" vertical="center"/>
      <protection/>
    </xf>
    <xf numFmtId="164" fontId="19" fillId="0" borderId="0" xfId="21" applyFont="1" applyAlignment="1">
      <alignment horizontal="left" vertical="center"/>
      <protection/>
    </xf>
    <xf numFmtId="164" fontId="20" fillId="0" borderId="0" xfId="20" applyNumberFormat="1" applyFont="1" applyFill="1" applyBorder="1" applyAlignment="1" applyProtection="1">
      <alignment horizontal="center" vertical="center"/>
      <protection/>
    </xf>
    <xf numFmtId="164" fontId="21" fillId="0" borderId="4" xfId="21" applyFont="1" applyBorder="1" applyAlignment="1" applyProtection="1">
      <alignment vertical="center"/>
      <protection/>
    </xf>
    <xf numFmtId="164" fontId="22" fillId="0" borderId="0" xfId="21" applyFont="1" applyAlignment="1" applyProtection="1">
      <alignment vertical="center"/>
      <protection/>
    </xf>
    <xf numFmtId="164" fontId="22" fillId="0" borderId="0" xfId="21" applyFont="1" applyBorder="1" applyAlignment="1" applyProtection="1">
      <alignment horizontal="left" vertical="center" wrapText="1"/>
      <protection/>
    </xf>
    <xf numFmtId="164" fontId="23" fillId="0" borderId="0" xfId="21" applyFont="1" applyAlignment="1" applyProtection="1">
      <alignment vertical="center"/>
      <protection/>
    </xf>
    <xf numFmtId="167" fontId="23" fillId="0" borderId="0" xfId="21" applyNumberFormat="1" applyFont="1" applyBorder="1" applyAlignment="1" applyProtection="1">
      <alignment vertical="center"/>
      <protection/>
    </xf>
    <xf numFmtId="164" fontId="24" fillId="0" borderId="0" xfId="21" applyFont="1" applyAlignment="1" applyProtection="1">
      <alignment horizontal="center" vertical="center"/>
      <protection/>
    </xf>
    <xf numFmtId="164" fontId="21" fillId="0" borderId="4" xfId="21" applyFont="1" applyBorder="1" applyAlignment="1">
      <alignment vertical="center"/>
      <protection/>
    </xf>
    <xf numFmtId="167" fontId="25" fillId="0" borderId="22" xfId="21" applyNumberFormat="1" applyFont="1" applyBorder="1" applyAlignment="1" applyProtection="1">
      <alignment vertical="center"/>
      <protection/>
    </xf>
    <xf numFmtId="167" fontId="25" fillId="0" borderId="23" xfId="21" applyNumberFormat="1" applyFont="1" applyBorder="1" applyAlignment="1" applyProtection="1">
      <alignment vertical="center"/>
      <protection/>
    </xf>
    <xf numFmtId="170" fontId="25" fillId="0" borderId="23" xfId="21" applyNumberFormat="1" applyFont="1" applyBorder="1" applyAlignment="1" applyProtection="1">
      <alignment vertical="center"/>
      <protection/>
    </xf>
    <xf numFmtId="167" fontId="25" fillId="0" borderId="24" xfId="21" applyNumberFormat="1" applyFont="1" applyBorder="1" applyAlignment="1" applyProtection="1">
      <alignment vertical="center"/>
      <protection/>
    </xf>
    <xf numFmtId="164" fontId="21" fillId="0" borderId="0" xfId="21" applyFont="1" applyAlignment="1">
      <alignment vertical="center"/>
      <protection/>
    </xf>
    <xf numFmtId="164" fontId="21" fillId="0" borderId="0" xfId="21" applyFont="1" applyAlignment="1">
      <alignment horizontal="left" vertical="center"/>
      <protection/>
    </xf>
    <xf numFmtId="164" fontId="1" fillId="0" borderId="0" xfId="21" applyProtection="1">
      <alignment/>
      <protection locked="0"/>
    </xf>
    <xf numFmtId="164" fontId="3" fillId="2" borderId="0" xfId="21" applyFont="1" applyFill="1" applyAlignment="1">
      <alignment vertical="center"/>
      <protection/>
    </xf>
    <xf numFmtId="164" fontId="4" fillId="2" borderId="0" xfId="21" applyFont="1" applyFill="1" applyAlignment="1">
      <alignment horizontal="left" vertical="center"/>
      <protection/>
    </xf>
    <xf numFmtId="164" fontId="26" fillId="2" borderId="0" xfId="20" applyNumberFormat="1" applyFont="1" applyFill="1" applyBorder="1" applyAlignment="1" applyProtection="1">
      <alignment vertical="center"/>
      <protection/>
    </xf>
    <xf numFmtId="164" fontId="3" fillId="2" borderId="0" xfId="21" applyFont="1" applyFill="1" applyAlignment="1" applyProtection="1">
      <alignment vertical="center"/>
      <protection locked="0"/>
    </xf>
    <xf numFmtId="164" fontId="1" fillId="0" borderId="2" xfId="21" applyBorder="1" applyProtection="1">
      <alignment/>
      <protection locked="0"/>
    </xf>
    <xf numFmtId="164" fontId="1" fillId="0" borderId="0" xfId="21" applyBorder="1" applyProtection="1">
      <alignment/>
      <protection locked="0"/>
    </xf>
    <xf numFmtId="164" fontId="10" fillId="0" borderId="0" xfId="21" applyFont="1" applyBorder="1" applyAlignment="1" applyProtection="1">
      <alignment horizontal="left" vertical="center" wrapText="1"/>
      <protection/>
    </xf>
    <xf numFmtId="164" fontId="1" fillId="0" borderId="0" xfId="21" applyFont="1" applyBorder="1" applyAlignment="1" applyProtection="1">
      <alignment vertical="center"/>
      <protection locked="0"/>
    </xf>
    <xf numFmtId="164" fontId="10" fillId="0" borderId="0" xfId="21" applyFont="1" applyBorder="1" applyAlignment="1" applyProtection="1">
      <alignment horizontal="left" vertical="center"/>
      <protection locked="0"/>
    </xf>
    <xf numFmtId="164" fontId="1" fillId="0" borderId="0" xfId="21" applyFont="1" applyAlignment="1">
      <alignment vertical="center" wrapText="1"/>
      <protection/>
    </xf>
    <xf numFmtId="164" fontId="1" fillId="0" borderId="4" xfId="21" applyFont="1" applyBorder="1" applyAlignment="1" applyProtection="1">
      <alignment vertical="center" wrapText="1"/>
      <protection/>
    </xf>
    <xf numFmtId="164" fontId="1" fillId="0" borderId="0" xfId="21" applyFont="1" applyBorder="1" applyAlignment="1" applyProtection="1">
      <alignment vertical="center" wrapText="1"/>
      <protection/>
    </xf>
    <xf numFmtId="164" fontId="1" fillId="0" borderId="0" xfId="21" applyFont="1" applyBorder="1" applyAlignment="1" applyProtection="1">
      <alignment vertical="center" wrapText="1"/>
      <protection locked="0"/>
    </xf>
    <xf numFmtId="164" fontId="1" fillId="0" borderId="5" xfId="21" applyFont="1" applyBorder="1" applyAlignment="1" applyProtection="1">
      <alignment vertical="center" wrapText="1"/>
      <protection/>
    </xf>
    <xf numFmtId="164" fontId="1" fillId="0" borderId="15" xfId="21" applyFont="1" applyBorder="1" applyAlignment="1" applyProtection="1">
      <alignment vertical="center"/>
      <protection locked="0"/>
    </xf>
    <xf numFmtId="164" fontId="1" fillId="0" borderId="25" xfId="21" applyFont="1" applyBorder="1" applyAlignment="1" applyProtection="1">
      <alignment vertical="center"/>
      <protection/>
    </xf>
    <xf numFmtId="164" fontId="14" fillId="0" borderId="0" xfId="21" applyFont="1" applyBorder="1" applyAlignment="1" applyProtection="1">
      <alignment horizontal="left" vertical="center"/>
      <protection/>
    </xf>
    <xf numFmtId="164" fontId="15" fillId="0" borderId="0" xfId="21" applyFont="1" applyBorder="1" applyAlignment="1" applyProtection="1">
      <alignment horizontal="right" vertical="center"/>
      <protection locked="0"/>
    </xf>
    <xf numFmtId="167" fontId="15" fillId="0" borderId="0" xfId="21" applyNumberFormat="1" applyFont="1" applyBorder="1" applyAlignment="1" applyProtection="1">
      <alignment vertical="center"/>
      <protection/>
    </xf>
    <xf numFmtId="168" fontId="15" fillId="0" borderId="0" xfId="21" applyNumberFormat="1" applyFont="1" applyBorder="1" applyAlignment="1" applyProtection="1">
      <alignment horizontal="right" vertical="center"/>
      <protection locked="0"/>
    </xf>
    <xf numFmtId="164" fontId="1" fillId="5" borderId="0" xfId="21" applyFont="1" applyFill="1" applyBorder="1" applyAlignment="1" applyProtection="1">
      <alignment vertical="center"/>
      <protection/>
    </xf>
    <xf numFmtId="164" fontId="13" fillId="5" borderId="8" xfId="21" applyFont="1" applyFill="1" applyBorder="1" applyAlignment="1" applyProtection="1">
      <alignment horizontal="left" vertical="center"/>
      <protection/>
    </xf>
    <xf numFmtId="164" fontId="13" fillId="5" borderId="9" xfId="21" applyFont="1" applyFill="1" applyBorder="1" applyAlignment="1" applyProtection="1">
      <alignment horizontal="right" vertical="center"/>
      <protection/>
    </xf>
    <xf numFmtId="164" fontId="13" fillId="5" borderId="9" xfId="21" applyFont="1" applyFill="1" applyBorder="1" applyAlignment="1" applyProtection="1">
      <alignment horizontal="center" vertical="center"/>
      <protection/>
    </xf>
    <xf numFmtId="164" fontId="1" fillId="5" borderId="9" xfId="21" applyFont="1" applyFill="1" applyBorder="1" applyAlignment="1" applyProtection="1">
      <alignment vertical="center"/>
      <protection locked="0"/>
    </xf>
    <xf numFmtId="167" fontId="13" fillId="5" borderId="9" xfId="21" applyNumberFormat="1" applyFont="1" applyFill="1" applyBorder="1" applyAlignment="1" applyProtection="1">
      <alignment vertical="center"/>
      <protection/>
    </xf>
    <xf numFmtId="164" fontId="1" fillId="5" borderId="26" xfId="21" applyFont="1" applyFill="1" applyBorder="1" applyAlignment="1" applyProtection="1">
      <alignment vertical="center"/>
      <protection/>
    </xf>
    <xf numFmtId="164" fontId="1" fillId="0" borderId="12" xfId="21" applyFont="1" applyBorder="1" applyAlignment="1" applyProtection="1">
      <alignment vertical="center"/>
      <protection locked="0"/>
    </xf>
    <xf numFmtId="164" fontId="1" fillId="0" borderId="1" xfId="21" applyFont="1" applyBorder="1" applyAlignment="1">
      <alignment vertical="center"/>
      <protection/>
    </xf>
    <xf numFmtId="164" fontId="1" fillId="0" borderId="2" xfId="21" applyFont="1" applyBorder="1" applyAlignment="1">
      <alignment vertical="center"/>
      <protection/>
    </xf>
    <xf numFmtId="164" fontId="1" fillId="0" borderId="2" xfId="21" applyFont="1" applyBorder="1" applyAlignment="1" applyProtection="1">
      <alignment vertical="center"/>
      <protection locked="0"/>
    </xf>
    <xf numFmtId="164" fontId="1" fillId="0" borderId="3" xfId="21" applyFont="1" applyBorder="1" applyAlignment="1">
      <alignment vertical="center"/>
      <protection/>
    </xf>
    <xf numFmtId="164" fontId="11" fillId="5" borderId="0" xfId="21" applyFont="1" applyFill="1" applyBorder="1" applyAlignment="1" applyProtection="1">
      <alignment horizontal="left" vertical="center"/>
      <protection/>
    </xf>
    <xf numFmtId="164" fontId="1" fillId="5" borderId="0" xfId="21" applyFont="1" applyFill="1" applyBorder="1" applyAlignment="1" applyProtection="1">
      <alignment vertical="center"/>
      <protection locked="0"/>
    </xf>
    <xf numFmtId="164" fontId="11" fillId="5" borderId="0" xfId="21" applyFont="1" applyFill="1" applyBorder="1" applyAlignment="1" applyProtection="1">
      <alignment horizontal="right" vertical="center"/>
      <protection/>
    </xf>
    <xf numFmtId="164" fontId="1" fillId="5" borderId="5" xfId="21" applyFont="1" applyFill="1" applyBorder="1" applyAlignment="1" applyProtection="1">
      <alignment vertical="center"/>
      <protection/>
    </xf>
    <xf numFmtId="164" fontId="27" fillId="0" borderId="0" xfId="21" applyFont="1" applyBorder="1" applyAlignment="1" applyProtection="1">
      <alignment horizontal="left" vertical="center"/>
      <protection/>
    </xf>
    <xf numFmtId="164" fontId="28" fillId="0" borderId="0" xfId="21" applyFont="1" applyAlignment="1">
      <alignment vertical="center"/>
      <protection/>
    </xf>
    <xf numFmtId="164" fontId="28" fillId="0" borderId="4" xfId="21" applyFont="1" applyBorder="1" applyAlignment="1" applyProtection="1">
      <alignment vertical="center"/>
      <protection/>
    </xf>
    <xf numFmtId="164" fontId="28" fillId="0" borderId="0" xfId="21" applyFont="1" applyBorder="1" applyAlignment="1" applyProtection="1">
      <alignment vertical="center"/>
      <protection/>
    </xf>
    <xf numFmtId="164" fontId="28" fillId="0" borderId="23" xfId="21" applyFont="1" applyBorder="1" applyAlignment="1" applyProtection="1">
      <alignment horizontal="left" vertical="center"/>
      <protection/>
    </xf>
    <xf numFmtId="164" fontId="28" fillId="0" borderId="23" xfId="21" applyFont="1" applyBorder="1" applyAlignment="1" applyProtection="1">
      <alignment vertical="center"/>
      <protection/>
    </xf>
    <xf numFmtId="164" fontId="28" fillId="0" borderId="23" xfId="21" applyFont="1" applyBorder="1" applyAlignment="1" applyProtection="1">
      <alignment vertical="center"/>
      <protection locked="0"/>
    </xf>
    <xf numFmtId="167" fontId="28" fillId="0" borderId="23" xfId="21" applyNumberFormat="1" applyFont="1" applyBorder="1" applyAlignment="1" applyProtection="1">
      <alignment vertical="center"/>
      <protection/>
    </xf>
    <xf numFmtId="164" fontId="28" fillId="0" borderId="5" xfId="21" applyFont="1" applyBorder="1" applyAlignment="1" applyProtection="1">
      <alignment vertical="center"/>
      <protection/>
    </xf>
    <xf numFmtId="164" fontId="29" fillId="0" borderId="0" xfId="21" applyFont="1" applyAlignment="1">
      <alignment vertical="center"/>
      <protection/>
    </xf>
    <xf numFmtId="164" fontId="29" fillId="0" borderId="4" xfId="21" applyFont="1" applyBorder="1" applyAlignment="1" applyProtection="1">
      <alignment vertical="center"/>
      <protection/>
    </xf>
    <xf numFmtId="164" fontId="29" fillId="0" borderId="0" xfId="21" applyFont="1" applyBorder="1" applyAlignment="1" applyProtection="1">
      <alignment vertical="center"/>
      <protection/>
    </xf>
    <xf numFmtId="164" fontId="29" fillId="0" borderId="23" xfId="21" applyFont="1" applyBorder="1" applyAlignment="1" applyProtection="1">
      <alignment horizontal="left" vertical="center"/>
      <protection/>
    </xf>
    <xf numFmtId="164" fontId="29" fillId="0" borderId="23" xfId="21" applyFont="1" applyBorder="1" applyAlignment="1" applyProtection="1">
      <alignment vertical="center"/>
      <protection/>
    </xf>
    <xf numFmtId="164" fontId="29" fillId="0" borderId="23" xfId="21" applyFont="1" applyBorder="1" applyAlignment="1" applyProtection="1">
      <alignment vertical="center"/>
      <protection locked="0"/>
    </xf>
    <xf numFmtId="167" fontId="29" fillId="0" borderId="23" xfId="21" applyNumberFormat="1" applyFont="1" applyBorder="1" applyAlignment="1" applyProtection="1">
      <alignment vertical="center"/>
      <protection/>
    </xf>
    <xf numFmtId="164" fontId="29" fillId="0" borderId="5" xfId="21" applyFont="1" applyBorder="1" applyAlignment="1" applyProtection="1">
      <alignment vertical="center"/>
      <protection/>
    </xf>
    <xf numFmtId="164" fontId="1" fillId="0" borderId="0" xfId="21" applyFont="1" applyAlignment="1" applyProtection="1">
      <alignment vertical="center"/>
      <protection locked="0"/>
    </xf>
    <xf numFmtId="164" fontId="11" fillId="0" borderId="0" xfId="21" applyFont="1" applyAlignment="1" applyProtection="1">
      <alignment horizontal="left" vertical="center"/>
      <protection/>
    </xf>
    <xf numFmtId="164" fontId="10" fillId="0" borderId="0" xfId="21" applyFont="1" applyAlignment="1" applyProtection="1">
      <alignment horizontal="left" vertical="center"/>
      <protection locked="0"/>
    </xf>
    <xf numFmtId="169" fontId="11" fillId="0" borderId="0" xfId="21" applyNumberFormat="1" applyFont="1" applyAlignment="1" applyProtection="1">
      <alignment horizontal="left" vertical="center"/>
      <protection/>
    </xf>
    <xf numFmtId="164" fontId="1" fillId="0" borderId="0" xfId="21" applyFont="1" applyAlignment="1">
      <alignment horizontal="center" vertical="center" wrapText="1"/>
      <protection/>
    </xf>
    <xf numFmtId="164" fontId="1" fillId="0" borderId="4" xfId="21" applyFont="1" applyBorder="1" applyAlignment="1" applyProtection="1">
      <alignment horizontal="center" vertical="center" wrapText="1"/>
      <protection/>
    </xf>
    <xf numFmtId="164" fontId="11" fillId="5" borderId="18" xfId="21" applyFont="1" applyFill="1" applyBorder="1" applyAlignment="1" applyProtection="1">
      <alignment horizontal="center" vertical="center" wrapText="1"/>
      <protection/>
    </xf>
    <xf numFmtId="164" fontId="11" fillId="5" borderId="19" xfId="21" applyFont="1" applyFill="1" applyBorder="1" applyAlignment="1" applyProtection="1">
      <alignment horizontal="center" vertical="center" wrapText="1"/>
      <protection/>
    </xf>
    <xf numFmtId="164" fontId="11" fillId="5" borderId="19" xfId="21" applyFont="1" applyFill="1" applyBorder="1" applyAlignment="1" applyProtection="1">
      <alignment horizontal="center" vertical="center" wrapText="1"/>
      <protection locked="0"/>
    </xf>
    <xf numFmtId="164" fontId="11" fillId="5" borderId="20" xfId="21" applyFont="1" applyFill="1" applyBorder="1" applyAlignment="1" applyProtection="1">
      <alignment horizontal="center" vertical="center" wrapText="1"/>
      <protection/>
    </xf>
    <xf numFmtId="164" fontId="1" fillId="0" borderId="4" xfId="21" applyFont="1" applyBorder="1" applyAlignment="1">
      <alignment horizontal="center" vertical="center" wrapText="1"/>
      <protection/>
    </xf>
    <xf numFmtId="167" fontId="18" fillId="0" borderId="0" xfId="21" applyNumberFormat="1" applyFont="1" applyAlignment="1" applyProtection="1">
      <alignment/>
      <protection/>
    </xf>
    <xf numFmtId="170" fontId="30" fillId="0" borderId="15" xfId="21" applyNumberFormat="1" applyFont="1" applyBorder="1" applyAlignment="1" applyProtection="1">
      <alignment/>
      <protection/>
    </xf>
    <xf numFmtId="170" fontId="30" fillId="0" borderId="16" xfId="21" applyNumberFormat="1" applyFont="1" applyBorder="1" applyAlignment="1" applyProtection="1">
      <alignment/>
      <protection/>
    </xf>
    <xf numFmtId="167" fontId="31" fillId="0" borderId="0" xfId="21" applyNumberFormat="1" applyFont="1" applyAlignment="1">
      <alignment vertical="center"/>
      <protection/>
    </xf>
    <xf numFmtId="164" fontId="32" fillId="0" borderId="0" xfId="21" applyFont="1" applyAlignment="1">
      <alignment/>
      <protection/>
    </xf>
    <xf numFmtId="164" fontId="32" fillId="0" borderId="4" xfId="21" applyFont="1" applyBorder="1" applyAlignment="1" applyProtection="1">
      <alignment/>
      <protection/>
    </xf>
    <xf numFmtId="164" fontId="32" fillId="0" borderId="0" xfId="21" applyFont="1" applyAlignment="1" applyProtection="1">
      <alignment/>
      <protection/>
    </xf>
    <xf numFmtId="164" fontId="32" fillId="0" borderId="0" xfId="21" applyFont="1" applyAlignment="1" applyProtection="1">
      <alignment horizontal="left"/>
      <protection/>
    </xf>
    <xf numFmtId="164" fontId="28" fillId="0" borderId="0" xfId="21" applyFont="1" applyAlignment="1" applyProtection="1">
      <alignment horizontal="left"/>
      <protection/>
    </xf>
    <xf numFmtId="164" fontId="32" fillId="0" borderId="0" xfId="21" applyFont="1" applyAlignment="1" applyProtection="1">
      <alignment/>
      <protection locked="0"/>
    </xf>
    <xf numFmtId="167" fontId="28" fillId="0" borderId="0" xfId="21" applyNumberFormat="1" applyFont="1" applyAlignment="1" applyProtection="1">
      <alignment/>
      <protection/>
    </xf>
    <xf numFmtId="164" fontId="32" fillId="0" borderId="4" xfId="21" applyFont="1" applyBorder="1" applyAlignment="1">
      <alignment/>
      <protection/>
    </xf>
    <xf numFmtId="164" fontId="32" fillId="0" borderId="21" xfId="21" applyFont="1" applyBorder="1" applyAlignment="1" applyProtection="1">
      <alignment/>
      <protection/>
    </xf>
    <xf numFmtId="164" fontId="32" fillId="0" borderId="0" xfId="21" applyFont="1" applyBorder="1" applyAlignment="1" applyProtection="1">
      <alignment/>
      <protection/>
    </xf>
    <xf numFmtId="170" fontId="32" fillId="0" borderId="0" xfId="21" applyNumberFormat="1" applyFont="1" applyBorder="1" applyAlignment="1" applyProtection="1">
      <alignment/>
      <protection/>
    </xf>
    <xf numFmtId="170" fontId="32" fillId="0" borderId="17" xfId="21" applyNumberFormat="1" applyFont="1" applyBorder="1" applyAlignment="1" applyProtection="1">
      <alignment/>
      <protection/>
    </xf>
    <xf numFmtId="164" fontId="32" fillId="0" borderId="0" xfId="21" applyFont="1" applyAlignment="1">
      <alignment horizontal="left"/>
      <protection/>
    </xf>
    <xf numFmtId="164" fontId="32" fillId="0" borderId="0" xfId="21" applyFont="1" applyAlignment="1">
      <alignment horizontal="center"/>
      <protection/>
    </xf>
    <xf numFmtId="167" fontId="32" fillId="0" borderId="0" xfId="21" applyNumberFormat="1" applyFont="1" applyAlignment="1">
      <alignment vertical="center"/>
      <protection/>
    </xf>
    <xf numFmtId="164" fontId="29" fillId="0" borderId="0" xfId="21" applyFont="1" applyAlignment="1" applyProtection="1">
      <alignment horizontal="left"/>
      <protection/>
    </xf>
    <xf numFmtId="167" fontId="29" fillId="0" borderId="0" xfId="21" applyNumberFormat="1" applyFont="1" applyAlignment="1" applyProtection="1">
      <alignment/>
      <protection/>
    </xf>
    <xf numFmtId="164" fontId="1" fillId="0" borderId="27" xfId="21" applyFont="1" applyBorder="1" applyAlignment="1" applyProtection="1">
      <alignment horizontal="center" vertical="center"/>
      <protection/>
    </xf>
    <xf numFmtId="166" fontId="1" fillId="0" borderId="27" xfId="21" applyNumberFormat="1" applyFont="1" applyBorder="1" applyAlignment="1" applyProtection="1">
      <alignment horizontal="left" vertical="center" wrapText="1"/>
      <protection/>
    </xf>
    <xf numFmtId="164" fontId="1" fillId="0" borderId="27" xfId="21" applyFont="1" applyBorder="1" applyAlignment="1" applyProtection="1">
      <alignment horizontal="left" vertical="center" wrapText="1"/>
      <protection/>
    </xf>
    <xf numFmtId="164" fontId="1" fillId="0" borderId="27" xfId="21" applyFont="1" applyBorder="1" applyAlignment="1" applyProtection="1">
      <alignment horizontal="center" vertical="center" wrapText="1"/>
      <protection/>
    </xf>
    <xf numFmtId="171" fontId="1" fillId="0" borderId="27" xfId="21" applyNumberFormat="1" applyFont="1" applyBorder="1" applyAlignment="1" applyProtection="1">
      <alignment vertical="center"/>
      <protection/>
    </xf>
    <xf numFmtId="167" fontId="1" fillId="3" borderId="27" xfId="21" applyNumberFormat="1" applyFont="1" applyFill="1" applyBorder="1" applyAlignment="1" applyProtection="1">
      <alignment vertical="center"/>
      <protection locked="0"/>
    </xf>
    <xf numFmtId="167" fontId="1" fillId="0" borderId="27" xfId="21" applyNumberFormat="1" applyFont="1" applyBorder="1" applyAlignment="1" applyProtection="1">
      <alignment vertical="center"/>
      <protection/>
    </xf>
    <xf numFmtId="164" fontId="15" fillId="3" borderId="27" xfId="21" applyFont="1" applyFill="1" applyBorder="1" applyAlignment="1" applyProtection="1">
      <alignment horizontal="left" vertical="center"/>
      <protection locked="0"/>
    </xf>
    <xf numFmtId="164" fontId="15" fillId="0" borderId="0" xfId="21" applyFont="1" applyBorder="1" applyAlignment="1" applyProtection="1">
      <alignment horizontal="center" vertical="center"/>
      <protection/>
    </xf>
    <xf numFmtId="170" fontId="15" fillId="0" borderId="0" xfId="21" applyNumberFormat="1" applyFont="1" applyBorder="1" applyAlignment="1" applyProtection="1">
      <alignment vertical="center"/>
      <protection/>
    </xf>
    <xf numFmtId="170" fontId="15" fillId="0" borderId="17" xfId="21" applyNumberFormat="1" applyFont="1" applyBorder="1" applyAlignment="1" applyProtection="1">
      <alignment vertical="center"/>
      <protection/>
    </xf>
    <xf numFmtId="167" fontId="1" fillId="0" borderId="0" xfId="21" applyNumberFormat="1" applyFont="1" applyAlignment="1">
      <alignment vertical="center"/>
      <protection/>
    </xf>
    <xf numFmtId="164" fontId="33" fillId="0" borderId="0" xfId="21" applyFont="1" applyAlignment="1">
      <alignment vertical="center"/>
      <protection/>
    </xf>
    <xf numFmtId="164" fontId="33" fillId="0" borderId="4" xfId="21" applyFont="1" applyBorder="1" applyAlignment="1" applyProtection="1">
      <alignment vertical="center"/>
      <protection/>
    </xf>
    <xf numFmtId="164" fontId="33" fillId="0" borderId="0" xfId="21" applyFont="1" applyAlignment="1" applyProtection="1">
      <alignment vertical="center"/>
      <protection/>
    </xf>
    <xf numFmtId="164" fontId="34" fillId="0" borderId="0" xfId="21" applyFont="1" applyAlignment="1" applyProtection="1">
      <alignment horizontal="left" vertical="center"/>
      <protection/>
    </xf>
    <xf numFmtId="164" fontId="33" fillId="0" borderId="0" xfId="21" applyFont="1" applyAlignment="1" applyProtection="1">
      <alignment horizontal="left" vertical="center"/>
      <protection/>
    </xf>
    <xf numFmtId="164" fontId="33" fillId="0" borderId="0" xfId="21" applyFont="1" applyAlignment="1" applyProtection="1">
      <alignment horizontal="left" vertical="center" wrapText="1"/>
      <protection/>
    </xf>
    <xf numFmtId="171" fontId="33" fillId="0" borderId="0" xfId="21" applyNumberFormat="1" applyFont="1" applyAlignment="1" applyProtection="1">
      <alignment vertical="center"/>
      <protection/>
    </xf>
    <xf numFmtId="164" fontId="33" fillId="0" borderId="0" xfId="21" applyFont="1" applyAlignment="1" applyProtection="1">
      <alignment vertical="center"/>
      <protection locked="0"/>
    </xf>
    <xf numFmtId="164" fontId="33" fillId="0" borderId="4" xfId="21" applyFont="1" applyBorder="1" applyAlignment="1">
      <alignment vertical="center"/>
      <protection/>
    </xf>
    <xf numFmtId="164" fontId="33" fillId="0" borderId="21" xfId="21" applyFont="1" applyBorder="1" applyAlignment="1" applyProtection="1">
      <alignment vertical="center"/>
      <protection/>
    </xf>
    <xf numFmtId="164" fontId="33" fillId="0" borderId="0" xfId="21" applyFont="1" applyBorder="1" applyAlignment="1" applyProtection="1">
      <alignment vertical="center"/>
      <protection/>
    </xf>
    <xf numFmtId="164" fontId="33" fillId="0" borderId="17" xfId="21" applyFont="1" applyBorder="1" applyAlignment="1" applyProtection="1">
      <alignment vertical="center"/>
      <protection/>
    </xf>
    <xf numFmtId="164" fontId="33" fillId="0" borderId="0" xfId="21" applyFont="1" applyAlignment="1">
      <alignment horizontal="left" vertical="center"/>
      <protection/>
    </xf>
    <xf numFmtId="164" fontId="35" fillId="0" borderId="0" xfId="21" applyFont="1" applyAlignment="1">
      <alignment vertical="center"/>
      <protection/>
    </xf>
    <xf numFmtId="164" fontId="35" fillId="0" borderId="4" xfId="21" applyFont="1" applyBorder="1" applyAlignment="1" applyProtection="1">
      <alignment vertical="center"/>
      <protection/>
    </xf>
    <xf numFmtId="164" fontId="35" fillId="0" borderId="0" xfId="21" applyFont="1" applyAlignment="1" applyProtection="1">
      <alignment vertical="center"/>
      <protection/>
    </xf>
    <xf numFmtId="164" fontId="35" fillId="0" borderId="0" xfId="21" applyFont="1" applyAlignment="1" applyProtection="1">
      <alignment horizontal="left" vertical="center"/>
      <protection/>
    </xf>
    <xf numFmtId="164" fontId="35" fillId="0" borderId="0" xfId="21" applyFont="1" applyAlignment="1" applyProtection="1">
      <alignment horizontal="left" vertical="center" wrapText="1"/>
      <protection/>
    </xf>
    <xf numFmtId="164" fontId="35" fillId="0" borderId="0" xfId="21" applyFont="1" applyAlignment="1" applyProtection="1">
      <alignment vertical="center"/>
      <protection locked="0"/>
    </xf>
    <xf numFmtId="164" fontId="35" fillId="0" borderId="4" xfId="21" applyFont="1" applyBorder="1" applyAlignment="1">
      <alignment vertical="center"/>
      <protection/>
    </xf>
    <xf numFmtId="164" fontId="35" fillId="0" borderId="21" xfId="21" applyFont="1" applyBorder="1" applyAlignment="1" applyProtection="1">
      <alignment vertical="center"/>
      <protection/>
    </xf>
    <xf numFmtId="164" fontId="35" fillId="0" borderId="0" xfId="21" applyFont="1" applyBorder="1" applyAlignment="1" applyProtection="1">
      <alignment vertical="center"/>
      <protection/>
    </xf>
    <xf numFmtId="164" fontId="35" fillId="0" borderId="17" xfId="21" applyFont="1" applyBorder="1" applyAlignment="1" applyProtection="1">
      <alignment vertical="center"/>
      <protection/>
    </xf>
    <xf numFmtId="164" fontId="35" fillId="0" borderId="0" xfId="21" applyFont="1" applyAlignment="1">
      <alignment horizontal="left" vertical="center"/>
      <protection/>
    </xf>
    <xf numFmtId="164" fontId="36" fillId="0" borderId="27" xfId="21" applyFont="1" applyBorder="1" applyAlignment="1" applyProtection="1">
      <alignment horizontal="center" vertical="center"/>
      <protection/>
    </xf>
    <xf numFmtId="166" fontId="36" fillId="0" borderId="27" xfId="21" applyNumberFormat="1" applyFont="1" applyBorder="1" applyAlignment="1" applyProtection="1">
      <alignment horizontal="left" vertical="center" wrapText="1"/>
      <protection/>
    </xf>
    <xf numFmtId="164" fontId="36" fillId="0" borderId="27" xfId="21" applyFont="1" applyBorder="1" applyAlignment="1" applyProtection="1">
      <alignment horizontal="left" vertical="center" wrapText="1"/>
      <protection/>
    </xf>
    <xf numFmtId="164" fontId="36" fillId="0" borderId="27" xfId="21" applyFont="1" applyBorder="1" applyAlignment="1" applyProtection="1">
      <alignment horizontal="center" vertical="center" wrapText="1"/>
      <protection/>
    </xf>
    <xf numFmtId="171" fontId="36" fillId="0" borderId="27" xfId="21" applyNumberFormat="1" applyFont="1" applyBorder="1" applyAlignment="1" applyProtection="1">
      <alignment vertical="center"/>
      <protection/>
    </xf>
    <xf numFmtId="167" fontId="36" fillId="3" borderId="27" xfId="21" applyNumberFormat="1" applyFont="1" applyFill="1" applyBorder="1" applyAlignment="1" applyProtection="1">
      <alignment vertical="center"/>
      <protection locked="0"/>
    </xf>
    <xf numFmtId="167" fontId="36" fillId="0" borderId="27" xfId="21" applyNumberFormat="1" applyFont="1" applyBorder="1" applyAlignment="1" applyProtection="1">
      <alignment vertical="center"/>
      <protection/>
    </xf>
    <xf numFmtId="164" fontId="36" fillId="0" borderId="4" xfId="21" applyFont="1" applyBorder="1" applyAlignment="1">
      <alignment vertical="center"/>
      <protection/>
    </xf>
    <xf numFmtId="164" fontId="36" fillId="3" borderId="27" xfId="21" applyFont="1" applyFill="1" applyBorder="1" applyAlignment="1" applyProtection="1">
      <alignment horizontal="left" vertical="center"/>
      <protection locked="0"/>
    </xf>
    <xf numFmtId="164" fontId="36" fillId="0" borderId="0" xfId="21" applyFont="1" applyBorder="1" applyAlignment="1" applyProtection="1">
      <alignment horizontal="center" vertical="center"/>
      <protection/>
    </xf>
    <xf numFmtId="164" fontId="15" fillId="0" borderId="23" xfId="21" applyFont="1" applyBorder="1" applyAlignment="1" applyProtection="1">
      <alignment horizontal="center" vertical="center"/>
      <protection/>
    </xf>
    <xf numFmtId="164" fontId="1" fillId="0" borderId="23" xfId="21" applyFont="1" applyBorder="1" applyAlignment="1" applyProtection="1">
      <alignment vertical="center"/>
      <protection/>
    </xf>
    <xf numFmtId="170" fontId="15" fillId="0" borderId="23" xfId="21" applyNumberFormat="1" applyFont="1" applyBorder="1" applyAlignment="1" applyProtection="1">
      <alignment vertical="center"/>
      <protection/>
    </xf>
    <xf numFmtId="170" fontId="15" fillId="0" borderId="24" xfId="21" applyNumberFormat="1" applyFont="1" applyBorder="1" applyAlignment="1" applyProtection="1">
      <alignment vertical="center"/>
      <protection/>
    </xf>
    <xf numFmtId="164" fontId="1" fillId="0" borderId="0" xfId="21" applyAlignment="1" applyProtection="1">
      <alignment vertical="top"/>
      <protection locked="0"/>
    </xf>
    <xf numFmtId="164" fontId="1" fillId="0" borderId="1" xfId="21" applyFont="1" applyBorder="1" applyAlignment="1" applyProtection="1">
      <alignment vertical="center" wrapText="1"/>
      <protection locked="0"/>
    </xf>
    <xf numFmtId="164" fontId="1" fillId="0" borderId="2" xfId="21" applyFont="1" applyBorder="1" applyAlignment="1" applyProtection="1">
      <alignment vertical="center" wrapText="1"/>
      <protection locked="0"/>
    </xf>
    <xf numFmtId="164" fontId="1" fillId="0" borderId="3" xfId="21" applyFont="1" applyBorder="1" applyAlignment="1" applyProtection="1">
      <alignment vertical="center" wrapText="1"/>
      <protection locked="0"/>
    </xf>
    <xf numFmtId="164" fontId="1" fillId="0" borderId="0" xfId="21" applyAlignment="1" applyProtection="1">
      <alignment horizontal="center" vertical="center"/>
      <protection locked="0"/>
    </xf>
    <xf numFmtId="164" fontId="1" fillId="0" borderId="4" xfId="21" applyFont="1" applyBorder="1" applyAlignment="1" applyProtection="1">
      <alignment horizontal="center" vertical="center" wrapText="1"/>
      <protection locked="0"/>
    </xf>
    <xf numFmtId="164" fontId="7" fillId="0" borderId="0" xfId="21" applyFont="1" applyBorder="1" applyAlignment="1" applyProtection="1">
      <alignment horizontal="center" vertical="center" wrapText="1"/>
      <protection locked="0"/>
    </xf>
    <xf numFmtId="164" fontId="1" fillId="0" borderId="5" xfId="21" applyFont="1" applyBorder="1" applyAlignment="1" applyProtection="1">
      <alignment horizontal="center" vertical="center" wrapText="1"/>
      <protection locked="0"/>
    </xf>
    <xf numFmtId="164" fontId="1" fillId="0" borderId="4" xfId="21" applyFont="1" applyBorder="1" applyAlignment="1" applyProtection="1">
      <alignment vertical="center" wrapText="1"/>
      <protection locked="0"/>
    </xf>
    <xf numFmtId="164" fontId="24" fillId="0" borderId="12" xfId="21" applyFont="1" applyBorder="1" applyAlignment="1" applyProtection="1">
      <alignment horizontal="left" wrapText="1"/>
      <protection locked="0"/>
    </xf>
    <xf numFmtId="164" fontId="1" fillId="0" borderId="5" xfId="21" applyFont="1" applyBorder="1" applyAlignment="1" applyProtection="1">
      <alignment vertical="center" wrapText="1"/>
      <protection locked="0"/>
    </xf>
    <xf numFmtId="164" fontId="24" fillId="0" borderId="0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left" vertical="center" wrapText="1"/>
      <protection locked="0"/>
    </xf>
    <xf numFmtId="164" fontId="11" fillId="0" borderId="4" xfId="21" applyFont="1" applyBorder="1" applyAlignment="1" applyProtection="1">
      <alignment vertical="center" wrapText="1"/>
      <protection locked="0"/>
    </xf>
    <xf numFmtId="164" fontId="37" fillId="0" borderId="0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vertical="center" wrapText="1"/>
      <protection locked="0"/>
    </xf>
    <xf numFmtId="164" fontId="11" fillId="0" borderId="0" xfId="21" applyFont="1" applyBorder="1" applyAlignment="1" applyProtection="1">
      <alignment vertical="center"/>
      <protection locked="0"/>
    </xf>
    <xf numFmtId="164" fontId="16" fillId="0" borderId="0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left" vertical="center"/>
      <protection locked="0"/>
    </xf>
    <xf numFmtId="166" fontId="11" fillId="0" borderId="0" xfId="21" applyNumberFormat="1" applyFont="1" applyBorder="1" applyAlignment="1" applyProtection="1">
      <alignment horizontal="left" vertical="center" wrapText="1"/>
      <protection locked="0"/>
    </xf>
    <xf numFmtId="166" fontId="11" fillId="0" borderId="0" xfId="21" applyNumberFormat="1" applyFont="1" applyBorder="1" applyAlignment="1" applyProtection="1">
      <alignment vertical="center" wrapText="1"/>
      <protection locked="0"/>
    </xf>
    <xf numFmtId="164" fontId="1" fillId="0" borderId="11" xfId="21" applyFont="1" applyBorder="1" applyAlignment="1" applyProtection="1">
      <alignment vertical="center" wrapText="1"/>
      <protection locked="0"/>
    </xf>
    <xf numFmtId="164" fontId="3" fillId="0" borderId="12" xfId="21" applyFont="1" applyBorder="1" applyAlignment="1" applyProtection="1">
      <alignment vertical="center" wrapText="1"/>
      <protection locked="0"/>
    </xf>
    <xf numFmtId="164" fontId="1" fillId="0" borderId="13" xfId="21" applyFont="1" applyBorder="1" applyAlignment="1" applyProtection="1">
      <alignment vertical="center" wrapText="1"/>
      <protection locked="0"/>
    </xf>
    <xf numFmtId="164" fontId="1" fillId="0" borderId="0" xfId="21" applyFont="1" applyBorder="1" applyAlignment="1" applyProtection="1">
      <alignment vertical="top"/>
      <protection locked="0"/>
    </xf>
    <xf numFmtId="164" fontId="1" fillId="0" borderId="0" xfId="21" applyFont="1" applyAlignment="1" applyProtection="1">
      <alignment vertical="top"/>
      <protection locked="0"/>
    </xf>
    <xf numFmtId="164" fontId="1" fillId="0" borderId="1" xfId="21" applyFont="1" applyBorder="1" applyAlignment="1" applyProtection="1">
      <alignment horizontal="left" vertical="center"/>
      <protection locked="0"/>
    </xf>
    <xf numFmtId="164" fontId="1" fillId="0" borderId="2" xfId="21" applyFont="1" applyBorder="1" applyAlignment="1" applyProtection="1">
      <alignment horizontal="left" vertical="center"/>
      <protection locked="0"/>
    </xf>
    <xf numFmtId="164" fontId="1" fillId="0" borderId="3" xfId="21" applyFont="1" applyBorder="1" applyAlignment="1" applyProtection="1">
      <alignment horizontal="left" vertical="center"/>
      <protection locked="0"/>
    </xf>
    <xf numFmtId="164" fontId="1" fillId="0" borderId="4" xfId="21" applyFont="1" applyBorder="1" applyAlignment="1" applyProtection="1">
      <alignment horizontal="left" vertical="center"/>
      <protection locked="0"/>
    </xf>
    <xf numFmtId="164" fontId="7" fillId="0" borderId="0" xfId="21" applyFont="1" applyBorder="1" applyAlignment="1" applyProtection="1">
      <alignment horizontal="center" vertical="center"/>
      <protection locked="0"/>
    </xf>
    <xf numFmtId="164" fontId="1" fillId="0" borderId="5" xfId="21" applyFont="1" applyBorder="1" applyAlignment="1" applyProtection="1">
      <alignment horizontal="left" vertical="center"/>
      <protection locked="0"/>
    </xf>
    <xf numFmtId="164" fontId="24" fillId="0" borderId="0" xfId="21" applyFont="1" applyBorder="1" applyAlignment="1" applyProtection="1">
      <alignment horizontal="left" vertical="center"/>
      <protection locked="0"/>
    </xf>
    <xf numFmtId="164" fontId="21" fillId="0" borderId="0" xfId="21" applyFont="1" applyAlignment="1" applyProtection="1">
      <alignment horizontal="left" vertical="center"/>
      <protection locked="0"/>
    </xf>
    <xf numFmtId="164" fontId="24" fillId="0" borderId="12" xfId="21" applyFont="1" applyBorder="1" applyAlignment="1" applyProtection="1">
      <alignment horizontal="left" vertical="center"/>
      <protection locked="0"/>
    </xf>
    <xf numFmtId="164" fontId="24" fillId="0" borderId="12" xfId="21" applyFont="1" applyBorder="1" applyAlignment="1" applyProtection="1">
      <alignment horizontal="center" vertical="center"/>
      <protection locked="0"/>
    </xf>
    <xf numFmtId="164" fontId="21" fillId="0" borderId="12" xfId="21" applyFont="1" applyBorder="1" applyAlignment="1" applyProtection="1">
      <alignment horizontal="left" vertical="center"/>
      <protection locked="0"/>
    </xf>
    <xf numFmtId="164" fontId="16" fillId="0" borderId="0" xfId="21" applyFont="1" applyBorder="1" applyAlignment="1" applyProtection="1">
      <alignment horizontal="left" vertical="center"/>
      <protection locked="0"/>
    </xf>
    <xf numFmtId="164" fontId="11" fillId="0" borderId="0" xfId="21" applyFont="1" applyAlignment="1" applyProtection="1">
      <alignment horizontal="left" vertical="center"/>
      <protection locked="0"/>
    </xf>
    <xf numFmtId="164" fontId="11" fillId="0" borderId="0" xfId="21" applyFont="1" applyBorder="1" applyAlignment="1" applyProtection="1">
      <alignment horizontal="center" vertical="center"/>
      <protection locked="0"/>
    </xf>
    <xf numFmtId="164" fontId="11" fillId="0" borderId="4" xfId="21" applyFont="1" applyBorder="1" applyAlignment="1" applyProtection="1">
      <alignment horizontal="left" vertical="center"/>
      <protection locked="0"/>
    </xf>
    <xf numFmtId="164" fontId="11" fillId="0" borderId="0" xfId="21" applyFont="1" applyFill="1" applyBorder="1" applyAlignment="1" applyProtection="1">
      <alignment horizontal="left" vertical="center"/>
      <protection locked="0"/>
    </xf>
    <xf numFmtId="164" fontId="11" fillId="0" borderId="0" xfId="21" applyFont="1" applyFill="1" applyBorder="1" applyAlignment="1" applyProtection="1">
      <alignment horizontal="center" vertical="center"/>
      <protection locked="0"/>
    </xf>
    <xf numFmtId="164" fontId="1" fillId="0" borderId="11" xfId="21" applyFont="1" applyBorder="1" applyAlignment="1" applyProtection="1">
      <alignment horizontal="left" vertical="center"/>
      <protection locked="0"/>
    </xf>
    <xf numFmtId="164" fontId="3" fillId="0" borderId="12" xfId="21" applyFont="1" applyBorder="1" applyAlignment="1" applyProtection="1">
      <alignment horizontal="left" vertical="center"/>
      <protection locked="0"/>
    </xf>
    <xf numFmtId="164" fontId="1" fillId="0" borderId="13" xfId="21" applyFont="1" applyBorder="1" applyAlignment="1" applyProtection="1">
      <alignment horizontal="left" vertical="center"/>
      <protection locked="0"/>
    </xf>
    <xf numFmtId="164" fontId="1" fillId="0" borderId="0" xfId="21" applyFont="1" applyBorder="1" applyAlignment="1" applyProtection="1">
      <alignment horizontal="left" vertical="center"/>
      <protection locked="0"/>
    </xf>
    <xf numFmtId="164" fontId="3" fillId="0" borderId="0" xfId="21" applyFont="1" applyBorder="1" applyAlignment="1" applyProtection="1">
      <alignment horizontal="left" vertical="center"/>
      <protection locked="0"/>
    </xf>
    <xf numFmtId="164" fontId="21" fillId="0" borderId="0" xfId="21" applyFont="1" applyBorder="1" applyAlignment="1" applyProtection="1">
      <alignment horizontal="left" vertical="center"/>
      <protection locked="0"/>
    </xf>
    <xf numFmtId="164" fontId="11" fillId="0" borderId="12" xfId="21" applyFont="1" applyBorder="1" applyAlignment="1" applyProtection="1">
      <alignment horizontal="left" vertical="center"/>
      <protection locked="0"/>
    </xf>
    <xf numFmtId="164" fontId="1" fillId="0" borderId="0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center" vertical="center" wrapText="1"/>
      <protection locked="0"/>
    </xf>
    <xf numFmtId="164" fontId="1" fillId="0" borderId="1" xfId="21" applyFont="1" applyBorder="1" applyAlignment="1" applyProtection="1">
      <alignment horizontal="left" vertical="center" wrapText="1"/>
      <protection locked="0"/>
    </xf>
    <xf numFmtId="164" fontId="1" fillId="0" borderId="2" xfId="21" applyFont="1" applyBorder="1" applyAlignment="1" applyProtection="1">
      <alignment horizontal="left" vertical="center" wrapText="1"/>
      <protection locked="0"/>
    </xf>
    <xf numFmtId="164" fontId="1" fillId="0" borderId="3" xfId="21" applyFont="1" applyBorder="1" applyAlignment="1" applyProtection="1">
      <alignment horizontal="left" vertical="center" wrapText="1"/>
      <protection locked="0"/>
    </xf>
    <xf numFmtId="164" fontId="1" fillId="0" borderId="4" xfId="21" applyFont="1" applyBorder="1" applyAlignment="1" applyProtection="1">
      <alignment horizontal="left" vertical="center" wrapText="1"/>
      <protection locked="0"/>
    </xf>
    <xf numFmtId="164" fontId="1" fillId="0" borderId="5" xfId="21" applyFont="1" applyBorder="1" applyAlignment="1" applyProtection="1">
      <alignment horizontal="left" vertical="center" wrapText="1"/>
      <protection locked="0"/>
    </xf>
    <xf numFmtId="164" fontId="21" fillId="0" borderId="4" xfId="21" applyFont="1" applyBorder="1" applyAlignment="1" applyProtection="1">
      <alignment horizontal="left" vertical="center" wrapText="1"/>
      <protection locked="0"/>
    </xf>
    <xf numFmtId="164" fontId="21" fillId="0" borderId="5" xfId="21" applyFont="1" applyBorder="1" applyAlignment="1" applyProtection="1">
      <alignment horizontal="left" vertical="center" wrapText="1"/>
      <protection locked="0"/>
    </xf>
    <xf numFmtId="164" fontId="11" fillId="0" borderId="4" xfId="21" applyFont="1" applyBorder="1" applyAlignment="1" applyProtection="1">
      <alignment horizontal="left" vertical="center" wrapText="1"/>
      <protection locked="0"/>
    </xf>
    <xf numFmtId="164" fontId="11" fillId="0" borderId="5" xfId="21" applyFont="1" applyBorder="1" applyAlignment="1" applyProtection="1">
      <alignment horizontal="left" vertical="center" wrapText="1"/>
      <protection locked="0"/>
    </xf>
    <xf numFmtId="164" fontId="11" fillId="0" borderId="5" xfId="21" applyFont="1" applyBorder="1" applyAlignment="1" applyProtection="1">
      <alignment horizontal="left" vertical="center"/>
      <protection locked="0"/>
    </xf>
    <xf numFmtId="164" fontId="11" fillId="0" borderId="11" xfId="21" applyFont="1" applyBorder="1" applyAlignment="1" applyProtection="1">
      <alignment horizontal="left" vertical="center" wrapText="1"/>
      <protection locked="0"/>
    </xf>
    <xf numFmtId="164" fontId="11" fillId="0" borderId="12" xfId="21" applyFont="1" applyBorder="1" applyAlignment="1" applyProtection="1">
      <alignment horizontal="left" vertical="center" wrapText="1"/>
      <protection locked="0"/>
    </xf>
    <xf numFmtId="164" fontId="11" fillId="0" borderId="13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left" vertical="top"/>
      <protection locked="0"/>
    </xf>
    <xf numFmtId="164" fontId="11" fillId="0" borderId="0" xfId="21" applyFont="1" applyBorder="1" applyAlignment="1" applyProtection="1">
      <alignment horizontal="center" vertical="top"/>
      <protection locked="0"/>
    </xf>
    <xf numFmtId="164" fontId="11" fillId="0" borderId="11" xfId="21" applyFont="1" applyBorder="1" applyAlignment="1" applyProtection="1">
      <alignment horizontal="left" vertical="center"/>
      <protection locked="0"/>
    </xf>
    <xf numFmtId="164" fontId="11" fillId="0" borderId="13" xfId="21" applyFont="1" applyBorder="1" applyAlignment="1" applyProtection="1">
      <alignment horizontal="left" vertical="center"/>
      <protection locked="0"/>
    </xf>
    <xf numFmtId="164" fontId="21" fillId="0" borderId="0" xfId="21" applyFont="1" applyAlignment="1" applyProtection="1">
      <alignment vertical="center"/>
      <protection locked="0"/>
    </xf>
    <xf numFmtId="164" fontId="24" fillId="0" borderId="0" xfId="21" applyFont="1" applyBorder="1" applyAlignment="1" applyProtection="1">
      <alignment vertical="center"/>
      <protection locked="0"/>
    </xf>
    <xf numFmtId="164" fontId="21" fillId="0" borderId="12" xfId="21" applyFont="1" applyBorder="1" applyAlignment="1" applyProtection="1">
      <alignment vertical="center"/>
      <protection locked="0"/>
    </xf>
    <xf numFmtId="164" fontId="24" fillId="0" borderId="12" xfId="21" applyFont="1" applyBorder="1" applyAlignment="1" applyProtection="1">
      <alignment vertical="center"/>
      <protection locked="0"/>
    </xf>
    <xf numFmtId="164" fontId="1" fillId="0" borderId="0" xfId="21" applyFont="1" applyBorder="1" applyAlignment="1" applyProtection="1">
      <alignment vertical="top"/>
      <protection locked="0"/>
    </xf>
    <xf numFmtId="166" fontId="11" fillId="0" borderId="0" xfId="21" applyNumberFormat="1" applyFont="1" applyBorder="1" applyAlignment="1" applyProtection="1">
      <alignment horizontal="left" vertical="center"/>
      <protection locked="0"/>
    </xf>
    <xf numFmtId="164" fontId="1" fillId="0" borderId="12" xfId="21" applyBorder="1" applyAlignment="1" applyProtection="1">
      <alignment vertical="top"/>
      <protection locked="0"/>
    </xf>
    <xf numFmtId="164" fontId="24" fillId="0" borderId="12" xfId="21" applyFont="1" applyBorder="1" applyAlignment="1" applyProtection="1">
      <alignment horizontal="left"/>
      <protection locked="0"/>
    </xf>
    <xf numFmtId="164" fontId="21" fillId="0" borderId="12" xfId="21" applyFont="1" applyBorder="1" applyAlignment="1" applyProtection="1">
      <alignment/>
      <protection locked="0"/>
    </xf>
    <xf numFmtId="164" fontId="1" fillId="0" borderId="4" xfId="21" applyFont="1" applyBorder="1" applyAlignment="1" applyProtection="1">
      <alignment vertical="top"/>
      <protection locked="0"/>
    </xf>
    <xf numFmtId="164" fontId="1" fillId="0" borderId="5" xfId="21" applyFont="1" applyBorder="1" applyAlignment="1" applyProtection="1">
      <alignment vertical="top"/>
      <protection locked="0"/>
    </xf>
    <xf numFmtId="164" fontId="1" fillId="0" borderId="0" xfId="21" applyFont="1" applyBorder="1" applyAlignment="1" applyProtection="1">
      <alignment horizontal="center" vertical="center"/>
      <protection locked="0"/>
    </xf>
    <xf numFmtId="164" fontId="1" fillId="0" borderId="0" xfId="21" applyFont="1" applyBorder="1" applyAlignment="1" applyProtection="1">
      <alignment horizontal="left" vertical="top"/>
      <protection locked="0"/>
    </xf>
    <xf numFmtId="164" fontId="1" fillId="0" borderId="11" xfId="21" applyFont="1" applyBorder="1" applyAlignment="1" applyProtection="1">
      <alignment vertical="top"/>
      <protection locked="0"/>
    </xf>
    <xf numFmtId="164" fontId="1" fillId="0" borderId="12" xfId="21" applyFont="1" applyBorder="1" applyAlignment="1" applyProtection="1">
      <alignment vertical="top"/>
      <protection locked="0"/>
    </xf>
    <xf numFmtId="164" fontId="1" fillId="0" borderId="13" xfId="21" applyFont="1" applyBorder="1" applyAlignment="1" applyProtection="1">
      <alignment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EBEB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05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workbookViewId="0" topLeftCell="A1">
      <pane ySplit="1" topLeftCell="A49" activePane="bottomLeft" state="frozen"/>
      <selection pane="topLeft" activeCell="A1" sqref="A1"/>
      <selection pane="bottomLeft" activeCell="BE42" sqref="BE42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33" width="2.00390625" style="1" customWidth="1"/>
    <col min="34" max="34" width="2.57421875" style="1" customWidth="1"/>
    <col min="35" max="35" width="24.00390625" style="1" customWidth="1"/>
    <col min="36" max="37" width="1.8515625" style="1" customWidth="1"/>
    <col min="38" max="38" width="6.28125" style="1" customWidth="1"/>
    <col min="39" max="39" width="2.57421875" style="1" customWidth="1"/>
    <col min="40" max="40" width="10.140625" style="1" customWidth="1"/>
    <col min="41" max="41" width="5.7109375" style="1" customWidth="1"/>
    <col min="42" max="42" width="3.140625" style="1" customWidth="1"/>
    <col min="43" max="43" width="11.8515625" style="1" customWidth="1"/>
    <col min="44" max="44" width="10.28125" style="1" customWidth="1"/>
    <col min="45" max="56" width="0" style="1" hidden="1" customWidth="1"/>
    <col min="57" max="57" width="50.28125" style="1" customWidth="1"/>
    <col min="58" max="70" width="6.421875" style="1" customWidth="1"/>
    <col min="71" max="91" width="0" style="1" hidden="1" customWidth="1"/>
    <col min="92" max="16384" width="6.421875" style="1" customWidth="1"/>
  </cols>
  <sheetData>
    <row r="1" spans="1:74" ht="21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8" t="s">
        <v>4</v>
      </c>
      <c r="BB1" s="8" t="s">
        <v>5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9" t="s">
        <v>6</v>
      </c>
      <c r="BU1" s="9" t="s">
        <v>6</v>
      </c>
      <c r="BV1" s="9" t="s">
        <v>7</v>
      </c>
    </row>
    <row r="2" spans="3:72" ht="36.75" customHeight="1"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S2" s="11" t="s">
        <v>8</v>
      </c>
      <c r="BT2" s="11" t="s">
        <v>9</v>
      </c>
    </row>
    <row r="3" spans="2:72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  <c r="BS3" s="11" t="s">
        <v>8</v>
      </c>
      <c r="BT3" s="11" t="s">
        <v>10</v>
      </c>
    </row>
    <row r="4" spans="2:71" ht="36.75" customHeight="1">
      <c r="B4" s="15"/>
      <c r="C4" s="16"/>
      <c r="D4" s="17" t="s">
        <v>11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8"/>
      <c r="AS4" s="19" t="s">
        <v>12</v>
      </c>
      <c r="BE4" s="20" t="s">
        <v>13</v>
      </c>
      <c r="BS4" s="11" t="s">
        <v>14</v>
      </c>
    </row>
    <row r="5" spans="2:71" ht="14.25" customHeight="1">
      <c r="B5" s="15"/>
      <c r="C5" s="16"/>
      <c r="D5" s="21" t="s">
        <v>15</v>
      </c>
      <c r="E5" s="16"/>
      <c r="F5" s="16"/>
      <c r="G5" s="16"/>
      <c r="H5" s="16"/>
      <c r="I5" s="16"/>
      <c r="J5" s="16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16"/>
      <c r="AQ5" s="18"/>
      <c r="BE5" s="23" t="s">
        <v>16</v>
      </c>
      <c r="BS5" s="11" t="s">
        <v>8</v>
      </c>
    </row>
    <row r="6" spans="2:71" ht="36.75" customHeight="1">
      <c r="B6" s="15"/>
      <c r="C6" s="16"/>
      <c r="D6" s="24" t="s">
        <v>17</v>
      </c>
      <c r="E6" s="16"/>
      <c r="F6" s="16"/>
      <c r="G6" s="16"/>
      <c r="H6" s="16"/>
      <c r="I6" s="16"/>
      <c r="J6" s="16"/>
      <c r="K6" s="25" t="s">
        <v>18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16"/>
      <c r="AQ6" s="18"/>
      <c r="BE6" s="23"/>
      <c r="BS6" s="11" t="s">
        <v>19</v>
      </c>
    </row>
    <row r="7" spans="2:71" ht="14.25" customHeight="1">
      <c r="B7" s="15"/>
      <c r="C7" s="16"/>
      <c r="D7" s="26" t="s">
        <v>20</v>
      </c>
      <c r="E7" s="16"/>
      <c r="F7" s="16"/>
      <c r="G7" s="16"/>
      <c r="H7" s="16"/>
      <c r="I7" s="16"/>
      <c r="J7" s="16"/>
      <c r="K7" s="22" t="s">
        <v>21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6" t="s">
        <v>22</v>
      </c>
      <c r="AL7" s="16"/>
      <c r="AM7" s="16"/>
      <c r="AN7" s="22"/>
      <c r="AO7" s="16"/>
      <c r="AP7" s="16"/>
      <c r="AQ7" s="18"/>
      <c r="BE7" s="23"/>
      <c r="BS7" s="11" t="s">
        <v>23</v>
      </c>
    </row>
    <row r="8" spans="2:71" ht="14.25" customHeight="1">
      <c r="B8" s="15"/>
      <c r="C8" s="16"/>
      <c r="D8" s="26" t="s">
        <v>24</v>
      </c>
      <c r="E8" s="16"/>
      <c r="F8" s="16"/>
      <c r="G8" s="16"/>
      <c r="H8" s="16"/>
      <c r="I8" s="16"/>
      <c r="J8" s="16"/>
      <c r="K8" s="22" t="s">
        <v>25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6" t="s">
        <v>26</v>
      </c>
      <c r="AL8" s="16"/>
      <c r="AM8" s="16"/>
      <c r="AN8" s="27" t="s">
        <v>27</v>
      </c>
      <c r="AO8" s="16"/>
      <c r="AP8" s="16"/>
      <c r="AQ8" s="18"/>
      <c r="BE8" s="23"/>
      <c r="BS8" s="11" t="s">
        <v>28</v>
      </c>
    </row>
    <row r="9" spans="2:71" ht="14.25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8"/>
      <c r="BE9" s="23"/>
      <c r="BS9" s="11" t="s">
        <v>29</v>
      </c>
    </row>
    <row r="10" spans="2:71" ht="14.25" customHeight="1">
      <c r="B10" s="15"/>
      <c r="C10" s="16"/>
      <c r="D10" s="26" t="s">
        <v>30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6" t="s">
        <v>31</v>
      </c>
      <c r="AL10" s="16"/>
      <c r="AM10" s="16"/>
      <c r="AN10" s="22" t="s">
        <v>32</v>
      </c>
      <c r="AO10" s="16"/>
      <c r="AP10" s="16"/>
      <c r="AQ10" s="18"/>
      <c r="BE10" s="23"/>
      <c r="BS10" s="11" t="s">
        <v>19</v>
      </c>
    </row>
    <row r="11" spans="2:71" ht="18" customHeight="1">
      <c r="B11" s="15"/>
      <c r="C11" s="16"/>
      <c r="D11" s="16"/>
      <c r="E11" s="22" t="s">
        <v>33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6" t="s">
        <v>34</v>
      </c>
      <c r="AL11" s="16"/>
      <c r="AM11" s="16"/>
      <c r="AN11" s="22"/>
      <c r="AO11" s="16"/>
      <c r="AP11" s="16"/>
      <c r="AQ11" s="18"/>
      <c r="BE11" s="23"/>
      <c r="BS11" s="11" t="s">
        <v>19</v>
      </c>
    </row>
    <row r="12" spans="2:71" ht="6.7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8"/>
      <c r="BE12" s="23"/>
      <c r="BS12" s="11" t="s">
        <v>19</v>
      </c>
    </row>
    <row r="13" spans="2:71" ht="14.25" customHeight="1">
      <c r="B13" s="15"/>
      <c r="C13" s="16"/>
      <c r="D13" s="26" t="s">
        <v>35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6" t="s">
        <v>31</v>
      </c>
      <c r="AL13" s="16"/>
      <c r="AM13" s="16"/>
      <c r="AN13" s="28" t="s">
        <v>36</v>
      </c>
      <c r="AO13" s="16"/>
      <c r="AP13" s="16"/>
      <c r="AQ13" s="18"/>
      <c r="BE13" s="23"/>
      <c r="BS13" s="11" t="s">
        <v>19</v>
      </c>
    </row>
    <row r="14" spans="2:71" ht="12.75">
      <c r="B14" s="15"/>
      <c r="C14" s="16"/>
      <c r="D14" s="16"/>
      <c r="E14" s="28" t="s">
        <v>36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6" t="s">
        <v>34</v>
      </c>
      <c r="AL14" s="16"/>
      <c r="AM14" s="16"/>
      <c r="AN14" s="28" t="s">
        <v>36</v>
      </c>
      <c r="AO14" s="16"/>
      <c r="AP14" s="16"/>
      <c r="AQ14" s="18"/>
      <c r="BE14" s="23"/>
      <c r="BS14" s="11" t="s">
        <v>19</v>
      </c>
    </row>
    <row r="15" spans="2:71" ht="6.75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8"/>
      <c r="BE15" s="23"/>
      <c r="BS15" s="11" t="s">
        <v>6</v>
      </c>
    </row>
    <row r="16" spans="2:71" ht="14.25" customHeight="1">
      <c r="B16" s="15"/>
      <c r="C16" s="16"/>
      <c r="D16" s="26" t="s">
        <v>37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6" t="s">
        <v>31</v>
      </c>
      <c r="AL16" s="16"/>
      <c r="AM16" s="16"/>
      <c r="AN16" s="22"/>
      <c r="AO16" s="16"/>
      <c r="AP16" s="16"/>
      <c r="AQ16" s="18"/>
      <c r="BE16" s="23"/>
      <c r="BS16" s="11" t="s">
        <v>6</v>
      </c>
    </row>
    <row r="17" spans="2:71" ht="18" customHeight="1">
      <c r="B17" s="15"/>
      <c r="C17" s="16"/>
      <c r="D17" s="16"/>
      <c r="E17" s="22" t="s">
        <v>38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6" t="s">
        <v>34</v>
      </c>
      <c r="AL17" s="16"/>
      <c r="AM17" s="16"/>
      <c r="AN17" s="22"/>
      <c r="AO17" s="16"/>
      <c r="AP17" s="16"/>
      <c r="AQ17" s="18"/>
      <c r="BE17" s="23"/>
      <c r="BS17" s="11" t="s">
        <v>39</v>
      </c>
    </row>
    <row r="18" spans="2:71" ht="6.75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8"/>
      <c r="BE18" s="23"/>
      <c r="BS18" s="11" t="s">
        <v>8</v>
      </c>
    </row>
    <row r="19" spans="2:71" ht="14.25" customHeight="1">
      <c r="B19" s="15"/>
      <c r="C19" s="16"/>
      <c r="D19" s="26" t="s">
        <v>40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8"/>
      <c r="BE19" s="23"/>
      <c r="BS19" s="11" t="s">
        <v>8</v>
      </c>
    </row>
    <row r="20" spans="2:71" ht="71.25" customHeight="1">
      <c r="B20" s="15"/>
      <c r="C20" s="16"/>
      <c r="D20" s="16"/>
      <c r="E20" s="29" t="s">
        <v>41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16"/>
      <c r="AP20" s="16"/>
      <c r="AQ20" s="18"/>
      <c r="BE20" s="23"/>
      <c r="BS20" s="11" t="s">
        <v>6</v>
      </c>
    </row>
    <row r="21" spans="2:57" ht="6.7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8"/>
      <c r="BE21" s="23"/>
    </row>
    <row r="22" spans="2:57" ht="6.75" customHeight="1">
      <c r="B22" s="15"/>
      <c r="C22" s="16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16"/>
      <c r="AQ22" s="18"/>
      <c r="BE22" s="23"/>
    </row>
    <row r="23" spans="2:57" s="31" customFormat="1" ht="25.5" customHeight="1">
      <c r="B23" s="32"/>
      <c r="C23" s="33"/>
      <c r="D23" s="34" t="s">
        <v>42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6">
        <f>ROUND(AG51,2)</f>
        <v>0</v>
      </c>
      <c r="AL23" s="36"/>
      <c r="AM23" s="36"/>
      <c r="AN23" s="36"/>
      <c r="AO23" s="36"/>
      <c r="AP23" s="33"/>
      <c r="AQ23" s="37"/>
      <c r="BE23" s="23"/>
    </row>
    <row r="24" spans="2:57" s="3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7"/>
      <c r="BE24" s="23"/>
    </row>
    <row r="25" spans="2:57" s="31" customFormat="1" ht="12.7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8" t="s">
        <v>43</v>
      </c>
      <c r="M25" s="38"/>
      <c r="N25" s="38"/>
      <c r="O25" s="38"/>
      <c r="P25" s="33"/>
      <c r="Q25" s="33"/>
      <c r="R25" s="33"/>
      <c r="S25" s="33"/>
      <c r="T25" s="33"/>
      <c r="U25" s="33"/>
      <c r="V25" s="33"/>
      <c r="W25" s="38" t="s">
        <v>44</v>
      </c>
      <c r="X25" s="38"/>
      <c r="Y25" s="38"/>
      <c r="Z25" s="38"/>
      <c r="AA25" s="38"/>
      <c r="AB25" s="38"/>
      <c r="AC25" s="38"/>
      <c r="AD25" s="38"/>
      <c r="AE25" s="38"/>
      <c r="AF25" s="33"/>
      <c r="AG25" s="33"/>
      <c r="AH25" s="33"/>
      <c r="AI25" s="33"/>
      <c r="AJ25" s="33"/>
      <c r="AK25" s="38" t="s">
        <v>45</v>
      </c>
      <c r="AL25" s="38"/>
      <c r="AM25" s="38"/>
      <c r="AN25" s="38"/>
      <c r="AO25" s="38"/>
      <c r="AP25" s="33"/>
      <c r="AQ25" s="37"/>
      <c r="BE25" s="23"/>
    </row>
    <row r="26" spans="2:57" s="39" customFormat="1" ht="14.25" customHeight="1">
      <c r="B26" s="40"/>
      <c r="C26" s="41"/>
      <c r="D26" s="42" t="s">
        <v>46</v>
      </c>
      <c r="E26" s="41"/>
      <c r="F26" s="42" t="s">
        <v>47</v>
      </c>
      <c r="G26" s="41"/>
      <c r="H26" s="41"/>
      <c r="I26" s="41"/>
      <c r="J26" s="41"/>
      <c r="K26" s="41"/>
      <c r="L26" s="43">
        <v>0.21000000000000002</v>
      </c>
      <c r="M26" s="43"/>
      <c r="N26" s="43"/>
      <c r="O26" s="43"/>
      <c r="P26" s="41"/>
      <c r="Q26" s="41"/>
      <c r="R26" s="41"/>
      <c r="S26" s="41"/>
      <c r="T26" s="41"/>
      <c r="U26" s="41"/>
      <c r="V26" s="41"/>
      <c r="W26" s="44">
        <f>ROUND(AZ51,2)</f>
        <v>0</v>
      </c>
      <c r="X26" s="44"/>
      <c r="Y26" s="44"/>
      <c r="Z26" s="44"/>
      <c r="AA26" s="44"/>
      <c r="AB26" s="44"/>
      <c r="AC26" s="44"/>
      <c r="AD26" s="44"/>
      <c r="AE26" s="44"/>
      <c r="AF26" s="41"/>
      <c r="AG26" s="41"/>
      <c r="AH26" s="41"/>
      <c r="AI26" s="41"/>
      <c r="AJ26" s="41"/>
      <c r="AK26" s="44">
        <f>ROUND(AV51,2)</f>
        <v>0</v>
      </c>
      <c r="AL26" s="44"/>
      <c r="AM26" s="44"/>
      <c r="AN26" s="44"/>
      <c r="AO26" s="44"/>
      <c r="AP26" s="41"/>
      <c r="AQ26" s="45"/>
      <c r="BE26" s="23"/>
    </row>
    <row r="27" spans="2:57" s="39" customFormat="1" ht="14.25" customHeight="1">
      <c r="B27" s="40"/>
      <c r="C27" s="41"/>
      <c r="D27" s="41"/>
      <c r="E27" s="41"/>
      <c r="F27" s="42" t="s">
        <v>48</v>
      </c>
      <c r="G27" s="41"/>
      <c r="H27" s="41"/>
      <c r="I27" s="41"/>
      <c r="J27" s="41"/>
      <c r="K27" s="41"/>
      <c r="L27" s="43">
        <v>0.15000000000000002</v>
      </c>
      <c r="M27" s="43"/>
      <c r="N27" s="43"/>
      <c r="O27" s="43"/>
      <c r="P27" s="41"/>
      <c r="Q27" s="41"/>
      <c r="R27" s="41"/>
      <c r="S27" s="41"/>
      <c r="T27" s="41"/>
      <c r="U27" s="41"/>
      <c r="V27" s="41"/>
      <c r="W27" s="44">
        <f>ROUND(BA51,2)</f>
        <v>0</v>
      </c>
      <c r="X27" s="44"/>
      <c r="Y27" s="44"/>
      <c r="Z27" s="44"/>
      <c r="AA27" s="44"/>
      <c r="AB27" s="44"/>
      <c r="AC27" s="44"/>
      <c r="AD27" s="44"/>
      <c r="AE27" s="44"/>
      <c r="AF27" s="41"/>
      <c r="AG27" s="41"/>
      <c r="AH27" s="41"/>
      <c r="AI27" s="41"/>
      <c r="AJ27" s="41"/>
      <c r="AK27" s="44">
        <f>ROUND(AW51,2)</f>
        <v>0</v>
      </c>
      <c r="AL27" s="44"/>
      <c r="AM27" s="44"/>
      <c r="AN27" s="44"/>
      <c r="AO27" s="44"/>
      <c r="AP27" s="41"/>
      <c r="AQ27" s="45"/>
      <c r="BE27" s="23"/>
    </row>
    <row r="28" spans="2:57" s="39" customFormat="1" ht="14.25" customHeight="1" hidden="1">
      <c r="B28" s="40"/>
      <c r="C28" s="41"/>
      <c r="D28" s="41"/>
      <c r="E28" s="41"/>
      <c r="F28" s="42" t="s">
        <v>49</v>
      </c>
      <c r="G28" s="41"/>
      <c r="H28" s="41"/>
      <c r="I28" s="41"/>
      <c r="J28" s="41"/>
      <c r="K28" s="41"/>
      <c r="L28" s="43">
        <v>0.21000000000000002</v>
      </c>
      <c r="M28" s="43"/>
      <c r="N28" s="43"/>
      <c r="O28" s="43"/>
      <c r="P28" s="41"/>
      <c r="Q28" s="41"/>
      <c r="R28" s="41"/>
      <c r="S28" s="41"/>
      <c r="T28" s="41"/>
      <c r="U28" s="41"/>
      <c r="V28" s="41"/>
      <c r="W28" s="44">
        <f>ROUND(BB51,2)</f>
        <v>0</v>
      </c>
      <c r="X28" s="44"/>
      <c r="Y28" s="44"/>
      <c r="Z28" s="44"/>
      <c r="AA28" s="44"/>
      <c r="AB28" s="44"/>
      <c r="AC28" s="44"/>
      <c r="AD28" s="44"/>
      <c r="AE28" s="44"/>
      <c r="AF28" s="41"/>
      <c r="AG28" s="41"/>
      <c r="AH28" s="41"/>
      <c r="AI28" s="41"/>
      <c r="AJ28" s="41"/>
      <c r="AK28" s="44">
        <v>0</v>
      </c>
      <c r="AL28" s="44"/>
      <c r="AM28" s="44"/>
      <c r="AN28" s="44"/>
      <c r="AO28" s="44"/>
      <c r="AP28" s="41"/>
      <c r="AQ28" s="45"/>
      <c r="BE28" s="23"/>
    </row>
    <row r="29" spans="2:57" s="39" customFormat="1" ht="14.25" customHeight="1" hidden="1">
      <c r="B29" s="40"/>
      <c r="C29" s="41"/>
      <c r="D29" s="41"/>
      <c r="E29" s="41"/>
      <c r="F29" s="42" t="s">
        <v>50</v>
      </c>
      <c r="G29" s="41"/>
      <c r="H29" s="41"/>
      <c r="I29" s="41"/>
      <c r="J29" s="41"/>
      <c r="K29" s="41"/>
      <c r="L29" s="43">
        <v>0.15000000000000002</v>
      </c>
      <c r="M29" s="43"/>
      <c r="N29" s="43"/>
      <c r="O29" s="43"/>
      <c r="P29" s="41"/>
      <c r="Q29" s="41"/>
      <c r="R29" s="41"/>
      <c r="S29" s="41"/>
      <c r="T29" s="41"/>
      <c r="U29" s="41"/>
      <c r="V29" s="41"/>
      <c r="W29" s="44">
        <f>ROUND(BC51,2)</f>
        <v>0</v>
      </c>
      <c r="X29" s="44"/>
      <c r="Y29" s="44"/>
      <c r="Z29" s="44"/>
      <c r="AA29" s="44"/>
      <c r="AB29" s="44"/>
      <c r="AC29" s="44"/>
      <c r="AD29" s="44"/>
      <c r="AE29" s="44"/>
      <c r="AF29" s="41"/>
      <c r="AG29" s="41"/>
      <c r="AH29" s="41"/>
      <c r="AI29" s="41"/>
      <c r="AJ29" s="41"/>
      <c r="AK29" s="44">
        <v>0</v>
      </c>
      <c r="AL29" s="44"/>
      <c r="AM29" s="44"/>
      <c r="AN29" s="44"/>
      <c r="AO29" s="44"/>
      <c r="AP29" s="41"/>
      <c r="AQ29" s="45"/>
      <c r="BE29" s="23"/>
    </row>
    <row r="30" spans="2:57" s="39" customFormat="1" ht="14.25" customHeight="1" hidden="1">
      <c r="B30" s="40"/>
      <c r="C30" s="41"/>
      <c r="D30" s="41"/>
      <c r="E30" s="41"/>
      <c r="F30" s="42" t="s">
        <v>51</v>
      </c>
      <c r="G30" s="41"/>
      <c r="H30" s="41"/>
      <c r="I30" s="41"/>
      <c r="J30" s="41"/>
      <c r="K30" s="41"/>
      <c r="L30" s="43">
        <v>0</v>
      </c>
      <c r="M30" s="43"/>
      <c r="N30" s="43"/>
      <c r="O30" s="43"/>
      <c r="P30" s="41"/>
      <c r="Q30" s="41"/>
      <c r="R30" s="41"/>
      <c r="S30" s="41"/>
      <c r="T30" s="41"/>
      <c r="U30" s="41"/>
      <c r="V30" s="41"/>
      <c r="W30" s="44">
        <f>ROUND(BD51,2)</f>
        <v>0</v>
      </c>
      <c r="X30" s="44"/>
      <c r="Y30" s="44"/>
      <c r="Z30" s="44"/>
      <c r="AA30" s="44"/>
      <c r="AB30" s="44"/>
      <c r="AC30" s="44"/>
      <c r="AD30" s="44"/>
      <c r="AE30" s="44"/>
      <c r="AF30" s="41"/>
      <c r="AG30" s="41"/>
      <c r="AH30" s="41"/>
      <c r="AI30" s="41"/>
      <c r="AJ30" s="41"/>
      <c r="AK30" s="44">
        <v>0</v>
      </c>
      <c r="AL30" s="44"/>
      <c r="AM30" s="44"/>
      <c r="AN30" s="44"/>
      <c r="AO30" s="44"/>
      <c r="AP30" s="41"/>
      <c r="AQ30" s="45"/>
      <c r="BE30" s="23"/>
    </row>
    <row r="31" spans="2:57" s="3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7"/>
      <c r="BE31" s="23"/>
    </row>
    <row r="32" spans="2:57" s="31" customFormat="1" ht="25.5" customHeight="1">
      <c r="B32" s="32"/>
      <c r="C32" s="46"/>
      <c r="D32" s="47" t="s">
        <v>52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53</v>
      </c>
      <c r="U32" s="48"/>
      <c r="V32" s="48"/>
      <c r="W32" s="48"/>
      <c r="X32" s="50" t="s">
        <v>54</v>
      </c>
      <c r="Y32" s="50"/>
      <c r="Z32" s="50"/>
      <c r="AA32" s="50"/>
      <c r="AB32" s="50"/>
      <c r="AC32" s="48"/>
      <c r="AD32" s="48"/>
      <c r="AE32" s="48"/>
      <c r="AF32" s="48"/>
      <c r="AG32" s="48"/>
      <c r="AH32" s="48"/>
      <c r="AI32" s="48"/>
      <c r="AJ32" s="48"/>
      <c r="AK32" s="51">
        <f>SUM(AK23:AK30)</f>
        <v>0</v>
      </c>
      <c r="AL32" s="51"/>
      <c r="AM32" s="51"/>
      <c r="AN32" s="51"/>
      <c r="AO32" s="51"/>
      <c r="AP32" s="46"/>
      <c r="AQ32" s="52"/>
      <c r="BE32" s="23"/>
    </row>
    <row r="33" spans="2:43" s="3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7"/>
    </row>
    <row r="34" spans="2:43" s="31" customFormat="1" ht="6.7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31" customFormat="1" ht="6.7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31" customFormat="1" ht="36.75" customHeight="1">
      <c r="B39" s="32"/>
      <c r="C39" s="59" t="s">
        <v>55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31" customFormat="1" ht="6.75" customHeight="1">
      <c r="B40" s="32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61" customFormat="1" ht="14.2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66" customFormat="1" ht="36.75" customHeight="1">
      <c r="B42" s="67"/>
      <c r="C42" s="68" t="s">
        <v>17</v>
      </c>
      <c r="D42" s="69"/>
      <c r="E42" s="69"/>
      <c r="F42" s="69"/>
      <c r="G42" s="69"/>
      <c r="H42" s="69"/>
      <c r="I42" s="69"/>
      <c r="J42" s="69"/>
      <c r="K42" s="69"/>
      <c r="L42" s="70" t="str">
        <f>K6</f>
        <v>Rekonstrukce ulice Ke Spálence, Praha - Točná</v>
      </c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69"/>
      <c r="AQ42" s="69"/>
      <c r="AR42" s="71"/>
    </row>
    <row r="43" spans="2:44" s="31" customFormat="1" ht="6.75" customHeight="1">
      <c r="B43" s="32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31" customFormat="1" ht="12.75">
      <c r="B44" s="32"/>
      <c r="C44" s="63" t="s">
        <v>24</v>
      </c>
      <c r="D44" s="60"/>
      <c r="E44" s="60"/>
      <c r="F44" s="60"/>
      <c r="G44" s="60"/>
      <c r="H44" s="60"/>
      <c r="I44" s="60"/>
      <c r="J44" s="60"/>
      <c r="K44" s="60"/>
      <c r="L44" s="72" t="str">
        <f>IF(K8="","",K8)</f>
        <v>k.ú. Točná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3" t="s">
        <v>26</v>
      </c>
      <c r="AJ44" s="60"/>
      <c r="AK44" s="60"/>
      <c r="AL44" s="60"/>
      <c r="AM44" s="73" t="str">
        <f>IF(AN8="","",AN8)</f>
        <v>4. 7. 2018</v>
      </c>
      <c r="AN44" s="73"/>
      <c r="AO44" s="60"/>
      <c r="AP44" s="60"/>
      <c r="AQ44" s="60"/>
      <c r="AR44" s="58"/>
    </row>
    <row r="45" spans="2:44" s="31" customFormat="1" ht="6.75" customHeight="1">
      <c r="B45" s="32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31" customFormat="1" ht="12.75">
      <c r="B46" s="32"/>
      <c r="C46" s="63" t="s">
        <v>30</v>
      </c>
      <c r="D46" s="60"/>
      <c r="E46" s="60"/>
      <c r="F46" s="60"/>
      <c r="G46" s="60"/>
      <c r="H46" s="60"/>
      <c r="I46" s="60"/>
      <c r="J46" s="60"/>
      <c r="K46" s="60"/>
      <c r="L46" s="64" t="str">
        <f>IF(E11="","",E11)</f>
        <v>MČ Praha 12, Písková 830/25, 143 12 Praha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3" t="s">
        <v>37</v>
      </c>
      <c r="AJ46" s="60"/>
      <c r="AK46" s="60"/>
      <c r="AL46" s="60"/>
      <c r="AM46" s="74" t="str">
        <f>IF(E17="","",E17)</f>
        <v>Ing. Jan Tillinger, Ing. Michal Turek</v>
      </c>
      <c r="AN46" s="74"/>
      <c r="AO46" s="74"/>
      <c r="AP46" s="74"/>
      <c r="AQ46" s="60"/>
      <c r="AR46" s="58"/>
      <c r="AS46" s="75" t="s">
        <v>56</v>
      </c>
      <c r="AT46" s="75"/>
      <c r="AU46" s="76"/>
      <c r="AV46" s="76"/>
      <c r="AW46" s="76"/>
      <c r="AX46" s="76"/>
      <c r="AY46" s="76"/>
      <c r="AZ46" s="76"/>
      <c r="BA46" s="76"/>
      <c r="BB46" s="76"/>
      <c r="BC46" s="76"/>
      <c r="BD46" s="77"/>
    </row>
    <row r="47" spans="2:56" s="31" customFormat="1" ht="12.75">
      <c r="B47" s="32"/>
      <c r="C47" s="63" t="s">
        <v>35</v>
      </c>
      <c r="D47" s="60"/>
      <c r="E47" s="60"/>
      <c r="F47" s="60"/>
      <c r="G47" s="60"/>
      <c r="H47" s="60"/>
      <c r="I47" s="60"/>
      <c r="J47" s="60"/>
      <c r="K47" s="60"/>
      <c r="L47" s="64">
        <f>IF(E14="Vyplň údaj","",E14)</f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75"/>
      <c r="AT47" s="75"/>
      <c r="AU47" s="78"/>
      <c r="AV47" s="78"/>
      <c r="AW47" s="78"/>
      <c r="AX47" s="78"/>
      <c r="AY47" s="78"/>
      <c r="AZ47" s="78"/>
      <c r="BA47" s="78"/>
      <c r="BB47" s="78"/>
      <c r="BC47" s="78"/>
      <c r="BD47" s="79"/>
    </row>
    <row r="48" spans="2:56" s="31" customFormat="1" ht="10.5" customHeight="1">
      <c r="B48" s="32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75"/>
      <c r="AT48" s="75"/>
      <c r="AU48" s="33"/>
      <c r="AV48" s="33"/>
      <c r="AW48" s="33"/>
      <c r="AX48" s="33"/>
      <c r="AY48" s="33"/>
      <c r="AZ48" s="33"/>
      <c r="BA48" s="33"/>
      <c r="BB48" s="33"/>
      <c r="BC48" s="33"/>
      <c r="BD48" s="80"/>
    </row>
    <row r="49" spans="2:56" s="31" customFormat="1" ht="29.25" customHeight="1">
      <c r="B49" s="32"/>
      <c r="C49" s="81" t="s">
        <v>57</v>
      </c>
      <c r="D49" s="81"/>
      <c r="E49" s="81"/>
      <c r="F49" s="81"/>
      <c r="G49" s="81"/>
      <c r="H49" s="82"/>
      <c r="I49" s="83" t="s">
        <v>58</v>
      </c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4" t="s">
        <v>59</v>
      </c>
      <c r="AH49" s="84"/>
      <c r="AI49" s="84"/>
      <c r="AJ49" s="84"/>
      <c r="AK49" s="84"/>
      <c r="AL49" s="84"/>
      <c r="AM49" s="84"/>
      <c r="AN49" s="83" t="s">
        <v>60</v>
      </c>
      <c r="AO49" s="83"/>
      <c r="AP49" s="83"/>
      <c r="AQ49" s="85" t="s">
        <v>61</v>
      </c>
      <c r="AR49" s="58"/>
      <c r="AS49" s="86" t="s">
        <v>62</v>
      </c>
      <c r="AT49" s="87" t="s">
        <v>63</v>
      </c>
      <c r="AU49" s="87" t="s">
        <v>64</v>
      </c>
      <c r="AV49" s="87" t="s">
        <v>65</v>
      </c>
      <c r="AW49" s="87" t="s">
        <v>66</v>
      </c>
      <c r="AX49" s="87" t="s">
        <v>67</v>
      </c>
      <c r="AY49" s="87" t="s">
        <v>68</v>
      </c>
      <c r="AZ49" s="87" t="s">
        <v>69</v>
      </c>
      <c r="BA49" s="87" t="s">
        <v>70</v>
      </c>
      <c r="BB49" s="87" t="s">
        <v>71</v>
      </c>
      <c r="BC49" s="87" t="s">
        <v>72</v>
      </c>
      <c r="BD49" s="88" t="s">
        <v>73</v>
      </c>
    </row>
    <row r="50" spans="2:56" s="31" customFormat="1" ht="10.5" customHeight="1">
      <c r="B50" s="32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1"/>
    </row>
    <row r="51" spans="2:90" s="66" customFormat="1" ht="32.25" customHeight="1">
      <c r="B51" s="67"/>
      <c r="C51" s="92" t="s">
        <v>74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4">
        <f>ROUND(AG52,2)</f>
        <v>0</v>
      </c>
      <c r="AH51" s="94"/>
      <c r="AI51" s="94"/>
      <c r="AJ51" s="94"/>
      <c r="AK51" s="94"/>
      <c r="AL51" s="94"/>
      <c r="AM51" s="94"/>
      <c r="AN51" s="95">
        <f>SUM(AG51,AT51)</f>
        <v>0</v>
      </c>
      <c r="AO51" s="95"/>
      <c r="AP51" s="95"/>
      <c r="AQ51" s="96"/>
      <c r="AR51" s="71"/>
      <c r="AS51" s="97">
        <f>ROUND(AS52,2)</f>
        <v>0</v>
      </c>
      <c r="AT51" s="98">
        <f>ROUND(SUM(AV51:AW51),2)</f>
        <v>0</v>
      </c>
      <c r="AU51" s="99">
        <f>ROUND(AU52,5)</f>
        <v>0</v>
      </c>
      <c r="AV51" s="98">
        <f>ROUND(AZ51*L26,2)</f>
        <v>0</v>
      </c>
      <c r="AW51" s="98">
        <f>ROUND(BA51*L27,2)</f>
        <v>0</v>
      </c>
      <c r="AX51" s="98">
        <f>ROUND(BB51*L26,2)</f>
        <v>0</v>
      </c>
      <c r="AY51" s="98">
        <f>ROUND(BC51*L27,2)</f>
        <v>0</v>
      </c>
      <c r="AZ51" s="98">
        <f>ROUND(AZ52,2)</f>
        <v>0</v>
      </c>
      <c r="BA51" s="98">
        <f>ROUND(BA52,2)</f>
        <v>0</v>
      </c>
      <c r="BB51" s="98">
        <f>ROUND(BB52,2)</f>
        <v>0</v>
      </c>
      <c r="BC51" s="98">
        <f>ROUND(BC52,2)</f>
        <v>0</v>
      </c>
      <c r="BD51" s="100">
        <f>ROUND(BD52,2)</f>
        <v>0</v>
      </c>
      <c r="BS51" s="101" t="s">
        <v>75</v>
      </c>
      <c r="BT51" s="101" t="s">
        <v>76</v>
      </c>
      <c r="BU51" s="102" t="s">
        <v>77</v>
      </c>
      <c r="BV51" s="101" t="s">
        <v>78</v>
      </c>
      <c r="BW51" s="101" t="s">
        <v>7</v>
      </c>
      <c r="BX51" s="101" t="s">
        <v>79</v>
      </c>
      <c r="CL51" s="101" t="s">
        <v>21</v>
      </c>
    </row>
    <row r="52" spans="1:91" s="115" customFormat="1" ht="16.5" customHeight="1">
      <c r="A52" s="103" t="s">
        <v>80</v>
      </c>
      <c r="B52" s="104"/>
      <c r="C52" s="105"/>
      <c r="D52" s="106" t="s">
        <v>81</v>
      </c>
      <c r="E52" s="106"/>
      <c r="F52" s="106"/>
      <c r="G52" s="106"/>
      <c r="H52" s="106"/>
      <c r="I52" s="107"/>
      <c r="J52" s="106" t="s">
        <v>82</v>
      </c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8">
        <f>'SO 100 - Komunikace a zpe...'!J27</f>
        <v>0</v>
      </c>
      <c r="AH52" s="108"/>
      <c r="AI52" s="108"/>
      <c r="AJ52" s="108"/>
      <c r="AK52" s="108"/>
      <c r="AL52" s="108"/>
      <c r="AM52" s="108"/>
      <c r="AN52" s="108">
        <f>SUM(AG52,AT52)</f>
        <v>0</v>
      </c>
      <c r="AO52" s="108"/>
      <c r="AP52" s="108"/>
      <c r="AQ52" s="109" t="s">
        <v>83</v>
      </c>
      <c r="AR52" s="110"/>
      <c r="AS52" s="111">
        <v>0</v>
      </c>
      <c r="AT52" s="112">
        <f>ROUND(SUM(AV52:AW52),2)</f>
        <v>0</v>
      </c>
      <c r="AU52" s="113">
        <f>'SO 100 - Komunikace a zpe...'!P83</f>
        <v>0</v>
      </c>
      <c r="AV52" s="112">
        <f>'SO 100 - Komunikace a zpe...'!J30</f>
        <v>0</v>
      </c>
      <c r="AW52" s="112">
        <f>'SO 100 - Komunikace a zpe...'!J31</f>
        <v>0</v>
      </c>
      <c r="AX52" s="112">
        <f>'SO 100 - Komunikace a zpe...'!J32</f>
        <v>0</v>
      </c>
      <c r="AY52" s="112">
        <f>'SO 100 - Komunikace a zpe...'!J33</f>
        <v>0</v>
      </c>
      <c r="AZ52" s="112">
        <f>'SO 100 - Komunikace a zpe...'!F30</f>
        <v>0</v>
      </c>
      <c r="BA52" s="112">
        <f>'SO 100 - Komunikace a zpe...'!F31</f>
        <v>0</v>
      </c>
      <c r="BB52" s="112">
        <f>'SO 100 - Komunikace a zpe...'!F32</f>
        <v>0</v>
      </c>
      <c r="BC52" s="112">
        <f>'SO 100 - Komunikace a zpe...'!F33</f>
        <v>0</v>
      </c>
      <c r="BD52" s="114">
        <f>'SO 100 - Komunikace a zpe...'!F34</f>
        <v>0</v>
      </c>
      <c r="BT52" s="116" t="s">
        <v>23</v>
      </c>
      <c r="BV52" s="116" t="s">
        <v>78</v>
      </c>
      <c r="BW52" s="116" t="s">
        <v>84</v>
      </c>
      <c r="BX52" s="116" t="s">
        <v>7</v>
      </c>
      <c r="CL52" s="116" t="s">
        <v>85</v>
      </c>
      <c r="CM52" s="116" t="s">
        <v>86</v>
      </c>
    </row>
    <row r="53" spans="2:44" s="31" customFormat="1" ht="30" customHeight="1">
      <c r="B53" s="32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2:44" s="31" customFormat="1" ht="6.7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selectLockedCells="1" selectUnlockedCells="1"/>
  <mergeCells count="41">
    <mergeCell ref="AR2:BE2"/>
    <mergeCell ref="K5:AO5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1:AM51"/>
    <mergeCell ref="AN51:AP51"/>
    <mergeCell ref="D52:H52"/>
    <mergeCell ref="J52:AF52"/>
    <mergeCell ref="AG52:AM52"/>
    <mergeCell ref="AN52:AP52"/>
  </mergeCells>
  <hyperlinks>
    <hyperlink ref="K1" location="C2" display="1) Rekapitulace stavby"/>
    <hyperlink ref="W1" location="C51" display="2) Rekapitulace objektů stavby a soupisů prací"/>
    <hyperlink ref="A52" location="'SO 100 - Komunikace a zpe!..'.C2" display="/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0"/>
  <sheetViews>
    <sheetView showGridLines="0" tabSelected="1" workbookViewId="0" topLeftCell="A1">
      <pane ySplit="1" topLeftCell="A182" activePane="bottomLeft" state="frozen"/>
      <selection pane="topLeft" activeCell="A1" sqref="A1"/>
      <selection pane="bottomLeft" activeCell="V53" sqref="V53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9" width="9.57421875" style="117" customWidth="1"/>
    <col min="10" max="10" width="17.7109375" style="1" customWidth="1"/>
    <col min="11" max="11" width="11.7109375" style="1" customWidth="1"/>
    <col min="12" max="12" width="6.421875" style="1" customWidth="1"/>
    <col min="13" max="21" width="0" style="1" hidden="1" customWidth="1"/>
    <col min="22" max="22" width="9.28125" style="1" customWidth="1"/>
    <col min="23" max="23" width="12.28125" style="1" customWidth="1"/>
    <col min="24" max="24" width="9.28125" style="1" customWidth="1"/>
    <col min="25" max="25" width="11.28125" style="1" customWidth="1"/>
    <col min="26" max="26" width="8.28125" style="1" customWidth="1"/>
    <col min="27" max="27" width="11.28125" style="1" customWidth="1"/>
    <col min="28" max="28" width="12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70" ht="21.75" customHeight="1">
      <c r="A1" s="7"/>
      <c r="B1" s="118"/>
      <c r="C1" s="118"/>
      <c r="D1" s="119" t="s">
        <v>1</v>
      </c>
      <c r="E1" s="118"/>
      <c r="F1" s="120" t="s">
        <v>87</v>
      </c>
      <c r="G1" s="120" t="s">
        <v>88</v>
      </c>
      <c r="H1" s="120"/>
      <c r="I1" s="121"/>
      <c r="J1" s="120" t="s">
        <v>89</v>
      </c>
      <c r="K1" s="119" t="s">
        <v>90</v>
      </c>
      <c r="L1" s="120" t="s">
        <v>91</v>
      </c>
      <c r="M1" s="120"/>
      <c r="N1" s="120"/>
      <c r="O1" s="120"/>
      <c r="P1" s="120"/>
      <c r="Q1" s="120"/>
      <c r="R1" s="120"/>
      <c r="S1" s="120"/>
      <c r="T1" s="120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AT2" s="11" t="s">
        <v>84</v>
      </c>
    </row>
    <row r="3" spans="2:46" ht="6.75" customHeight="1">
      <c r="B3" s="12"/>
      <c r="C3" s="13"/>
      <c r="D3" s="13"/>
      <c r="E3" s="13"/>
      <c r="F3" s="13"/>
      <c r="G3" s="13"/>
      <c r="H3" s="13"/>
      <c r="I3" s="122"/>
      <c r="J3" s="13"/>
      <c r="K3" s="14"/>
      <c r="AT3" s="11" t="s">
        <v>86</v>
      </c>
    </row>
    <row r="4" spans="2:46" ht="36.75" customHeight="1">
      <c r="B4" s="15"/>
      <c r="C4" s="16"/>
      <c r="D4" s="17" t="s">
        <v>92</v>
      </c>
      <c r="E4" s="16"/>
      <c r="F4" s="16"/>
      <c r="G4" s="16"/>
      <c r="H4" s="16"/>
      <c r="I4" s="123"/>
      <c r="J4" s="16"/>
      <c r="K4" s="18"/>
      <c r="M4" s="19" t="s">
        <v>12</v>
      </c>
      <c r="AT4" s="11" t="s">
        <v>6</v>
      </c>
    </row>
    <row r="5" spans="2:11" ht="6.75" customHeight="1">
      <c r="B5" s="15"/>
      <c r="C5" s="16"/>
      <c r="D5" s="16"/>
      <c r="E5" s="16"/>
      <c r="F5" s="16"/>
      <c r="G5" s="16"/>
      <c r="H5" s="16"/>
      <c r="I5" s="123"/>
      <c r="J5" s="16"/>
      <c r="K5" s="18"/>
    </row>
    <row r="6" spans="2:11" ht="12.75">
      <c r="B6" s="15"/>
      <c r="C6" s="16"/>
      <c r="D6" s="26" t="s">
        <v>17</v>
      </c>
      <c r="E6" s="16"/>
      <c r="F6" s="16"/>
      <c r="G6" s="16"/>
      <c r="H6" s="16"/>
      <c r="I6" s="123"/>
      <c r="J6" s="16"/>
      <c r="K6" s="18"/>
    </row>
    <row r="7" spans="2:11" ht="16.5" customHeight="1">
      <c r="B7" s="15"/>
      <c r="C7" s="16"/>
      <c r="D7" s="16"/>
      <c r="E7" s="124" t="str">
        <f>'Rekapitulace stavby'!K6</f>
        <v>Rekonstrukce ulice Ke Spálence, Praha - Točná</v>
      </c>
      <c r="F7" s="124"/>
      <c r="G7" s="124"/>
      <c r="H7" s="124"/>
      <c r="I7" s="123"/>
      <c r="J7" s="16"/>
      <c r="K7" s="18"/>
    </row>
    <row r="8" spans="2:11" s="31" customFormat="1" ht="12.75">
      <c r="B8" s="32"/>
      <c r="C8" s="33"/>
      <c r="D8" s="26" t="s">
        <v>93</v>
      </c>
      <c r="E8" s="33"/>
      <c r="F8" s="33"/>
      <c r="G8" s="33"/>
      <c r="H8" s="33"/>
      <c r="I8" s="125"/>
      <c r="J8" s="33"/>
      <c r="K8" s="37"/>
    </row>
    <row r="9" spans="2:11" s="31" customFormat="1" ht="36.75" customHeight="1">
      <c r="B9" s="32"/>
      <c r="C9" s="33"/>
      <c r="D9" s="33"/>
      <c r="E9" s="70" t="s">
        <v>94</v>
      </c>
      <c r="F9" s="70"/>
      <c r="G9" s="70"/>
      <c r="H9" s="70"/>
      <c r="I9" s="125"/>
      <c r="J9" s="33"/>
      <c r="K9" s="37"/>
    </row>
    <row r="10" spans="2:11" s="31" customFormat="1" ht="12.75">
      <c r="B10" s="32"/>
      <c r="C10" s="33"/>
      <c r="D10" s="33"/>
      <c r="E10" s="33"/>
      <c r="F10" s="33"/>
      <c r="G10" s="33"/>
      <c r="H10" s="33"/>
      <c r="I10" s="125"/>
      <c r="J10" s="33"/>
      <c r="K10" s="37"/>
    </row>
    <row r="11" spans="2:11" s="31" customFormat="1" ht="14.25" customHeight="1">
      <c r="B11" s="32"/>
      <c r="C11" s="33"/>
      <c r="D11" s="26" t="s">
        <v>20</v>
      </c>
      <c r="E11" s="33"/>
      <c r="F11" s="22" t="s">
        <v>85</v>
      </c>
      <c r="G11" s="33"/>
      <c r="H11" s="33"/>
      <c r="I11" s="126" t="s">
        <v>22</v>
      </c>
      <c r="J11" s="22"/>
      <c r="K11" s="37"/>
    </row>
    <row r="12" spans="2:11" s="31" customFormat="1" ht="14.25" customHeight="1">
      <c r="B12" s="32"/>
      <c r="C12" s="33"/>
      <c r="D12" s="26" t="s">
        <v>24</v>
      </c>
      <c r="E12" s="33"/>
      <c r="F12" s="22" t="s">
        <v>25</v>
      </c>
      <c r="G12" s="33"/>
      <c r="H12" s="33"/>
      <c r="I12" s="126" t="s">
        <v>26</v>
      </c>
      <c r="J12" s="73" t="str">
        <f>'Rekapitulace stavby'!AN8</f>
        <v>4. 7. 2018</v>
      </c>
      <c r="K12" s="37"/>
    </row>
    <row r="13" spans="2:11" s="31" customFormat="1" ht="10.5" customHeight="1">
      <c r="B13" s="32"/>
      <c r="C13" s="33"/>
      <c r="D13" s="33"/>
      <c r="E13" s="33"/>
      <c r="F13" s="33"/>
      <c r="G13" s="33"/>
      <c r="H13" s="33"/>
      <c r="I13" s="125"/>
      <c r="J13" s="33"/>
      <c r="K13" s="37"/>
    </row>
    <row r="14" spans="2:11" s="31" customFormat="1" ht="14.25" customHeight="1">
      <c r="B14" s="32"/>
      <c r="C14" s="33"/>
      <c r="D14" s="26" t="s">
        <v>30</v>
      </c>
      <c r="E14" s="33"/>
      <c r="F14" s="33"/>
      <c r="G14" s="33"/>
      <c r="H14" s="33"/>
      <c r="I14" s="126" t="s">
        <v>31</v>
      </c>
      <c r="J14" s="22" t="s">
        <v>32</v>
      </c>
      <c r="K14" s="37"/>
    </row>
    <row r="15" spans="2:11" s="31" customFormat="1" ht="18" customHeight="1">
      <c r="B15" s="32"/>
      <c r="C15" s="33"/>
      <c r="D15" s="33"/>
      <c r="E15" s="22" t="s">
        <v>33</v>
      </c>
      <c r="F15" s="33"/>
      <c r="G15" s="33"/>
      <c r="H15" s="33"/>
      <c r="I15" s="126" t="s">
        <v>34</v>
      </c>
      <c r="J15" s="22"/>
      <c r="K15" s="37"/>
    </row>
    <row r="16" spans="2:11" s="31" customFormat="1" ht="6.75" customHeight="1">
      <c r="B16" s="32"/>
      <c r="C16" s="33"/>
      <c r="D16" s="33"/>
      <c r="E16" s="33"/>
      <c r="F16" s="33"/>
      <c r="G16" s="33"/>
      <c r="H16" s="33"/>
      <c r="I16" s="125"/>
      <c r="J16" s="33"/>
      <c r="K16" s="37"/>
    </row>
    <row r="17" spans="2:11" s="31" customFormat="1" ht="14.25" customHeight="1">
      <c r="B17" s="32"/>
      <c r="C17" s="33"/>
      <c r="D17" s="26" t="s">
        <v>35</v>
      </c>
      <c r="E17" s="33"/>
      <c r="F17" s="33"/>
      <c r="G17" s="33"/>
      <c r="H17" s="33"/>
      <c r="I17" s="126" t="s">
        <v>31</v>
      </c>
      <c r="J17" s="22">
        <f>IF('Rekapitulace stavby'!AN13="Vyplň údaj","",IF('Rekapitulace stavby'!AN13="","",'Rekapitulace stavby'!AN13))</f>
      </c>
      <c r="K17" s="37"/>
    </row>
    <row r="18" spans="2:11" s="31" customFormat="1" ht="18" customHeight="1">
      <c r="B18" s="32"/>
      <c r="C18" s="33"/>
      <c r="D18" s="33"/>
      <c r="E18" s="22">
        <f>IF('Rekapitulace stavby'!E14="Vyplň údaj","",IF('Rekapitulace stavby'!E14="","",'Rekapitulace stavby'!E14))</f>
      </c>
      <c r="F18" s="33"/>
      <c r="G18" s="33"/>
      <c r="H18" s="33"/>
      <c r="I18" s="126" t="s">
        <v>34</v>
      </c>
      <c r="J18" s="22">
        <f>IF('Rekapitulace stavby'!AN14="Vyplň údaj","",IF('Rekapitulace stavby'!AN14="","",'Rekapitulace stavby'!AN14))</f>
      </c>
      <c r="K18" s="37"/>
    </row>
    <row r="19" spans="2:11" s="31" customFormat="1" ht="6.75" customHeight="1">
      <c r="B19" s="32"/>
      <c r="C19" s="33"/>
      <c r="D19" s="33"/>
      <c r="E19" s="33"/>
      <c r="F19" s="33"/>
      <c r="G19" s="33"/>
      <c r="H19" s="33"/>
      <c r="I19" s="125"/>
      <c r="J19" s="33"/>
      <c r="K19" s="37"/>
    </row>
    <row r="20" spans="2:11" s="31" customFormat="1" ht="14.25" customHeight="1">
      <c r="B20" s="32"/>
      <c r="C20" s="33"/>
      <c r="D20" s="26" t="s">
        <v>37</v>
      </c>
      <c r="E20" s="33"/>
      <c r="F20" s="33"/>
      <c r="G20" s="33"/>
      <c r="H20" s="33"/>
      <c r="I20" s="126" t="s">
        <v>31</v>
      </c>
      <c r="J20" s="22"/>
      <c r="K20" s="37"/>
    </row>
    <row r="21" spans="2:11" s="31" customFormat="1" ht="18" customHeight="1">
      <c r="B21" s="32"/>
      <c r="C21" s="33"/>
      <c r="D21" s="33"/>
      <c r="E21" s="22" t="s">
        <v>38</v>
      </c>
      <c r="F21" s="33"/>
      <c r="G21" s="33"/>
      <c r="H21" s="33"/>
      <c r="I21" s="126" t="s">
        <v>34</v>
      </c>
      <c r="J21" s="22"/>
      <c r="K21" s="37"/>
    </row>
    <row r="22" spans="2:11" s="31" customFormat="1" ht="6.75" customHeight="1">
      <c r="B22" s="32"/>
      <c r="C22" s="33"/>
      <c r="D22" s="33"/>
      <c r="E22" s="33"/>
      <c r="F22" s="33"/>
      <c r="G22" s="33"/>
      <c r="H22" s="33"/>
      <c r="I22" s="125"/>
      <c r="J22" s="33"/>
      <c r="K22" s="37"/>
    </row>
    <row r="23" spans="2:11" s="31" customFormat="1" ht="14.25" customHeight="1">
      <c r="B23" s="32"/>
      <c r="C23" s="33"/>
      <c r="D23" s="26" t="s">
        <v>40</v>
      </c>
      <c r="E23" s="33"/>
      <c r="F23" s="33"/>
      <c r="G23" s="33"/>
      <c r="H23" s="33"/>
      <c r="I23" s="125"/>
      <c r="J23" s="33"/>
      <c r="K23" s="37"/>
    </row>
    <row r="24" spans="2:11" s="127" customFormat="1" ht="71.25" customHeight="1">
      <c r="B24" s="128"/>
      <c r="C24" s="129"/>
      <c r="D24" s="129"/>
      <c r="E24" s="29" t="s">
        <v>95</v>
      </c>
      <c r="F24" s="29"/>
      <c r="G24" s="29"/>
      <c r="H24" s="29"/>
      <c r="I24" s="130"/>
      <c r="J24" s="129"/>
      <c r="K24" s="131"/>
    </row>
    <row r="25" spans="2:11" s="31" customFormat="1" ht="6.75" customHeight="1">
      <c r="B25" s="32"/>
      <c r="C25" s="33"/>
      <c r="D25" s="33"/>
      <c r="E25" s="33"/>
      <c r="F25" s="33"/>
      <c r="G25" s="33"/>
      <c r="H25" s="33"/>
      <c r="I25" s="125"/>
      <c r="J25" s="33"/>
      <c r="K25" s="37"/>
    </row>
    <row r="26" spans="2:11" s="31" customFormat="1" ht="6.75" customHeight="1">
      <c r="B26" s="32"/>
      <c r="C26" s="33"/>
      <c r="D26" s="90"/>
      <c r="E26" s="90"/>
      <c r="F26" s="90"/>
      <c r="G26" s="90"/>
      <c r="H26" s="90"/>
      <c r="I26" s="132"/>
      <c r="J26" s="90"/>
      <c r="K26" s="133"/>
    </row>
    <row r="27" spans="2:11" s="31" customFormat="1" ht="25.5" customHeight="1">
      <c r="B27" s="32"/>
      <c r="C27" s="33"/>
      <c r="D27" s="134" t="s">
        <v>42</v>
      </c>
      <c r="E27" s="33"/>
      <c r="F27" s="33"/>
      <c r="G27" s="33"/>
      <c r="H27" s="33"/>
      <c r="I27" s="125"/>
      <c r="J27" s="95">
        <f>ROUND(J83,2)</f>
        <v>0</v>
      </c>
      <c r="K27" s="37"/>
    </row>
    <row r="28" spans="2:11" s="31" customFormat="1" ht="6.75" customHeight="1">
      <c r="B28" s="32"/>
      <c r="C28" s="33"/>
      <c r="D28" s="90"/>
      <c r="E28" s="90"/>
      <c r="F28" s="90"/>
      <c r="G28" s="90"/>
      <c r="H28" s="90"/>
      <c r="I28" s="132"/>
      <c r="J28" s="90"/>
      <c r="K28" s="133"/>
    </row>
    <row r="29" spans="2:11" s="31" customFormat="1" ht="14.25" customHeight="1">
      <c r="B29" s="32"/>
      <c r="C29" s="33"/>
      <c r="D29" s="33"/>
      <c r="E29" s="33"/>
      <c r="F29" s="38" t="s">
        <v>44</v>
      </c>
      <c r="G29" s="33"/>
      <c r="H29" s="33"/>
      <c r="I29" s="135" t="s">
        <v>43</v>
      </c>
      <c r="J29" s="38" t="s">
        <v>45</v>
      </c>
      <c r="K29" s="37"/>
    </row>
    <row r="30" spans="2:11" s="31" customFormat="1" ht="14.25" customHeight="1">
      <c r="B30" s="32"/>
      <c r="C30" s="33"/>
      <c r="D30" s="42" t="s">
        <v>46</v>
      </c>
      <c r="E30" s="42" t="s">
        <v>47</v>
      </c>
      <c r="F30" s="136">
        <f>ROUND(SUM(BE83:BE209),2)</f>
        <v>0</v>
      </c>
      <c r="G30" s="33"/>
      <c r="H30" s="33"/>
      <c r="I30" s="137">
        <v>0.21000000000000002</v>
      </c>
      <c r="J30" s="136">
        <f>ROUND(ROUND((SUM(BE83:BE209)),2)*I30,2)</f>
        <v>0</v>
      </c>
      <c r="K30" s="37"/>
    </row>
    <row r="31" spans="2:11" s="31" customFormat="1" ht="14.25" customHeight="1">
      <c r="B31" s="32"/>
      <c r="C31" s="33"/>
      <c r="D31" s="33"/>
      <c r="E31" s="42" t="s">
        <v>48</v>
      </c>
      <c r="F31" s="136">
        <f>ROUND(SUM(BF83:BF209),2)</f>
        <v>0</v>
      </c>
      <c r="G31" s="33"/>
      <c r="H31" s="33"/>
      <c r="I31" s="137">
        <v>0.15000000000000002</v>
      </c>
      <c r="J31" s="136">
        <f>ROUND(ROUND((SUM(BF83:BF209)),2)*I31,2)</f>
        <v>0</v>
      </c>
      <c r="K31" s="37"/>
    </row>
    <row r="32" spans="2:11" s="31" customFormat="1" ht="14.25" customHeight="1" hidden="1">
      <c r="B32" s="32"/>
      <c r="C32" s="33"/>
      <c r="D32" s="33"/>
      <c r="E32" s="42" t="s">
        <v>49</v>
      </c>
      <c r="F32" s="136">
        <f>ROUND(SUM(BG83:BG209),2)</f>
        <v>0</v>
      </c>
      <c r="G32" s="33"/>
      <c r="H32" s="33"/>
      <c r="I32" s="137">
        <v>0.21000000000000002</v>
      </c>
      <c r="J32" s="136">
        <v>0</v>
      </c>
      <c r="K32" s="37"/>
    </row>
    <row r="33" spans="2:11" s="31" customFormat="1" ht="14.25" customHeight="1" hidden="1">
      <c r="B33" s="32"/>
      <c r="C33" s="33"/>
      <c r="D33" s="33"/>
      <c r="E33" s="42" t="s">
        <v>50</v>
      </c>
      <c r="F33" s="136">
        <f>ROUND(SUM(BH83:BH209),2)</f>
        <v>0</v>
      </c>
      <c r="G33" s="33"/>
      <c r="H33" s="33"/>
      <c r="I33" s="137">
        <v>0.15000000000000002</v>
      </c>
      <c r="J33" s="136">
        <v>0</v>
      </c>
      <c r="K33" s="37"/>
    </row>
    <row r="34" spans="2:11" s="31" customFormat="1" ht="14.25" customHeight="1" hidden="1">
      <c r="B34" s="32"/>
      <c r="C34" s="33"/>
      <c r="D34" s="33"/>
      <c r="E34" s="42" t="s">
        <v>51</v>
      </c>
      <c r="F34" s="136">
        <f>ROUND(SUM(BI83:BI209),2)</f>
        <v>0</v>
      </c>
      <c r="G34" s="33"/>
      <c r="H34" s="33"/>
      <c r="I34" s="137">
        <v>0</v>
      </c>
      <c r="J34" s="136">
        <v>0</v>
      </c>
      <c r="K34" s="37"/>
    </row>
    <row r="35" spans="2:11" s="31" customFormat="1" ht="6.75" customHeight="1">
      <c r="B35" s="32"/>
      <c r="C35" s="33"/>
      <c r="D35" s="33"/>
      <c r="E35" s="33"/>
      <c r="F35" s="33"/>
      <c r="G35" s="33"/>
      <c r="H35" s="33"/>
      <c r="I35" s="125"/>
      <c r="J35" s="33"/>
      <c r="K35" s="37"/>
    </row>
    <row r="36" spans="2:11" s="31" customFormat="1" ht="25.5" customHeight="1">
      <c r="B36" s="32"/>
      <c r="C36" s="138"/>
      <c r="D36" s="139" t="s">
        <v>52</v>
      </c>
      <c r="E36" s="82"/>
      <c r="F36" s="82"/>
      <c r="G36" s="140" t="s">
        <v>53</v>
      </c>
      <c r="H36" s="141" t="s">
        <v>54</v>
      </c>
      <c r="I36" s="142"/>
      <c r="J36" s="143">
        <f>SUM(J27:J34)</f>
        <v>0</v>
      </c>
      <c r="K36" s="144"/>
    </row>
    <row r="37" spans="2:11" s="31" customFormat="1" ht="14.25" customHeight="1">
      <c r="B37" s="53"/>
      <c r="C37" s="54"/>
      <c r="D37" s="54"/>
      <c r="E37" s="54"/>
      <c r="F37" s="54"/>
      <c r="G37" s="54"/>
      <c r="H37" s="54"/>
      <c r="I37" s="145"/>
      <c r="J37" s="54"/>
      <c r="K37" s="55"/>
    </row>
    <row r="41" spans="2:11" s="31" customFormat="1" ht="6.75" customHeight="1">
      <c r="B41" s="146"/>
      <c r="C41" s="147"/>
      <c r="D41" s="147"/>
      <c r="E41" s="147"/>
      <c r="F41" s="147"/>
      <c r="G41" s="147"/>
      <c r="H41" s="147"/>
      <c r="I41" s="148"/>
      <c r="J41" s="147"/>
      <c r="K41" s="149"/>
    </row>
    <row r="42" spans="2:11" s="31" customFormat="1" ht="36.75" customHeight="1">
      <c r="B42" s="32"/>
      <c r="C42" s="17" t="s">
        <v>96</v>
      </c>
      <c r="D42" s="33"/>
      <c r="E42" s="33"/>
      <c r="F42" s="33"/>
      <c r="G42" s="33"/>
      <c r="H42" s="33"/>
      <c r="I42" s="125"/>
      <c r="J42" s="33"/>
      <c r="K42" s="37"/>
    </row>
    <row r="43" spans="2:11" s="31" customFormat="1" ht="6.75" customHeight="1">
      <c r="B43" s="32"/>
      <c r="C43" s="33"/>
      <c r="D43" s="33"/>
      <c r="E43" s="33"/>
      <c r="F43" s="33"/>
      <c r="G43" s="33"/>
      <c r="H43" s="33"/>
      <c r="I43" s="125"/>
      <c r="J43" s="33"/>
      <c r="K43" s="37"/>
    </row>
    <row r="44" spans="2:11" s="31" customFormat="1" ht="14.25" customHeight="1">
      <c r="B44" s="32"/>
      <c r="C44" s="26" t="s">
        <v>17</v>
      </c>
      <c r="D44" s="33"/>
      <c r="E44" s="33"/>
      <c r="F44" s="33"/>
      <c r="G44" s="33"/>
      <c r="H44" s="33"/>
      <c r="I44" s="125"/>
      <c r="J44" s="33"/>
      <c r="K44" s="37"/>
    </row>
    <row r="45" spans="2:11" s="31" customFormat="1" ht="16.5" customHeight="1">
      <c r="B45" s="32"/>
      <c r="C45" s="33"/>
      <c r="D45" s="33"/>
      <c r="E45" s="124" t="str">
        <f>E7</f>
        <v>Rekonstrukce ulice Ke Spálence, Praha - Točná</v>
      </c>
      <c r="F45" s="124"/>
      <c r="G45" s="124"/>
      <c r="H45" s="124"/>
      <c r="I45" s="125"/>
      <c r="J45" s="33"/>
      <c r="K45" s="37"/>
    </row>
    <row r="46" spans="2:11" s="31" customFormat="1" ht="14.25" customHeight="1">
      <c r="B46" s="32"/>
      <c r="C46" s="26" t="s">
        <v>93</v>
      </c>
      <c r="D46" s="33"/>
      <c r="E46" s="33"/>
      <c r="F46" s="33"/>
      <c r="G46" s="33"/>
      <c r="H46" s="33"/>
      <c r="I46" s="125"/>
      <c r="J46" s="33"/>
      <c r="K46" s="37"/>
    </row>
    <row r="47" spans="2:11" s="31" customFormat="1" ht="17.25" customHeight="1">
      <c r="B47" s="32"/>
      <c r="C47" s="33"/>
      <c r="D47" s="33"/>
      <c r="E47" s="70" t="str">
        <f>E9</f>
        <v>SO 100 - Komunikace a zpevněné plochy</v>
      </c>
      <c r="F47" s="70"/>
      <c r="G47" s="70"/>
      <c r="H47" s="70"/>
      <c r="I47" s="125"/>
      <c r="J47" s="33"/>
      <c r="K47" s="37"/>
    </row>
    <row r="48" spans="2:11" s="31" customFormat="1" ht="6.75" customHeight="1">
      <c r="B48" s="32"/>
      <c r="C48" s="33"/>
      <c r="D48" s="33"/>
      <c r="E48" s="33"/>
      <c r="F48" s="33"/>
      <c r="G48" s="33"/>
      <c r="H48" s="33"/>
      <c r="I48" s="125"/>
      <c r="J48" s="33"/>
      <c r="K48" s="37"/>
    </row>
    <row r="49" spans="2:11" s="31" customFormat="1" ht="18" customHeight="1">
      <c r="B49" s="32"/>
      <c r="C49" s="26" t="s">
        <v>24</v>
      </c>
      <c r="D49" s="33"/>
      <c r="E49" s="33"/>
      <c r="F49" s="22" t="str">
        <f>F12</f>
        <v>k.ú. Točná</v>
      </c>
      <c r="G49" s="33"/>
      <c r="H49" s="33"/>
      <c r="I49" s="126" t="s">
        <v>26</v>
      </c>
      <c r="J49" s="73" t="str">
        <f>IF(J12="","",J12)</f>
        <v>4. 7. 2018</v>
      </c>
      <c r="K49" s="37"/>
    </row>
    <row r="50" spans="2:11" s="31" customFormat="1" ht="6.75" customHeight="1">
      <c r="B50" s="32"/>
      <c r="C50" s="33"/>
      <c r="D50" s="33"/>
      <c r="E50" s="33"/>
      <c r="F50" s="33"/>
      <c r="G50" s="33"/>
      <c r="H50" s="33"/>
      <c r="I50" s="125"/>
      <c r="J50" s="33"/>
      <c r="K50" s="37"/>
    </row>
    <row r="51" spans="2:11" s="31" customFormat="1" ht="16.5" customHeight="1">
      <c r="B51" s="32"/>
      <c r="C51" s="26" t="s">
        <v>30</v>
      </c>
      <c r="D51" s="33"/>
      <c r="E51" s="33"/>
      <c r="F51" s="22" t="str">
        <f>E15</f>
        <v>MČ Praha 12, Písková 830/25, 143 12 Praha</v>
      </c>
      <c r="G51" s="33"/>
      <c r="H51" s="33"/>
      <c r="I51" s="126" t="s">
        <v>37</v>
      </c>
      <c r="J51" s="29" t="str">
        <f>E21</f>
        <v>Ing. Jan Tillinger, Ing. Michal Turek</v>
      </c>
      <c r="K51" s="37"/>
    </row>
    <row r="52" spans="2:11" s="31" customFormat="1" ht="14.25" customHeight="1">
      <c r="B52" s="32"/>
      <c r="C52" s="26" t="s">
        <v>35</v>
      </c>
      <c r="D52" s="33"/>
      <c r="E52" s="33"/>
      <c r="F52" s="22">
        <f>IF(E18="","",E18)</f>
      </c>
      <c r="G52" s="33"/>
      <c r="H52" s="33"/>
      <c r="I52" s="125"/>
      <c r="J52" s="29"/>
      <c r="K52" s="37"/>
    </row>
    <row r="53" spans="2:11" s="31" customFormat="1" ht="9.75" customHeight="1">
      <c r="B53" s="32"/>
      <c r="C53" s="33"/>
      <c r="D53" s="33"/>
      <c r="E53" s="33"/>
      <c r="F53" s="33"/>
      <c r="G53" s="33"/>
      <c r="H53" s="33"/>
      <c r="I53" s="125"/>
      <c r="J53" s="33"/>
      <c r="K53" s="37"/>
    </row>
    <row r="54" spans="2:11" s="31" customFormat="1" ht="29.25" customHeight="1">
      <c r="B54" s="32"/>
      <c r="C54" s="150" t="s">
        <v>97</v>
      </c>
      <c r="D54" s="138"/>
      <c r="E54" s="138"/>
      <c r="F54" s="138"/>
      <c r="G54" s="138"/>
      <c r="H54" s="138"/>
      <c r="I54" s="151"/>
      <c r="J54" s="152" t="s">
        <v>98</v>
      </c>
      <c r="K54" s="153"/>
    </row>
    <row r="55" spans="2:11" s="31" customFormat="1" ht="9.75" customHeight="1">
      <c r="B55" s="32"/>
      <c r="C55" s="33"/>
      <c r="D55" s="33"/>
      <c r="E55" s="33"/>
      <c r="F55" s="33"/>
      <c r="G55" s="33"/>
      <c r="H55" s="33"/>
      <c r="I55" s="125"/>
      <c r="J55" s="33"/>
      <c r="K55" s="37"/>
    </row>
    <row r="56" spans="2:47" s="31" customFormat="1" ht="29.25" customHeight="1">
      <c r="B56" s="32"/>
      <c r="C56" s="154" t="s">
        <v>99</v>
      </c>
      <c r="D56" s="33"/>
      <c r="E56" s="33"/>
      <c r="F56" s="33"/>
      <c r="G56" s="33"/>
      <c r="H56" s="33"/>
      <c r="I56" s="125"/>
      <c r="J56" s="95">
        <f>J83</f>
        <v>0</v>
      </c>
      <c r="K56" s="37"/>
      <c r="AU56" s="11" t="s">
        <v>100</v>
      </c>
    </row>
    <row r="57" spans="2:11" s="155" customFormat="1" ht="24.75" customHeight="1">
      <c r="B57" s="156"/>
      <c r="C57" s="157"/>
      <c r="D57" s="158" t="s">
        <v>101</v>
      </c>
      <c r="E57" s="159"/>
      <c r="F57" s="159"/>
      <c r="G57" s="159"/>
      <c r="H57" s="159"/>
      <c r="I57" s="160"/>
      <c r="J57" s="161">
        <f>J84</f>
        <v>0</v>
      </c>
      <c r="K57" s="162"/>
    </row>
    <row r="58" spans="2:11" s="163" customFormat="1" ht="19.5" customHeight="1">
      <c r="B58" s="164"/>
      <c r="C58" s="165"/>
      <c r="D58" s="166" t="s">
        <v>102</v>
      </c>
      <c r="E58" s="167"/>
      <c r="F58" s="167"/>
      <c r="G58" s="167"/>
      <c r="H58" s="167"/>
      <c r="I58" s="168"/>
      <c r="J58" s="169">
        <f>J85</f>
        <v>0</v>
      </c>
      <c r="K58" s="170"/>
    </row>
    <row r="59" spans="2:11" s="163" customFormat="1" ht="19.5" customHeight="1">
      <c r="B59" s="164"/>
      <c r="C59" s="165"/>
      <c r="D59" s="166" t="s">
        <v>103</v>
      </c>
      <c r="E59" s="167"/>
      <c r="F59" s="167"/>
      <c r="G59" s="167"/>
      <c r="H59" s="167"/>
      <c r="I59" s="168"/>
      <c r="J59" s="169">
        <f>J157</f>
        <v>0</v>
      </c>
      <c r="K59" s="170"/>
    </row>
    <row r="60" spans="2:11" s="163" customFormat="1" ht="19.5" customHeight="1">
      <c r="B60" s="164"/>
      <c r="C60" s="165"/>
      <c r="D60" s="166" t="s">
        <v>104</v>
      </c>
      <c r="E60" s="167"/>
      <c r="F60" s="167"/>
      <c r="G60" s="167"/>
      <c r="H60" s="167"/>
      <c r="I60" s="168"/>
      <c r="J60" s="169">
        <f>J180</f>
        <v>0</v>
      </c>
      <c r="K60" s="170"/>
    </row>
    <row r="61" spans="2:11" s="163" customFormat="1" ht="19.5" customHeight="1">
      <c r="B61" s="164"/>
      <c r="C61" s="165"/>
      <c r="D61" s="166" t="s">
        <v>105</v>
      </c>
      <c r="E61" s="167"/>
      <c r="F61" s="167"/>
      <c r="G61" s="167"/>
      <c r="H61" s="167"/>
      <c r="I61" s="168"/>
      <c r="J61" s="169">
        <f>J183</f>
        <v>0</v>
      </c>
      <c r="K61" s="170"/>
    </row>
    <row r="62" spans="2:11" s="163" customFormat="1" ht="19.5" customHeight="1">
      <c r="B62" s="164"/>
      <c r="C62" s="165"/>
      <c r="D62" s="166" t="s">
        <v>106</v>
      </c>
      <c r="E62" s="167"/>
      <c r="F62" s="167"/>
      <c r="G62" s="167"/>
      <c r="H62" s="167"/>
      <c r="I62" s="168"/>
      <c r="J62" s="169">
        <f>J188</f>
        <v>0</v>
      </c>
      <c r="K62" s="170"/>
    </row>
    <row r="63" spans="2:11" s="163" customFormat="1" ht="19.5" customHeight="1">
      <c r="B63" s="164"/>
      <c r="C63" s="165"/>
      <c r="D63" s="166" t="s">
        <v>107</v>
      </c>
      <c r="E63" s="167"/>
      <c r="F63" s="167"/>
      <c r="G63" s="167"/>
      <c r="H63" s="167"/>
      <c r="I63" s="168"/>
      <c r="J63" s="169">
        <f>J208</f>
        <v>0</v>
      </c>
      <c r="K63" s="170"/>
    </row>
    <row r="64" spans="2:11" s="31" customFormat="1" ht="21.75" customHeight="1">
      <c r="B64" s="32"/>
      <c r="C64" s="33"/>
      <c r="D64" s="33"/>
      <c r="E64" s="33"/>
      <c r="F64" s="33"/>
      <c r="G64" s="33"/>
      <c r="H64" s="33"/>
      <c r="I64" s="125"/>
      <c r="J64" s="33"/>
      <c r="K64" s="37"/>
    </row>
    <row r="65" spans="2:11" s="31" customFormat="1" ht="6.75" customHeight="1">
      <c r="B65" s="53"/>
      <c r="C65" s="54"/>
      <c r="D65" s="54"/>
      <c r="E65" s="54"/>
      <c r="F65" s="54"/>
      <c r="G65" s="54"/>
      <c r="H65" s="54"/>
      <c r="I65" s="145"/>
      <c r="J65" s="54"/>
      <c r="K65" s="55"/>
    </row>
    <row r="69" spans="2:12" s="31" customFormat="1" ht="6.75" customHeight="1">
      <c r="B69" s="56"/>
      <c r="C69" s="57"/>
      <c r="D69" s="57"/>
      <c r="E69" s="57"/>
      <c r="F69" s="57"/>
      <c r="G69" s="57"/>
      <c r="H69" s="57"/>
      <c r="I69" s="148"/>
      <c r="J69" s="57"/>
      <c r="K69" s="57"/>
      <c r="L69" s="58"/>
    </row>
    <row r="70" spans="2:12" s="31" customFormat="1" ht="36.75" customHeight="1">
      <c r="B70" s="32"/>
      <c r="C70" s="59" t="s">
        <v>108</v>
      </c>
      <c r="D70" s="60"/>
      <c r="E70" s="60"/>
      <c r="F70" s="60"/>
      <c r="G70" s="60"/>
      <c r="H70" s="60"/>
      <c r="I70" s="171"/>
      <c r="J70" s="60"/>
      <c r="K70" s="60"/>
      <c r="L70" s="58"/>
    </row>
    <row r="71" spans="2:12" s="31" customFormat="1" ht="6.75" customHeight="1">
      <c r="B71" s="32"/>
      <c r="C71" s="60"/>
      <c r="D71" s="60"/>
      <c r="E71" s="60"/>
      <c r="F71" s="60"/>
      <c r="G71" s="60"/>
      <c r="H71" s="60"/>
      <c r="I71" s="171"/>
      <c r="J71" s="60"/>
      <c r="K71" s="60"/>
      <c r="L71" s="58"/>
    </row>
    <row r="72" spans="2:12" s="31" customFormat="1" ht="14.25" customHeight="1">
      <c r="B72" s="32"/>
      <c r="C72" s="63" t="s">
        <v>17</v>
      </c>
      <c r="D72" s="60"/>
      <c r="E72" s="60"/>
      <c r="F72" s="60"/>
      <c r="G72" s="60"/>
      <c r="H72" s="60"/>
      <c r="I72" s="171"/>
      <c r="J72" s="60"/>
      <c r="K72" s="60"/>
      <c r="L72" s="58"/>
    </row>
    <row r="73" spans="2:12" s="31" customFormat="1" ht="16.5" customHeight="1">
      <c r="B73" s="32"/>
      <c r="C73" s="60"/>
      <c r="D73" s="60"/>
      <c r="E73" s="124" t="str">
        <f>E7</f>
        <v>Rekonstrukce ulice Ke Spálence, Praha - Točná</v>
      </c>
      <c r="F73" s="124"/>
      <c r="G73" s="124"/>
      <c r="H73" s="124"/>
      <c r="I73" s="171"/>
      <c r="J73" s="60"/>
      <c r="K73" s="60"/>
      <c r="L73" s="58"/>
    </row>
    <row r="74" spans="2:12" s="31" customFormat="1" ht="14.25" customHeight="1">
      <c r="B74" s="32"/>
      <c r="C74" s="63" t="s">
        <v>93</v>
      </c>
      <c r="D74" s="60"/>
      <c r="E74" s="60"/>
      <c r="F74" s="60"/>
      <c r="G74" s="60"/>
      <c r="H74" s="60"/>
      <c r="I74" s="171"/>
      <c r="J74" s="60"/>
      <c r="K74" s="60"/>
      <c r="L74" s="58"/>
    </row>
    <row r="75" spans="2:12" s="31" customFormat="1" ht="17.25" customHeight="1">
      <c r="B75" s="32"/>
      <c r="C75" s="60"/>
      <c r="D75" s="60"/>
      <c r="E75" s="70" t="str">
        <f>E9</f>
        <v>SO 100 - Komunikace a zpevněné plochy</v>
      </c>
      <c r="F75" s="70"/>
      <c r="G75" s="70"/>
      <c r="H75" s="70"/>
      <c r="I75" s="171"/>
      <c r="J75" s="60"/>
      <c r="K75" s="60"/>
      <c r="L75" s="58"/>
    </row>
    <row r="76" spans="2:12" s="31" customFormat="1" ht="6.75" customHeight="1">
      <c r="B76" s="32"/>
      <c r="C76" s="60"/>
      <c r="D76" s="60"/>
      <c r="E76" s="60"/>
      <c r="F76" s="60"/>
      <c r="G76" s="60"/>
      <c r="H76" s="60"/>
      <c r="I76" s="171"/>
      <c r="J76" s="60"/>
      <c r="K76" s="60"/>
      <c r="L76" s="58"/>
    </row>
    <row r="77" spans="2:12" s="31" customFormat="1" ht="18" customHeight="1">
      <c r="B77" s="32"/>
      <c r="C77" s="63" t="s">
        <v>24</v>
      </c>
      <c r="D77" s="60"/>
      <c r="E77" s="60"/>
      <c r="F77" s="172" t="str">
        <f>F12</f>
        <v>k.ú. Točná</v>
      </c>
      <c r="G77" s="60"/>
      <c r="H77" s="60"/>
      <c r="I77" s="173" t="s">
        <v>26</v>
      </c>
      <c r="J77" s="174" t="str">
        <f>IF(J12="","",J12)</f>
        <v>4. 7. 2018</v>
      </c>
      <c r="K77" s="60"/>
      <c r="L77" s="58"/>
    </row>
    <row r="78" spans="2:12" s="31" customFormat="1" ht="6.75" customHeight="1">
      <c r="B78" s="32"/>
      <c r="C78" s="60"/>
      <c r="D78" s="60"/>
      <c r="E78" s="60"/>
      <c r="F78" s="60"/>
      <c r="G78" s="60"/>
      <c r="H78" s="60"/>
      <c r="I78" s="171"/>
      <c r="J78" s="60"/>
      <c r="K78" s="60"/>
      <c r="L78" s="58"/>
    </row>
    <row r="79" spans="2:12" s="31" customFormat="1" ht="12.75">
      <c r="B79" s="32"/>
      <c r="C79" s="63" t="s">
        <v>30</v>
      </c>
      <c r="D79" s="60"/>
      <c r="E79" s="60"/>
      <c r="F79" s="172" t="str">
        <f>E15</f>
        <v>MČ Praha 12, Písková 830/25, 143 12 Praha</v>
      </c>
      <c r="G79" s="60"/>
      <c r="H79" s="60"/>
      <c r="I79" s="173" t="s">
        <v>37</v>
      </c>
      <c r="J79" s="172" t="str">
        <f>E21</f>
        <v>Ing. Jan Tillinger, Ing. Michal Turek</v>
      </c>
      <c r="K79" s="60"/>
      <c r="L79" s="58"/>
    </row>
    <row r="80" spans="2:12" s="31" customFormat="1" ht="14.25" customHeight="1">
      <c r="B80" s="32"/>
      <c r="C80" s="63" t="s">
        <v>35</v>
      </c>
      <c r="D80" s="60"/>
      <c r="E80" s="60"/>
      <c r="F80" s="172">
        <f>IF(E18="","",E18)</f>
      </c>
      <c r="G80" s="60"/>
      <c r="H80" s="60"/>
      <c r="I80" s="171"/>
      <c r="J80" s="60"/>
      <c r="K80" s="60"/>
      <c r="L80" s="58"/>
    </row>
    <row r="81" spans="2:12" s="31" customFormat="1" ht="9.75" customHeight="1">
      <c r="B81" s="32"/>
      <c r="C81" s="60"/>
      <c r="D81" s="60"/>
      <c r="E81" s="60"/>
      <c r="F81" s="60"/>
      <c r="G81" s="60"/>
      <c r="H81" s="60"/>
      <c r="I81" s="171"/>
      <c r="J81" s="60"/>
      <c r="K81" s="60"/>
      <c r="L81" s="58"/>
    </row>
    <row r="82" spans="2:20" s="175" customFormat="1" ht="29.25" customHeight="1">
      <c r="B82" s="176"/>
      <c r="C82" s="177" t="s">
        <v>109</v>
      </c>
      <c r="D82" s="178" t="s">
        <v>61</v>
      </c>
      <c r="E82" s="178" t="s">
        <v>57</v>
      </c>
      <c r="F82" s="178" t="s">
        <v>110</v>
      </c>
      <c r="G82" s="178" t="s">
        <v>111</v>
      </c>
      <c r="H82" s="178" t="s">
        <v>112</v>
      </c>
      <c r="I82" s="179" t="s">
        <v>113</v>
      </c>
      <c r="J82" s="178" t="s">
        <v>98</v>
      </c>
      <c r="K82" s="180" t="s">
        <v>114</v>
      </c>
      <c r="L82" s="181"/>
      <c r="M82" s="86" t="s">
        <v>115</v>
      </c>
      <c r="N82" s="87" t="s">
        <v>46</v>
      </c>
      <c r="O82" s="87" t="s">
        <v>116</v>
      </c>
      <c r="P82" s="87" t="s">
        <v>117</v>
      </c>
      <c r="Q82" s="87" t="s">
        <v>118</v>
      </c>
      <c r="R82" s="87" t="s">
        <v>119</v>
      </c>
      <c r="S82" s="87" t="s">
        <v>120</v>
      </c>
      <c r="T82" s="88" t="s">
        <v>121</v>
      </c>
    </row>
    <row r="83" spans="2:63" s="31" customFormat="1" ht="29.25" customHeight="1">
      <c r="B83" s="32"/>
      <c r="C83" s="92" t="s">
        <v>99</v>
      </c>
      <c r="D83" s="60"/>
      <c r="E83" s="60"/>
      <c r="F83" s="60"/>
      <c r="G83" s="60"/>
      <c r="H83" s="60"/>
      <c r="I83" s="171"/>
      <c r="J83" s="182">
        <f>BK83</f>
        <v>0</v>
      </c>
      <c r="K83" s="60"/>
      <c r="L83" s="58"/>
      <c r="M83" s="89"/>
      <c r="N83" s="90"/>
      <c r="O83" s="90"/>
      <c r="P83" s="183">
        <f>P84</f>
        <v>0</v>
      </c>
      <c r="Q83" s="90"/>
      <c r="R83" s="183">
        <f>R84</f>
        <v>343.16793000000007</v>
      </c>
      <c r="S83" s="90"/>
      <c r="T83" s="184">
        <f>T84</f>
        <v>615.485</v>
      </c>
      <c r="AT83" s="11" t="s">
        <v>75</v>
      </c>
      <c r="AU83" s="11" t="s">
        <v>100</v>
      </c>
      <c r="BK83" s="185">
        <f>BK84</f>
        <v>0</v>
      </c>
    </row>
    <row r="84" spans="2:63" s="186" customFormat="1" ht="24.75" customHeight="1">
      <c r="B84" s="187"/>
      <c r="C84" s="188"/>
      <c r="D84" s="189" t="s">
        <v>75</v>
      </c>
      <c r="E84" s="190" t="s">
        <v>122</v>
      </c>
      <c r="F84" s="190" t="s">
        <v>123</v>
      </c>
      <c r="G84" s="188"/>
      <c r="H84" s="188"/>
      <c r="I84" s="191"/>
      <c r="J84" s="192">
        <f>BK84</f>
        <v>0</v>
      </c>
      <c r="K84" s="188"/>
      <c r="L84" s="193"/>
      <c r="M84" s="194"/>
      <c r="N84" s="195"/>
      <c r="O84" s="195"/>
      <c r="P84" s="196">
        <f>P85+P157+P180+P183+P188+P208</f>
        <v>0</v>
      </c>
      <c r="Q84" s="195"/>
      <c r="R84" s="196">
        <f>R85+R157+R180+R183+R188+R208</f>
        <v>343.16793000000007</v>
      </c>
      <c r="S84" s="195"/>
      <c r="T84" s="197">
        <f>T85+T157+T180+T183+T188+T208</f>
        <v>615.485</v>
      </c>
      <c r="AR84" s="198" t="s">
        <v>23</v>
      </c>
      <c r="AT84" s="199" t="s">
        <v>75</v>
      </c>
      <c r="AU84" s="199" t="s">
        <v>76</v>
      </c>
      <c r="AY84" s="198" t="s">
        <v>124</v>
      </c>
      <c r="BK84" s="200">
        <f>BK85+BK157+BK180+BK183+BK188+BK208</f>
        <v>0</v>
      </c>
    </row>
    <row r="85" spans="2:63" s="186" customFormat="1" ht="19.5" customHeight="1">
      <c r="B85" s="187"/>
      <c r="C85" s="188"/>
      <c r="D85" s="189" t="s">
        <v>75</v>
      </c>
      <c r="E85" s="201" t="s">
        <v>23</v>
      </c>
      <c r="F85" s="201" t="s">
        <v>125</v>
      </c>
      <c r="G85" s="188"/>
      <c r="H85" s="188"/>
      <c r="I85" s="191"/>
      <c r="J85" s="202">
        <f>BK85</f>
        <v>0</v>
      </c>
      <c r="K85" s="188"/>
      <c r="L85" s="193"/>
      <c r="M85" s="194"/>
      <c r="N85" s="195"/>
      <c r="O85" s="195"/>
      <c r="P85" s="196">
        <f>SUM(P86:P156)</f>
        <v>0</v>
      </c>
      <c r="Q85" s="195"/>
      <c r="R85" s="196">
        <f>SUM(R86:R156)</f>
        <v>0.56655</v>
      </c>
      <c r="S85" s="195"/>
      <c r="T85" s="197">
        <f>SUM(T86:T156)</f>
        <v>615.485</v>
      </c>
      <c r="AR85" s="198" t="s">
        <v>23</v>
      </c>
      <c r="AT85" s="199" t="s">
        <v>75</v>
      </c>
      <c r="AU85" s="199" t="s">
        <v>23</v>
      </c>
      <c r="AY85" s="198" t="s">
        <v>124</v>
      </c>
      <c r="BK85" s="200">
        <f>SUM(BK86:BK156)</f>
        <v>0</v>
      </c>
    </row>
    <row r="86" spans="2:65" s="31" customFormat="1" ht="38.25" customHeight="1">
      <c r="B86" s="32"/>
      <c r="C86" s="203" t="s">
        <v>23</v>
      </c>
      <c r="D86" s="203" t="s">
        <v>126</v>
      </c>
      <c r="E86" s="204" t="s">
        <v>127</v>
      </c>
      <c r="F86" s="205" t="s">
        <v>128</v>
      </c>
      <c r="G86" s="206" t="s">
        <v>129</v>
      </c>
      <c r="H86" s="207">
        <v>25</v>
      </c>
      <c r="I86" s="208"/>
      <c r="J86" s="209">
        <f>ROUND(I86*H86,2)</f>
        <v>0</v>
      </c>
      <c r="K86" s="205" t="s">
        <v>130</v>
      </c>
      <c r="L86" s="58"/>
      <c r="M86" s="210"/>
      <c r="N86" s="211" t="s">
        <v>47</v>
      </c>
      <c r="O86" s="33"/>
      <c r="P86" s="212">
        <f>O86*H86</f>
        <v>0</v>
      </c>
      <c r="Q86" s="212">
        <v>0</v>
      </c>
      <c r="R86" s="212">
        <f>Q86*H86</f>
        <v>0</v>
      </c>
      <c r="S86" s="212">
        <v>0.29500000000000004</v>
      </c>
      <c r="T86" s="213">
        <f>S86*H86</f>
        <v>7.375000000000001</v>
      </c>
      <c r="AR86" s="11" t="s">
        <v>131</v>
      </c>
      <c r="AT86" s="11" t="s">
        <v>126</v>
      </c>
      <c r="AU86" s="11" t="s">
        <v>86</v>
      </c>
      <c r="AY86" s="11" t="s">
        <v>124</v>
      </c>
      <c r="BE86" s="214">
        <f>IF(N86="základní",J86,0)</f>
        <v>0</v>
      </c>
      <c r="BF86" s="214">
        <f>IF(N86="snížená",J86,0)</f>
        <v>0</v>
      </c>
      <c r="BG86" s="214">
        <f>IF(N86="zákl. přenesená",J86,0)</f>
        <v>0</v>
      </c>
      <c r="BH86" s="214">
        <f>IF(N86="sníž. přenesená",J86,0)</f>
        <v>0</v>
      </c>
      <c r="BI86" s="214">
        <f>IF(N86="nulová",J86,0)</f>
        <v>0</v>
      </c>
      <c r="BJ86" s="11" t="s">
        <v>23</v>
      </c>
      <c r="BK86" s="214">
        <f>ROUND(I86*H86,2)</f>
        <v>0</v>
      </c>
      <c r="BL86" s="11" t="s">
        <v>131</v>
      </c>
      <c r="BM86" s="11" t="s">
        <v>132</v>
      </c>
    </row>
    <row r="87" spans="2:51" s="215" customFormat="1" ht="12.75">
      <c r="B87" s="216"/>
      <c r="C87" s="217"/>
      <c r="D87" s="218" t="s">
        <v>133</v>
      </c>
      <c r="E87" s="219"/>
      <c r="F87" s="220" t="s">
        <v>134</v>
      </c>
      <c r="G87" s="217"/>
      <c r="H87" s="221">
        <v>25</v>
      </c>
      <c r="I87" s="222"/>
      <c r="J87" s="217"/>
      <c r="K87" s="217"/>
      <c r="L87" s="223"/>
      <c r="M87" s="224"/>
      <c r="N87" s="225"/>
      <c r="O87" s="225"/>
      <c r="P87" s="225"/>
      <c r="Q87" s="225"/>
      <c r="R87" s="225"/>
      <c r="S87" s="225"/>
      <c r="T87" s="226"/>
      <c r="AT87" s="227" t="s">
        <v>133</v>
      </c>
      <c r="AU87" s="227" t="s">
        <v>86</v>
      </c>
      <c r="AV87" s="215" t="s">
        <v>86</v>
      </c>
      <c r="AW87" s="215" t="s">
        <v>39</v>
      </c>
      <c r="AX87" s="215" t="s">
        <v>76</v>
      </c>
      <c r="AY87" s="227" t="s">
        <v>124</v>
      </c>
    </row>
    <row r="88" spans="2:65" s="31" customFormat="1" ht="38.25" customHeight="1">
      <c r="B88" s="32"/>
      <c r="C88" s="203" t="s">
        <v>86</v>
      </c>
      <c r="D88" s="203" t="s">
        <v>126</v>
      </c>
      <c r="E88" s="204" t="s">
        <v>135</v>
      </c>
      <c r="F88" s="205" t="s">
        <v>136</v>
      </c>
      <c r="G88" s="206" t="s">
        <v>129</v>
      </c>
      <c r="H88" s="207">
        <v>7</v>
      </c>
      <c r="I88" s="208"/>
      <c r="J88" s="209">
        <f>ROUND(I88*H88,2)</f>
        <v>0</v>
      </c>
      <c r="K88" s="205" t="s">
        <v>130</v>
      </c>
      <c r="L88" s="58"/>
      <c r="M88" s="210"/>
      <c r="N88" s="211" t="s">
        <v>47</v>
      </c>
      <c r="O88" s="33"/>
      <c r="P88" s="212">
        <f>O88*H88</f>
        <v>0</v>
      </c>
      <c r="Q88" s="212">
        <v>0</v>
      </c>
      <c r="R88" s="212">
        <f>Q88*H88</f>
        <v>0</v>
      </c>
      <c r="S88" s="212">
        <v>0.33</v>
      </c>
      <c r="T88" s="213">
        <f>S88*H88</f>
        <v>2.31</v>
      </c>
      <c r="AR88" s="11" t="s">
        <v>131</v>
      </c>
      <c r="AT88" s="11" t="s">
        <v>126</v>
      </c>
      <c r="AU88" s="11" t="s">
        <v>86</v>
      </c>
      <c r="AY88" s="11" t="s">
        <v>124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11" t="s">
        <v>23</v>
      </c>
      <c r="BK88" s="214">
        <f>ROUND(I88*H88,2)</f>
        <v>0</v>
      </c>
      <c r="BL88" s="11" t="s">
        <v>131</v>
      </c>
      <c r="BM88" s="11" t="s">
        <v>137</v>
      </c>
    </row>
    <row r="89" spans="2:51" s="215" customFormat="1" ht="12.75">
      <c r="B89" s="216"/>
      <c r="C89" s="217"/>
      <c r="D89" s="218" t="s">
        <v>133</v>
      </c>
      <c r="E89" s="219"/>
      <c r="F89" s="220" t="s">
        <v>138</v>
      </c>
      <c r="G89" s="217"/>
      <c r="H89" s="221">
        <v>7</v>
      </c>
      <c r="I89" s="222"/>
      <c r="J89" s="217"/>
      <c r="K89" s="217"/>
      <c r="L89" s="223"/>
      <c r="M89" s="224"/>
      <c r="N89" s="225"/>
      <c r="O89" s="225"/>
      <c r="P89" s="225"/>
      <c r="Q89" s="225"/>
      <c r="R89" s="225"/>
      <c r="S89" s="225"/>
      <c r="T89" s="226"/>
      <c r="AT89" s="227" t="s">
        <v>133</v>
      </c>
      <c r="AU89" s="227" t="s">
        <v>86</v>
      </c>
      <c r="AV89" s="215" t="s">
        <v>86</v>
      </c>
      <c r="AW89" s="215" t="s">
        <v>39</v>
      </c>
      <c r="AX89" s="215" t="s">
        <v>76</v>
      </c>
      <c r="AY89" s="227" t="s">
        <v>124</v>
      </c>
    </row>
    <row r="90" spans="2:65" s="31" customFormat="1" ht="51" customHeight="1">
      <c r="B90" s="32"/>
      <c r="C90" s="203" t="s">
        <v>139</v>
      </c>
      <c r="D90" s="203" t="s">
        <v>126</v>
      </c>
      <c r="E90" s="204" t="s">
        <v>140</v>
      </c>
      <c r="F90" s="205" t="s">
        <v>141</v>
      </c>
      <c r="G90" s="206" t="s">
        <v>129</v>
      </c>
      <c r="H90" s="207">
        <v>845</v>
      </c>
      <c r="I90" s="208"/>
      <c r="J90" s="209">
        <f>ROUND(I90*H90,2)</f>
        <v>0</v>
      </c>
      <c r="K90" s="205" t="s">
        <v>130</v>
      </c>
      <c r="L90" s="58"/>
      <c r="M90" s="210"/>
      <c r="N90" s="211" t="s">
        <v>47</v>
      </c>
      <c r="O90" s="33"/>
      <c r="P90" s="212">
        <f>O90*H90</f>
        <v>0</v>
      </c>
      <c r="Q90" s="212">
        <v>0</v>
      </c>
      <c r="R90" s="212">
        <f>Q90*H90</f>
        <v>0</v>
      </c>
      <c r="S90" s="212">
        <v>0.44</v>
      </c>
      <c r="T90" s="213">
        <f>S90*H90</f>
        <v>371.8</v>
      </c>
      <c r="AR90" s="11" t="s">
        <v>131</v>
      </c>
      <c r="AT90" s="11" t="s">
        <v>126</v>
      </c>
      <c r="AU90" s="11" t="s">
        <v>86</v>
      </c>
      <c r="AY90" s="11" t="s">
        <v>124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11" t="s">
        <v>23</v>
      </c>
      <c r="BK90" s="214">
        <f>ROUND(I90*H90,2)</f>
        <v>0</v>
      </c>
      <c r="BL90" s="11" t="s">
        <v>131</v>
      </c>
      <c r="BM90" s="11" t="s">
        <v>142</v>
      </c>
    </row>
    <row r="91" spans="2:51" s="215" customFormat="1" ht="12.75">
      <c r="B91" s="216"/>
      <c r="C91" s="217"/>
      <c r="D91" s="218" t="s">
        <v>133</v>
      </c>
      <c r="E91" s="219"/>
      <c r="F91" s="220" t="s">
        <v>143</v>
      </c>
      <c r="G91" s="217"/>
      <c r="H91" s="221">
        <v>813</v>
      </c>
      <c r="I91" s="222"/>
      <c r="J91" s="217"/>
      <c r="K91" s="217"/>
      <c r="L91" s="223"/>
      <c r="M91" s="224"/>
      <c r="N91" s="225"/>
      <c r="O91" s="225"/>
      <c r="P91" s="225"/>
      <c r="Q91" s="225"/>
      <c r="R91" s="225"/>
      <c r="S91" s="225"/>
      <c r="T91" s="226"/>
      <c r="AT91" s="227" t="s">
        <v>133</v>
      </c>
      <c r="AU91" s="227" t="s">
        <v>86</v>
      </c>
      <c r="AV91" s="215" t="s">
        <v>86</v>
      </c>
      <c r="AW91" s="215" t="s">
        <v>39</v>
      </c>
      <c r="AX91" s="215" t="s">
        <v>76</v>
      </c>
      <c r="AY91" s="227" t="s">
        <v>124</v>
      </c>
    </row>
    <row r="92" spans="2:51" s="215" customFormat="1" ht="12.75">
      <c r="B92" s="216"/>
      <c r="C92" s="217"/>
      <c r="D92" s="218" t="s">
        <v>133</v>
      </c>
      <c r="E92" s="219"/>
      <c r="F92" s="220" t="s">
        <v>144</v>
      </c>
      <c r="G92" s="217"/>
      <c r="H92" s="221">
        <v>25</v>
      </c>
      <c r="I92" s="222"/>
      <c r="J92" s="217"/>
      <c r="K92" s="217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133</v>
      </c>
      <c r="AU92" s="227" t="s">
        <v>86</v>
      </c>
      <c r="AV92" s="215" t="s">
        <v>86</v>
      </c>
      <c r="AW92" s="215" t="s">
        <v>39</v>
      </c>
      <c r="AX92" s="215" t="s">
        <v>76</v>
      </c>
      <c r="AY92" s="227" t="s">
        <v>124</v>
      </c>
    </row>
    <row r="93" spans="2:51" s="215" customFormat="1" ht="12.75">
      <c r="B93" s="216"/>
      <c r="C93" s="217"/>
      <c r="D93" s="218" t="s">
        <v>133</v>
      </c>
      <c r="E93" s="219"/>
      <c r="F93" s="220" t="s">
        <v>145</v>
      </c>
      <c r="G93" s="217"/>
      <c r="H93" s="221">
        <v>7</v>
      </c>
      <c r="I93" s="222"/>
      <c r="J93" s="217"/>
      <c r="K93" s="217"/>
      <c r="L93" s="223"/>
      <c r="M93" s="224"/>
      <c r="N93" s="225"/>
      <c r="O93" s="225"/>
      <c r="P93" s="225"/>
      <c r="Q93" s="225"/>
      <c r="R93" s="225"/>
      <c r="S93" s="225"/>
      <c r="T93" s="226"/>
      <c r="AT93" s="227" t="s">
        <v>133</v>
      </c>
      <c r="AU93" s="227" t="s">
        <v>86</v>
      </c>
      <c r="AV93" s="215" t="s">
        <v>86</v>
      </c>
      <c r="AW93" s="215" t="s">
        <v>39</v>
      </c>
      <c r="AX93" s="215" t="s">
        <v>76</v>
      </c>
      <c r="AY93" s="227" t="s">
        <v>124</v>
      </c>
    </row>
    <row r="94" spans="2:65" s="31" customFormat="1" ht="51" customHeight="1">
      <c r="B94" s="32"/>
      <c r="C94" s="203" t="s">
        <v>131</v>
      </c>
      <c r="D94" s="203" t="s">
        <v>126</v>
      </c>
      <c r="E94" s="204" t="s">
        <v>146</v>
      </c>
      <c r="F94" s="205" t="s">
        <v>147</v>
      </c>
      <c r="G94" s="206" t="s">
        <v>129</v>
      </c>
      <c r="H94" s="207">
        <v>88</v>
      </c>
      <c r="I94" s="208"/>
      <c r="J94" s="209">
        <f>ROUND(I94*H94,2)</f>
        <v>0</v>
      </c>
      <c r="K94" s="205" t="s">
        <v>130</v>
      </c>
      <c r="L94" s="58"/>
      <c r="M94" s="210"/>
      <c r="N94" s="211" t="s">
        <v>47</v>
      </c>
      <c r="O94" s="33"/>
      <c r="P94" s="212">
        <f>O94*H94</f>
        <v>0</v>
      </c>
      <c r="Q94" s="212">
        <v>0</v>
      </c>
      <c r="R94" s="212">
        <f>Q94*H94</f>
        <v>0</v>
      </c>
      <c r="S94" s="212">
        <v>0.5800000000000001</v>
      </c>
      <c r="T94" s="213">
        <f>S94*H94</f>
        <v>51.040000000000006</v>
      </c>
      <c r="AR94" s="11" t="s">
        <v>131</v>
      </c>
      <c r="AT94" s="11" t="s">
        <v>126</v>
      </c>
      <c r="AU94" s="11" t="s">
        <v>86</v>
      </c>
      <c r="AY94" s="11" t="s">
        <v>124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11" t="s">
        <v>23</v>
      </c>
      <c r="BK94" s="214">
        <f>ROUND(I94*H94,2)</f>
        <v>0</v>
      </c>
      <c r="BL94" s="11" t="s">
        <v>131</v>
      </c>
      <c r="BM94" s="11" t="s">
        <v>148</v>
      </c>
    </row>
    <row r="95" spans="2:51" s="215" customFormat="1" ht="12.75">
      <c r="B95" s="216"/>
      <c r="C95" s="217"/>
      <c r="D95" s="218" t="s">
        <v>133</v>
      </c>
      <c r="E95" s="219"/>
      <c r="F95" s="220" t="s">
        <v>149</v>
      </c>
      <c r="G95" s="217"/>
      <c r="H95" s="221">
        <v>88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133</v>
      </c>
      <c r="AU95" s="227" t="s">
        <v>86</v>
      </c>
      <c r="AV95" s="215" t="s">
        <v>86</v>
      </c>
      <c r="AW95" s="215" t="s">
        <v>39</v>
      </c>
      <c r="AX95" s="215" t="s">
        <v>76</v>
      </c>
      <c r="AY95" s="227" t="s">
        <v>124</v>
      </c>
    </row>
    <row r="96" spans="2:65" s="31" customFormat="1" ht="38.25" customHeight="1">
      <c r="B96" s="32"/>
      <c r="C96" s="203" t="s">
        <v>150</v>
      </c>
      <c r="D96" s="203" t="s">
        <v>126</v>
      </c>
      <c r="E96" s="204" t="s">
        <v>151</v>
      </c>
      <c r="F96" s="205" t="s">
        <v>152</v>
      </c>
      <c r="G96" s="206" t="s">
        <v>129</v>
      </c>
      <c r="H96" s="207">
        <v>813</v>
      </c>
      <c r="I96" s="208"/>
      <c r="J96" s="209">
        <f>ROUND(I96*H96,2)</f>
        <v>0</v>
      </c>
      <c r="K96" s="205" t="s">
        <v>130</v>
      </c>
      <c r="L96" s="58"/>
      <c r="M96" s="210"/>
      <c r="N96" s="211" t="s">
        <v>47</v>
      </c>
      <c r="O96" s="33"/>
      <c r="P96" s="212">
        <f>O96*H96</f>
        <v>0</v>
      </c>
      <c r="Q96" s="212">
        <v>0</v>
      </c>
      <c r="R96" s="212">
        <f>Q96*H96</f>
        <v>0</v>
      </c>
      <c r="S96" s="212">
        <v>0.22</v>
      </c>
      <c r="T96" s="213">
        <f>S96*H96</f>
        <v>178.86</v>
      </c>
      <c r="AR96" s="11" t="s">
        <v>131</v>
      </c>
      <c r="AT96" s="11" t="s">
        <v>126</v>
      </c>
      <c r="AU96" s="11" t="s">
        <v>86</v>
      </c>
      <c r="AY96" s="11" t="s">
        <v>124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11" t="s">
        <v>23</v>
      </c>
      <c r="BK96" s="214">
        <f>ROUND(I96*H96,2)</f>
        <v>0</v>
      </c>
      <c r="BL96" s="11" t="s">
        <v>131</v>
      </c>
      <c r="BM96" s="11" t="s">
        <v>153</v>
      </c>
    </row>
    <row r="97" spans="2:51" s="215" customFormat="1" ht="12.75">
      <c r="B97" s="216"/>
      <c r="C97" s="217"/>
      <c r="D97" s="218" t="s">
        <v>133</v>
      </c>
      <c r="E97" s="219"/>
      <c r="F97" s="220" t="s">
        <v>154</v>
      </c>
      <c r="G97" s="217"/>
      <c r="H97" s="221">
        <v>813</v>
      </c>
      <c r="I97" s="222"/>
      <c r="J97" s="217"/>
      <c r="K97" s="217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133</v>
      </c>
      <c r="AU97" s="227" t="s">
        <v>86</v>
      </c>
      <c r="AV97" s="215" t="s">
        <v>86</v>
      </c>
      <c r="AW97" s="215" t="s">
        <v>39</v>
      </c>
      <c r="AX97" s="215" t="s">
        <v>76</v>
      </c>
      <c r="AY97" s="227" t="s">
        <v>124</v>
      </c>
    </row>
    <row r="98" spans="2:65" s="31" customFormat="1" ht="38.25" customHeight="1">
      <c r="B98" s="32"/>
      <c r="C98" s="203" t="s">
        <v>155</v>
      </c>
      <c r="D98" s="203" t="s">
        <v>126</v>
      </c>
      <c r="E98" s="204" t="s">
        <v>156</v>
      </c>
      <c r="F98" s="205" t="s">
        <v>157</v>
      </c>
      <c r="G98" s="206" t="s">
        <v>158</v>
      </c>
      <c r="H98" s="207">
        <v>20</v>
      </c>
      <c r="I98" s="208"/>
      <c r="J98" s="209">
        <f>ROUND(I98*H98,2)</f>
        <v>0</v>
      </c>
      <c r="K98" s="205" t="s">
        <v>130</v>
      </c>
      <c r="L98" s="58"/>
      <c r="M98" s="210"/>
      <c r="N98" s="211" t="s">
        <v>47</v>
      </c>
      <c r="O98" s="33"/>
      <c r="P98" s="212">
        <f>O98*H98</f>
        <v>0</v>
      </c>
      <c r="Q98" s="212">
        <v>0</v>
      </c>
      <c r="R98" s="212">
        <f>Q98*H98</f>
        <v>0</v>
      </c>
      <c r="S98" s="212">
        <v>0.20500000000000002</v>
      </c>
      <c r="T98" s="213">
        <f>S98*H98</f>
        <v>4.1000000000000005</v>
      </c>
      <c r="AR98" s="11" t="s">
        <v>131</v>
      </c>
      <c r="AT98" s="11" t="s">
        <v>126</v>
      </c>
      <c r="AU98" s="11" t="s">
        <v>86</v>
      </c>
      <c r="AY98" s="11" t="s">
        <v>124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11" t="s">
        <v>23</v>
      </c>
      <c r="BK98" s="214">
        <f>ROUND(I98*H98,2)</f>
        <v>0</v>
      </c>
      <c r="BL98" s="11" t="s">
        <v>131</v>
      </c>
      <c r="BM98" s="11" t="s">
        <v>159</v>
      </c>
    </row>
    <row r="99" spans="2:51" s="215" customFormat="1" ht="12.75">
      <c r="B99" s="216"/>
      <c r="C99" s="217"/>
      <c r="D99" s="218" t="s">
        <v>133</v>
      </c>
      <c r="E99" s="219"/>
      <c r="F99" s="220" t="s">
        <v>160</v>
      </c>
      <c r="G99" s="217"/>
      <c r="H99" s="221">
        <v>20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133</v>
      </c>
      <c r="AU99" s="227" t="s">
        <v>86</v>
      </c>
      <c r="AV99" s="215" t="s">
        <v>86</v>
      </c>
      <c r="AW99" s="215" t="s">
        <v>39</v>
      </c>
      <c r="AX99" s="215" t="s">
        <v>76</v>
      </c>
      <c r="AY99" s="227" t="s">
        <v>124</v>
      </c>
    </row>
    <row r="100" spans="2:65" s="31" customFormat="1" ht="38.25" customHeight="1">
      <c r="B100" s="32"/>
      <c r="C100" s="203" t="s">
        <v>161</v>
      </c>
      <c r="D100" s="203" t="s">
        <v>126</v>
      </c>
      <c r="E100" s="204" t="s">
        <v>162</v>
      </c>
      <c r="F100" s="205" t="s">
        <v>163</v>
      </c>
      <c r="G100" s="206" t="s">
        <v>164</v>
      </c>
      <c r="H100" s="207">
        <v>30.75</v>
      </c>
      <c r="I100" s="208"/>
      <c r="J100" s="209">
        <f>ROUND(I100*H100,2)</f>
        <v>0</v>
      </c>
      <c r="K100" s="205" t="s">
        <v>130</v>
      </c>
      <c r="L100" s="58"/>
      <c r="M100" s="210"/>
      <c r="N100" s="211" t="s">
        <v>47</v>
      </c>
      <c r="O100" s="3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AR100" s="11" t="s">
        <v>131</v>
      </c>
      <c r="AT100" s="11" t="s">
        <v>126</v>
      </c>
      <c r="AU100" s="11" t="s">
        <v>86</v>
      </c>
      <c r="AY100" s="11" t="s">
        <v>124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11" t="s">
        <v>23</v>
      </c>
      <c r="BK100" s="214">
        <f>ROUND(I100*H100,2)</f>
        <v>0</v>
      </c>
      <c r="BL100" s="11" t="s">
        <v>131</v>
      </c>
      <c r="BM100" s="11" t="s">
        <v>165</v>
      </c>
    </row>
    <row r="101" spans="2:51" s="215" customFormat="1" ht="12.75">
      <c r="B101" s="216"/>
      <c r="C101" s="217"/>
      <c r="D101" s="218" t="s">
        <v>133</v>
      </c>
      <c r="E101" s="219"/>
      <c r="F101" s="220" t="s">
        <v>166</v>
      </c>
      <c r="G101" s="217"/>
      <c r="H101" s="221">
        <v>30.75</v>
      </c>
      <c r="I101" s="222"/>
      <c r="J101" s="217"/>
      <c r="K101" s="217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133</v>
      </c>
      <c r="AU101" s="227" t="s">
        <v>86</v>
      </c>
      <c r="AV101" s="215" t="s">
        <v>86</v>
      </c>
      <c r="AW101" s="215" t="s">
        <v>39</v>
      </c>
      <c r="AX101" s="215" t="s">
        <v>76</v>
      </c>
      <c r="AY101" s="227" t="s">
        <v>124</v>
      </c>
    </row>
    <row r="102" spans="2:65" s="31" customFormat="1" ht="38.25" customHeight="1">
      <c r="B102" s="32"/>
      <c r="C102" s="203" t="s">
        <v>167</v>
      </c>
      <c r="D102" s="203" t="s">
        <v>126</v>
      </c>
      <c r="E102" s="204" t="s">
        <v>168</v>
      </c>
      <c r="F102" s="205" t="s">
        <v>169</v>
      </c>
      <c r="G102" s="206" t="s">
        <v>164</v>
      </c>
      <c r="H102" s="207">
        <v>25</v>
      </c>
      <c r="I102" s="208"/>
      <c r="J102" s="209">
        <f>ROUND(I102*H102,2)</f>
        <v>0</v>
      </c>
      <c r="K102" s="205" t="s">
        <v>130</v>
      </c>
      <c r="L102" s="58"/>
      <c r="M102" s="210"/>
      <c r="N102" s="211" t="s">
        <v>47</v>
      </c>
      <c r="O102" s="33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AR102" s="11" t="s">
        <v>131</v>
      </c>
      <c r="AT102" s="11" t="s">
        <v>126</v>
      </c>
      <c r="AU102" s="11" t="s">
        <v>86</v>
      </c>
      <c r="AY102" s="11" t="s">
        <v>124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11" t="s">
        <v>23</v>
      </c>
      <c r="BK102" s="214">
        <f>ROUND(I102*H102,2)</f>
        <v>0</v>
      </c>
      <c r="BL102" s="11" t="s">
        <v>131</v>
      </c>
      <c r="BM102" s="11" t="s">
        <v>170</v>
      </c>
    </row>
    <row r="103" spans="2:51" s="215" customFormat="1" ht="12.75">
      <c r="B103" s="216"/>
      <c r="C103" s="217"/>
      <c r="D103" s="218" t="s">
        <v>133</v>
      </c>
      <c r="E103" s="219"/>
      <c r="F103" s="220" t="s">
        <v>171</v>
      </c>
      <c r="G103" s="217"/>
      <c r="H103" s="221">
        <v>25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133</v>
      </c>
      <c r="AU103" s="227" t="s">
        <v>86</v>
      </c>
      <c r="AV103" s="215" t="s">
        <v>86</v>
      </c>
      <c r="AW103" s="215" t="s">
        <v>39</v>
      </c>
      <c r="AX103" s="215" t="s">
        <v>76</v>
      </c>
      <c r="AY103" s="227" t="s">
        <v>124</v>
      </c>
    </row>
    <row r="104" spans="2:65" s="31" customFormat="1" ht="38.25" customHeight="1">
      <c r="B104" s="32"/>
      <c r="C104" s="203" t="s">
        <v>172</v>
      </c>
      <c r="D104" s="203" t="s">
        <v>126</v>
      </c>
      <c r="E104" s="204" t="s">
        <v>173</v>
      </c>
      <c r="F104" s="205" t="s">
        <v>174</v>
      </c>
      <c r="G104" s="206" t="s">
        <v>164</v>
      </c>
      <c r="H104" s="207">
        <v>12.5</v>
      </c>
      <c r="I104" s="208"/>
      <c r="J104" s="209">
        <f>ROUND(I104*H104,2)</f>
        <v>0</v>
      </c>
      <c r="K104" s="205" t="s">
        <v>130</v>
      </c>
      <c r="L104" s="58"/>
      <c r="M104" s="210"/>
      <c r="N104" s="211" t="s">
        <v>47</v>
      </c>
      <c r="O104" s="33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AR104" s="11" t="s">
        <v>131</v>
      </c>
      <c r="AT104" s="11" t="s">
        <v>126</v>
      </c>
      <c r="AU104" s="11" t="s">
        <v>86</v>
      </c>
      <c r="AY104" s="11" t="s">
        <v>124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11" t="s">
        <v>23</v>
      </c>
      <c r="BK104" s="214">
        <f>ROUND(I104*H104,2)</f>
        <v>0</v>
      </c>
      <c r="BL104" s="11" t="s">
        <v>131</v>
      </c>
      <c r="BM104" s="11" t="s">
        <v>175</v>
      </c>
    </row>
    <row r="105" spans="2:51" s="215" customFormat="1" ht="12.75">
      <c r="B105" s="216"/>
      <c r="C105" s="217"/>
      <c r="D105" s="218" t="s">
        <v>133</v>
      </c>
      <c r="E105" s="219"/>
      <c r="F105" s="220" t="s">
        <v>176</v>
      </c>
      <c r="G105" s="217"/>
      <c r="H105" s="221">
        <v>12.5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133</v>
      </c>
      <c r="AU105" s="227" t="s">
        <v>86</v>
      </c>
      <c r="AV105" s="215" t="s">
        <v>86</v>
      </c>
      <c r="AW105" s="215" t="s">
        <v>39</v>
      </c>
      <c r="AX105" s="215" t="s">
        <v>76</v>
      </c>
      <c r="AY105" s="227" t="s">
        <v>124</v>
      </c>
    </row>
    <row r="106" spans="2:65" s="31" customFormat="1" ht="38.25" customHeight="1">
      <c r="B106" s="32"/>
      <c r="C106" s="203" t="s">
        <v>28</v>
      </c>
      <c r="D106" s="203" t="s">
        <v>126</v>
      </c>
      <c r="E106" s="204" t="s">
        <v>177</v>
      </c>
      <c r="F106" s="205" t="s">
        <v>178</v>
      </c>
      <c r="G106" s="206" t="s">
        <v>164</v>
      </c>
      <c r="H106" s="207">
        <v>25</v>
      </c>
      <c r="I106" s="208"/>
      <c r="J106" s="209">
        <f>ROUND(I106*H106,2)</f>
        <v>0</v>
      </c>
      <c r="K106" s="205" t="s">
        <v>130</v>
      </c>
      <c r="L106" s="58"/>
      <c r="M106" s="210"/>
      <c r="N106" s="211" t="s">
        <v>47</v>
      </c>
      <c r="O106" s="33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3">
        <f>S106*H106</f>
        <v>0</v>
      </c>
      <c r="AR106" s="11" t="s">
        <v>131</v>
      </c>
      <c r="AT106" s="11" t="s">
        <v>126</v>
      </c>
      <c r="AU106" s="11" t="s">
        <v>86</v>
      </c>
      <c r="AY106" s="11" t="s">
        <v>124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11" t="s">
        <v>23</v>
      </c>
      <c r="BK106" s="214">
        <f>ROUND(I106*H106,2)</f>
        <v>0</v>
      </c>
      <c r="BL106" s="11" t="s">
        <v>131</v>
      </c>
      <c r="BM106" s="11" t="s">
        <v>179</v>
      </c>
    </row>
    <row r="107" spans="2:51" s="215" customFormat="1" ht="12.75">
      <c r="B107" s="216"/>
      <c r="C107" s="217"/>
      <c r="D107" s="218" t="s">
        <v>133</v>
      </c>
      <c r="E107" s="219"/>
      <c r="F107" s="220" t="s">
        <v>171</v>
      </c>
      <c r="G107" s="217"/>
      <c r="H107" s="221">
        <v>25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133</v>
      </c>
      <c r="AU107" s="227" t="s">
        <v>86</v>
      </c>
      <c r="AV107" s="215" t="s">
        <v>86</v>
      </c>
      <c r="AW107" s="215" t="s">
        <v>39</v>
      </c>
      <c r="AX107" s="215" t="s">
        <v>76</v>
      </c>
      <c r="AY107" s="227" t="s">
        <v>124</v>
      </c>
    </row>
    <row r="108" spans="2:65" s="31" customFormat="1" ht="38.25" customHeight="1">
      <c r="B108" s="32"/>
      <c r="C108" s="203" t="s">
        <v>180</v>
      </c>
      <c r="D108" s="203" t="s">
        <v>126</v>
      </c>
      <c r="E108" s="204" t="s">
        <v>181</v>
      </c>
      <c r="F108" s="205" t="s">
        <v>182</v>
      </c>
      <c r="G108" s="206" t="s">
        <v>164</v>
      </c>
      <c r="H108" s="207">
        <v>12.5</v>
      </c>
      <c r="I108" s="208"/>
      <c r="J108" s="209">
        <f>ROUND(I108*H108,2)</f>
        <v>0</v>
      </c>
      <c r="K108" s="205" t="s">
        <v>130</v>
      </c>
      <c r="L108" s="58"/>
      <c r="M108" s="210"/>
      <c r="N108" s="211" t="s">
        <v>47</v>
      </c>
      <c r="O108" s="33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3">
        <f>S108*H108</f>
        <v>0</v>
      </c>
      <c r="AR108" s="11" t="s">
        <v>131</v>
      </c>
      <c r="AT108" s="11" t="s">
        <v>126</v>
      </c>
      <c r="AU108" s="11" t="s">
        <v>86</v>
      </c>
      <c r="AY108" s="11" t="s">
        <v>124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1" t="s">
        <v>23</v>
      </c>
      <c r="BK108" s="214">
        <f>ROUND(I108*H108,2)</f>
        <v>0</v>
      </c>
      <c r="BL108" s="11" t="s">
        <v>131</v>
      </c>
      <c r="BM108" s="11" t="s">
        <v>183</v>
      </c>
    </row>
    <row r="109" spans="2:51" s="215" customFormat="1" ht="12.75">
      <c r="B109" s="216"/>
      <c r="C109" s="217"/>
      <c r="D109" s="218" t="s">
        <v>133</v>
      </c>
      <c r="E109" s="219"/>
      <c r="F109" s="220" t="s">
        <v>184</v>
      </c>
      <c r="G109" s="217"/>
      <c r="H109" s="221">
        <v>12.5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133</v>
      </c>
      <c r="AU109" s="227" t="s">
        <v>86</v>
      </c>
      <c r="AV109" s="215" t="s">
        <v>86</v>
      </c>
      <c r="AW109" s="215" t="s">
        <v>39</v>
      </c>
      <c r="AX109" s="215" t="s">
        <v>76</v>
      </c>
      <c r="AY109" s="227" t="s">
        <v>124</v>
      </c>
    </row>
    <row r="110" spans="2:65" s="31" customFormat="1" ht="38.25" customHeight="1">
      <c r="B110" s="32"/>
      <c r="C110" s="203" t="s">
        <v>185</v>
      </c>
      <c r="D110" s="203" t="s">
        <v>126</v>
      </c>
      <c r="E110" s="204" t="s">
        <v>186</v>
      </c>
      <c r="F110" s="205" t="s">
        <v>187</v>
      </c>
      <c r="G110" s="206" t="s">
        <v>164</v>
      </c>
      <c r="H110" s="207">
        <v>129.05</v>
      </c>
      <c r="I110" s="208"/>
      <c r="J110" s="209">
        <f>ROUND(I110*H110,2)</f>
        <v>0</v>
      </c>
      <c r="K110" s="205" t="s">
        <v>130</v>
      </c>
      <c r="L110" s="58"/>
      <c r="M110" s="210"/>
      <c r="N110" s="211" t="s">
        <v>47</v>
      </c>
      <c r="O110" s="33"/>
      <c r="P110" s="212">
        <f>O110*H110</f>
        <v>0</v>
      </c>
      <c r="Q110" s="212">
        <v>0</v>
      </c>
      <c r="R110" s="212">
        <f>Q110*H110</f>
        <v>0</v>
      </c>
      <c r="S110" s="212">
        <v>0</v>
      </c>
      <c r="T110" s="213">
        <f>S110*H110</f>
        <v>0</v>
      </c>
      <c r="AR110" s="11" t="s">
        <v>131</v>
      </c>
      <c r="AT110" s="11" t="s">
        <v>126</v>
      </c>
      <c r="AU110" s="11" t="s">
        <v>86</v>
      </c>
      <c r="AY110" s="11" t="s">
        <v>124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11" t="s">
        <v>23</v>
      </c>
      <c r="BK110" s="214">
        <f>ROUND(I110*H110,2)</f>
        <v>0</v>
      </c>
      <c r="BL110" s="11" t="s">
        <v>131</v>
      </c>
      <c r="BM110" s="11" t="s">
        <v>188</v>
      </c>
    </row>
    <row r="111" spans="2:51" s="228" customFormat="1" ht="12.75">
      <c r="B111" s="229"/>
      <c r="C111" s="230"/>
      <c r="D111" s="218" t="s">
        <v>133</v>
      </c>
      <c r="E111" s="231"/>
      <c r="F111" s="232" t="s">
        <v>189</v>
      </c>
      <c r="G111" s="230"/>
      <c r="H111" s="231"/>
      <c r="I111" s="233"/>
      <c r="J111" s="230"/>
      <c r="K111" s="230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133</v>
      </c>
      <c r="AU111" s="238" t="s">
        <v>86</v>
      </c>
      <c r="AV111" s="228" t="s">
        <v>23</v>
      </c>
      <c r="AW111" s="228" t="s">
        <v>39</v>
      </c>
      <c r="AX111" s="228" t="s">
        <v>76</v>
      </c>
      <c r="AY111" s="238" t="s">
        <v>124</v>
      </c>
    </row>
    <row r="112" spans="2:51" s="215" customFormat="1" ht="12.75">
      <c r="B112" s="216"/>
      <c r="C112" s="217"/>
      <c r="D112" s="218" t="s">
        <v>133</v>
      </c>
      <c r="E112" s="219"/>
      <c r="F112" s="220" t="s">
        <v>190</v>
      </c>
      <c r="G112" s="217"/>
      <c r="H112" s="221">
        <v>50</v>
      </c>
      <c r="I112" s="222"/>
      <c r="J112" s="217"/>
      <c r="K112" s="217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133</v>
      </c>
      <c r="AU112" s="227" t="s">
        <v>86</v>
      </c>
      <c r="AV112" s="215" t="s">
        <v>86</v>
      </c>
      <c r="AW112" s="215" t="s">
        <v>39</v>
      </c>
      <c r="AX112" s="215" t="s">
        <v>76</v>
      </c>
      <c r="AY112" s="227" t="s">
        <v>124</v>
      </c>
    </row>
    <row r="113" spans="2:51" s="215" customFormat="1" ht="12.75">
      <c r="B113" s="216"/>
      <c r="C113" s="217"/>
      <c r="D113" s="218" t="s">
        <v>133</v>
      </c>
      <c r="E113" s="219"/>
      <c r="F113" s="220" t="s">
        <v>191</v>
      </c>
      <c r="G113" s="217"/>
      <c r="H113" s="221">
        <v>30.75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133</v>
      </c>
      <c r="AU113" s="227" t="s">
        <v>86</v>
      </c>
      <c r="AV113" s="215" t="s">
        <v>86</v>
      </c>
      <c r="AW113" s="215" t="s">
        <v>39</v>
      </c>
      <c r="AX113" s="215" t="s">
        <v>76</v>
      </c>
      <c r="AY113" s="227" t="s">
        <v>124</v>
      </c>
    </row>
    <row r="114" spans="2:51" s="228" customFormat="1" ht="12.75">
      <c r="B114" s="229"/>
      <c r="C114" s="230"/>
      <c r="D114" s="218" t="s">
        <v>133</v>
      </c>
      <c r="E114" s="231"/>
      <c r="F114" s="232" t="s">
        <v>192</v>
      </c>
      <c r="G114" s="230"/>
      <c r="H114" s="231"/>
      <c r="I114" s="233"/>
      <c r="J114" s="230"/>
      <c r="K114" s="230"/>
      <c r="L114" s="234"/>
      <c r="M114" s="235"/>
      <c r="N114" s="236"/>
      <c r="O114" s="236"/>
      <c r="P114" s="236"/>
      <c r="Q114" s="236"/>
      <c r="R114" s="236"/>
      <c r="S114" s="236"/>
      <c r="T114" s="237"/>
      <c r="AT114" s="238" t="s">
        <v>133</v>
      </c>
      <c r="AU114" s="238" t="s">
        <v>86</v>
      </c>
      <c r="AV114" s="228" t="s">
        <v>23</v>
      </c>
      <c r="AW114" s="228" t="s">
        <v>39</v>
      </c>
      <c r="AX114" s="228" t="s">
        <v>76</v>
      </c>
      <c r="AY114" s="238" t="s">
        <v>124</v>
      </c>
    </row>
    <row r="115" spans="2:51" s="215" customFormat="1" ht="12.75">
      <c r="B115" s="216"/>
      <c r="C115" s="217"/>
      <c r="D115" s="218" t="s">
        <v>133</v>
      </c>
      <c r="E115" s="219"/>
      <c r="F115" s="220" t="s">
        <v>193</v>
      </c>
      <c r="G115" s="217"/>
      <c r="H115" s="221">
        <v>33.3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133</v>
      </c>
      <c r="AU115" s="227" t="s">
        <v>86</v>
      </c>
      <c r="AV115" s="215" t="s">
        <v>86</v>
      </c>
      <c r="AW115" s="215" t="s">
        <v>39</v>
      </c>
      <c r="AX115" s="215" t="s">
        <v>76</v>
      </c>
      <c r="AY115" s="227" t="s">
        <v>124</v>
      </c>
    </row>
    <row r="116" spans="2:51" s="215" customFormat="1" ht="12.75">
      <c r="B116" s="216"/>
      <c r="C116" s="217"/>
      <c r="D116" s="218" t="s">
        <v>133</v>
      </c>
      <c r="E116" s="219"/>
      <c r="F116" s="220" t="s">
        <v>194</v>
      </c>
      <c r="G116" s="217"/>
      <c r="H116" s="221">
        <v>15</v>
      </c>
      <c r="I116" s="222"/>
      <c r="J116" s="217"/>
      <c r="K116" s="217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133</v>
      </c>
      <c r="AU116" s="227" t="s">
        <v>86</v>
      </c>
      <c r="AV116" s="215" t="s">
        <v>86</v>
      </c>
      <c r="AW116" s="215" t="s">
        <v>39</v>
      </c>
      <c r="AX116" s="215" t="s">
        <v>76</v>
      </c>
      <c r="AY116" s="227" t="s">
        <v>124</v>
      </c>
    </row>
    <row r="117" spans="2:65" s="31" customFormat="1" ht="38.25" customHeight="1">
      <c r="B117" s="32"/>
      <c r="C117" s="203" t="s">
        <v>195</v>
      </c>
      <c r="D117" s="203" t="s">
        <v>126</v>
      </c>
      <c r="E117" s="204" t="s">
        <v>196</v>
      </c>
      <c r="F117" s="205" t="s">
        <v>197</v>
      </c>
      <c r="G117" s="206" t="s">
        <v>164</v>
      </c>
      <c r="H117" s="207">
        <v>35</v>
      </c>
      <c r="I117" s="208"/>
      <c r="J117" s="209">
        <f>ROUND(I117*H117,2)</f>
        <v>0</v>
      </c>
      <c r="K117" s="205" t="s">
        <v>130</v>
      </c>
      <c r="L117" s="58"/>
      <c r="M117" s="210"/>
      <c r="N117" s="211" t="s">
        <v>47</v>
      </c>
      <c r="O117" s="33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11" t="s">
        <v>131</v>
      </c>
      <c r="AT117" s="11" t="s">
        <v>126</v>
      </c>
      <c r="AU117" s="11" t="s">
        <v>86</v>
      </c>
      <c r="AY117" s="11" t="s">
        <v>124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11" t="s">
        <v>23</v>
      </c>
      <c r="BK117" s="214">
        <f>ROUND(I117*H117,2)</f>
        <v>0</v>
      </c>
      <c r="BL117" s="11" t="s">
        <v>131</v>
      </c>
      <c r="BM117" s="11" t="s">
        <v>198</v>
      </c>
    </row>
    <row r="118" spans="2:51" s="228" customFormat="1" ht="12.75">
      <c r="B118" s="229"/>
      <c r="C118" s="230"/>
      <c r="D118" s="218" t="s">
        <v>133</v>
      </c>
      <c r="E118" s="231"/>
      <c r="F118" s="232" t="s">
        <v>199</v>
      </c>
      <c r="G118" s="230"/>
      <c r="H118" s="231"/>
      <c r="I118" s="233"/>
      <c r="J118" s="230"/>
      <c r="K118" s="230"/>
      <c r="L118" s="234"/>
      <c r="M118" s="235"/>
      <c r="N118" s="236"/>
      <c r="O118" s="236"/>
      <c r="P118" s="236"/>
      <c r="Q118" s="236"/>
      <c r="R118" s="236"/>
      <c r="S118" s="236"/>
      <c r="T118" s="237"/>
      <c r="AT118" s="238" t="s">
        <v>133</v>
      </c>
      <c r="AU118" s="238" t="s">
        <v>86</v>
      </c>
      <c r="AV118" s="228" t="s">
        <v>23</v>
      </c>
      <c r="AW118" s="228" t="s">
        <v>39</v>
      </c>
      <c r="AX118" s="228" t="s">
        <v>76</v>
      </c>
      <c r="AY118" s="238" t="s">
        <v>124</v>
      </c>
    </row>
    <row r="119" spans="2:51" s="215" customFormat="1" ht="12.75">
      <c r="B119" s="216"/>
      <c r="C119" s="217"/>
      <c r="D119" s="218" t="s">
        <v>133</v>
      </c>
      <c r="E119" s="219"/>
      <c r="F119" s="220" t="s">
        <v>190</v>
      </c>
      <c r="G119" s="217"/>
      <c r="H119" s="221">
        <v>50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133</v>
      </c>
      <c r="AU119" s="227" t="s">
        <v>86</v>
      </c>
      <c r="AV119" s="215" t="s">
        <v>86</v>
      </c>
      <c r="AW119" s="215" t="s">
        <v>39</v>
      </c>
      <c r="AX119" s="215" t="s">
        <v>76</v>
      </c>
      <c r="AY119" s="227" t="s">
        <v>124</v>
      </c>
    </row>
    <row r="120" spans="2:51" s="215" customFormat="1" ht="12.75">
      <c r="B120" s="216"/>
      <c r="C120" s="217"/>
      <c r="D120" s="218" t="s">
        <v>133</v>
      </c>
      <c r="E120" s="219"/>
      <c r="F120" s="220" t="s">
        <v>200</v>
      </c>
      <c r="G120" s="217"/>
      <c r="H120" s="221">
        <v>-15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133</v>
      </c>
      <c r="AU120" s="227" t="s">
        <v>86</v>
      </c>
      <c r="AV120" s="215" t="s">
        <v>86</v>
      </c>
      <c r="AW120" s="215" t="s">
        <v>39</v>
      </c>
      <c r="AX120" s="215" t="s">
        <v>76</v>
      </c>
      <c r="AY120" s="227" t="s">
        <v>124</v>
      </c>
    </row>
    <row r="121" spans="2:65" s="31" customFormat="1" ht="25.5" customHeight="1">
      <c r="B121" s="32"/>
      <c r="C121" s="203" t="s">
        <v>201</v>
      </c>
      <c r="D121" s="203" t="s">
        <v>126</v>
      </c>
      <c r="E121" s="204" t="s">
        <v>202</v>
      </c>
      <c r="F121" s="205" t="s">
        <v>203</v>
      </c>
      <c r="G121" s="206" t="s">
        <v>164</v>
      </c>
      <c r="H121" s="207">
        <v>80.75</v>
      </c>
      <c r="I121" s="208"/>
      <c r="J121" s="209">
        <f>ROUND(I121*H121,2)</f>
        <v>0</v>
      </c>
      <c r="K121" s="205" t="s">
        <v>130</v>
      </c>
      <c r="L121" s="58"/>
      <c r="M121" s="210"/>
      <c r="N121" s="211" t="s">
        <v>47</v>
      </c>
      <c r="O121" s="33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AR121" s="11" t="s">
        <v>131</v>
      </c>
      <c r="AT121" s="11" t="s">
        <v>126</v>
      </c>
      <c r="AU121" s="11" t="s">
        <v>86</v>
      </c>
      <c r="AY121" s="11" t="s">
        <v>124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11" t="s">
        <v>23</v>
      </c>
      <c r="BK121" s="214">
        <f>ROUND(I121*H121,2)</f>
        <v>0</v>
      </c>
      <c r="BL121" s="11" t="s">
        <v>131</v>
      </c>
      <c r="BM121" s="11" t="s">
        <v>204</v>
      </c>
    </row>
    <row r="122" spans="2:51" s="228" customFormat="1" ht="12.75">
      <c r="B122" s="229"/>
      <c r="C122" s="230"/>
      <c r="D122" s="218" t="s">
        <v>133</v>
      </c>
      <c r="E122" s="231"/>
      <c r="F122" s="232" t="s">
        <v>205</v>
      </c>
      <c r="G122" s="230"/>
      <c r="H122" s="231"/>
      <c r="I122" s="233"/>
      <c r="J122" s="230"/>
      <c r="K122" s="230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133</v>
      </c>
      <c r="AU122" s="238" t="s">
        <v>86</v>
      </c>
      <c r="AV122" s="228" t="s">
        <v>23</v>
      </c>
      <c r="AW122" s="228" t="s">
        <v>39</v>
      </c>
      <c r="AX122" s="228" t="s">
        <v>76</v>
      </c>
      <c r="AY122" s="238" t="s">
        <v>124</v>
      </c>
    </row>
    <row r="123" spans="2:51" s="215" customFormat="1" ht="12.75">
      <c r="B123" s="216"/>
      <c r="C123" s="217"/>
      <c r="D123" s="218" t="s">
        <v>133</v>
      </c>
      <c r="E123" s="219"/>
      <c r="F123" s="220" t="s">
        <v>190</v>
      </c>
      <c r="G123" s="217"/>
      <c r="H123" s="221">
        <v>50</v>
      </c>
      <c r="I123" s="222"/>
      <c r="J123" s="217"/>
      <c r="K123" s="217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133</v>
      </c>
      <c r="AU123" s="227" t="s">
        <v>86</v>
      </c>
      <c r="AV123" s="215" t="s">
        <v>86</v>
      </c>
      <c r="AW123" s="215" t="s">
        <v>39</v>
      </c>
      <c r="AX123" s="215" t="s">
        <v>76</v>
      </c>
      <c r="AY123" s="227" t="s">
        <v>124</v>
      </c>
    </row>
    <row r="124" spans="2:51" s="215" customFormat="1" ht="12.75">
      <c r="B124" s="216"/>
      <c r="C124" s="217"/>
      <c r="D124" s="218" t="s">
        <v>133</v>
      </c>
      <c r="E124" s="219"/>
      <c r="F124" s="220" t="s">
        <v>206</v>
      </c>
      <c r="G124" s="217"/>
      <c r="H124" s="221">
        <v>-15</v>
      </c>
      <c r="I124" s="222"/>
      <c r="J124" s="217"/>
      <c r="K124" s="217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133</v>
      </c>
      <c r="AU124" s="227" t="s">
        <v>86</v>
      </c>
      <c r="AV124" s="215" t="s">
        <v>86</v>
      </c>
      <c r="AW124" s="215" t="s">
        <v>39</v>
      </c>
      <c r="AX124" s="215" t="s">
        <v>76</v>
      </c>
      <c r="AY124" s="227" t="s">
        <v>124</v>
      </c>
    </row>
    <row r="125" spans="2:51" s="228" customFormat="1" ht="12.75">
      <c r="B125" s="229"/>
      <c r="C125" s="230"/>
      <c r="D125" s="218" t="s">
        <v>133</v>
      </c>
      <c r="E125" s="231"/>
      <c r="F125" s="232" t="s">
        <v>192</v>
      </c>
      <c r="G125" s="230"/>
      <c r="H125" s="231"/>
      <c r="I125" s="233"/>
      <c r="J125" s="230"/>
      <c r="K125" s="230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133</v>
      </c>
      <c r="AU125" s="238" t="s">
        <v>86</v>
      </c>
      <c r="AV125" s="228" t="s">
        <v>23</v>
      </c>
      <c r="AW125" s="228" t="s">
        <v>39</v>
      </c>
      <c r="AX125" s="228" t="s">
        <v>76</v>
      </c>
      <c r="AY125" s="238" t="s">
        <v>124</v>
      </c>
    </row>
    <row r="126" spans="2:51" s="215" customFormat="1" ht="12.75">
      <c r="B126" s="216"/>
      <c r="C126" s="217"/>
      <c r="D126" s="218" t="s">
        <v>133</v>
      </c>
      <c r="E126" s="219"/>
      <c r="F126" s="220" t="s">
        <v>207</v>
      </c>
      <c r="G126" s="217"/>
      <c r="H126" s="221">
        <v>30.75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133</v>
      </c>
      <c r="AU126" s="227" t="s">
        <v>86</v>
      </c>
      <c r="AV126" s="215" t="s">
        <v>86</v>
      </c>
      <c r="AW126" s="215" t="s">
        <v>39</v>
      </c>
      <c r="AX126" s="215" t="s">
        <v>76</v>
      </c>
      <c r="AY126" s="227" t="s">
        <v>124</v>
      </c>
    </row>
    <row r="127" spans="2:51" s="215" customFormat="1" ht="12.75">
      <c r="B127" s="216"/>
      <c r="C127" s="217"/>
      <c r="D127" s="218" t="s">
        <v>133</v>
      </c>
      <c r="E127" s="219"/>
      <c r="F127" s="220" t="s">
        <v>194</v>
      </c>
      <c r="G127" s="217"/>
      <c r="H127" s="221">
        <v>15</v>
      </c>
      <c r="I127" s="222"/>
      <c r="J127" s="217"/>
      <c r="K127" s="217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133</v>
      </c>
      <c r="AU127" s="227" t="s">
        <v>86</v>
      </c>
      <c r="AV127" s="215" t="s">
        <v>86</v>
      </c>
      <c r="AW127" s="215" t="s">
        <v>39</v>
      </c>
      <c r="AX127" s="215" t="s">
        <v>76</v>
      </c>
      <c r="AY127" s="227" t="s">
        <v>124</v>
      </c>
    </row>
    <row r="128" spans="2:65" s="31" customFormat="1" ht="51" customHeight="1">
      <c r="B128" s="32"/>
      <c r="C128" s="203" t="s">
        <v>10</v>
      </c>
      <c r="D128" s="203" t="s">
        <v>126</v>
      </c>
      <c r="E128" s="204" t="s">
        <v>208</v>
      </c>
      <c r="F128" s="205" t="s">
        <v>209</v>
      </c>
      <c r="G128" s="206" t="s">
        <v>164</v>
      </c>
      <c r="H128" s="207">
        <v>15</v>
      </c>
      <c r="I128" s="208"/>
      <c r="J128" s="209">
        <f>ROUND(I128*H128,2)</f>
        <v>0</v>
      </c>
      <c r="K128" s="205" t="s">
        <v>130</v>
      </c>
      <c r="L128" s="58"/>
      <c r="M128" s="210"/>
      <c r="N128" s="211" t="s">
        <v>47</v>
      </c>
      <c r="O128" s="33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AR128" s="11" t="s">
        <v>131</v>
      </c>
      <c r="AT128" s="11" t="s">
        <v>126</v>
      </c>
      <c r="AU128" s="11" t="s">
        <v>86</v>
      </c>
      <c r="AY128" s="11" t="s">
        <v>124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1" t="s">
        <v>23</v>
      </c>
      <c r="BK128" s="214">
        <f>ROUND(I128*H128,2)</f>
        <v>0</v>
      </c>
      <c r="BL128" s="11" t="s">
        <v>131</v>
      </c>
      <c r="BM128" s="11" t="s">
        <v>210</v>
      </c>
    </row>
    <row r="129" spans="2:51" s="215" customFormat="1" ht="12.75">
      <c r="B129" s="216"/>
      <c r="C129" s="217"/>
      <c r="D129" s="218" t="s">
        <v>133</v>
      </c>
      <c r="E129" s="219"/>
      <c r="F129" s="220" t="s">
        <v>211</v>
      </c>
      <c r="G129" s="217"/>
      <c r="H129" s="221">
        <v>15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133</v>
      </c>
      <c r="AU129" s="227" t="s">
        <v>86</v>
      </c>
      <c r="AV129" s="215" t="s">
        <v>86</v>
      </c>
      <c r="AW129" s="215" t="s">
        <v>39</v>
      </c>
      <c r="AX129" s="215" t="s">
        <v>76</v>
      </c>
      <c r="AY129" s="227" t="s">
        <v>124</v>
      </c>
    </row>
    <row r="130" spans="2:65" s="31" customFormat="1" ht="25.5" customHeight="1">
      <c r="B130" s="32"/>
      <c r="C130" s="203" t="s">
        <v>212</v>
      </c>
      <c r="D130" s="203" t="s">
        <v>126</v>
      </c>
      <c r="E130" s="204" t="s">
        <v>213</v>
      </c>
      <c r="F130" s="205" t="s">
        <v>214</v>
      </c>
      <c r="G130" s="206" t="s">
        <v>215</v>
      </c>
      <c r="H130" s="207">
        <v>64.75</v>
      </c>
      <c r="I130" s="208"/>
      <c r="J130" s="209">
        <f>ROUND(I130*H130,2)</f>
        <v>0</v>
      </c>
      <c r="K130" s="205" t="s">
        <v>130</v>
      </c>
      <c r="L130" s="58"/>
      <c r="M130" s="210"/>
      <c r="N130" s="211" t="s">
        <v>47</v>
      </c>
      <c r="O130" s="33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AR130" s="11" t="s">
        <v>131</v>
      </c>
      <c r="AT130" s="11" t="s">
        <v>126</v>
      </c>
      <c r="AU130" s="11" t="s">
        <v>86</v>
      </c>
      <c r="AY130" s="11" t="s">
        <v>124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1" t="s">
        <v>23</v>
      </c>
      <c r="BK130" s="214">
        <f>ROUND(I130*H130,2)</f>
        <v>0</v>
      </c>
      <c r="BL130" s="11" t="s">
        <v>131</v>
      </c>
      <c r="BM130" s="11" t="s">
        <v>216</v>
      </c>
    </row>
    <row r="131" spans="2:51" s="215" customFormat="1" ht="12.75">
      <c r="B131" s="216"/>
      <c r="C131" s="217"/>
      <c r="D131" s="218" t="s">
        <v>133</v>
      </c>
      <c r="E131" s="219"/>
      <c r="F131" s="220" t="s">
        <v>217</v>
      </c>
      <c r="G131" s="217"/>
      <c r="H131" s="221">
        <v>64.75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133</v>
      </c>
      <c r="AU131" s="227" t="s">
        <v>86</v>
      </c>
      <c r="AV131" s="215" t="s">
        <v>86</v>
      </c>
      <c r="AW131" s="215" t="s">
        <v>39</v>
      </c>
      <c r="AX131" s="215" t="s">
        <v>76</v>
      </c>
      <c r="AY131" s="227" t="s">
        <v>124</v>
      </c>
    </row>
    <row r="132" spans="2:65" s="31" customFormat="1" ht="25.5" customHeight="1">
      <c r="B132" s="32"/>
      <c r="C132" s="203" t="s">
        <v>218</v>
      </c>
      <c r="D132" s="203" t="s">
        <v>126</v>
      </c>
      <c r="E132" s="204" t="s">
        <v>219</v>
      </c>
      <c r="F132" s="205" t="s">
        <v>220</v>
      </c>
      <c r="G132" s="206" t="s">
        <v>129</v>
      </c>
      <c r="H132" s="207">
        <v>222</v>
      </c>
      <c r="I132" s="208"/>
      <c r="J132" s="209">
        <f>ROUND(I132*H132,2)</f>
        <v>0</v>
      </c>
      <c r="K132" s="205" t="s">
        <v>130</v>
      </c>
      <c r="L132" s="58"/>
      <c r="M132" s="210"/>
      <c r="N132" s="211" t="s">
        <v>47</v>
      </c>
      <c r="O132" s="33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11" t="s">
        <v>131</v>
      </c>
      <c r="AT132" s="11" t="s">
        <v>126</v>
      </c>
      <c r="AU132" s="11" t="s">
        <v>86</v>
      </c>
      <c r="AY132" s="11" t="s">
        <v>124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11" t="s">
        <v>23</v>
      </c>
      <c r="BK132" s="214">
        <f>ROUND(I132*H132,2)</f>
        <v>0</v>
      </c>
      <c r="BL132" s="11" t="s">
        <v>131</v>
      </c>
      <c r="BM132" s="11" t="s">
        <v>221</v>
      </c>
    </row>
    <row r="133" spans="2:51" s="215" customFormat="1" ht="12.75">
      <c r="B133" s="216"/>
      <c r="C133" s="217"/>
      <c r="D133" s="218" t="s">
        <v>133</v>
      </c>
      <c r="E133" s="219"/>
      <c r="F133" s="220" t="s">
        <v>222</v>
      </c>
      <c r="G133" s="217"/>
      <c r="H133" s="221">
        <v>222</v>
      </c>
      <c r="I133" s="222"/>
      <c r="J133" s="217"/>
      <c r="K133" s="217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133</v>
      </c>
      <c r="AU133" s="227" t="s">
        <v>86</v>
      </c>
      <c r="AV133" s="215" t="s">
        <v>86</v>
      </c>
      <c r="AW133" s="215" t="s">
        <v>39</v>
      </c>
      <c r="AX133" s="215" t="s">
        <v>76</v>
      </c>
      <c r="AY133" s="227" t="s">
        <v>124</v>
      </c>
    </row>
    <row r="134" spans="2:65" s="31" customFormat="1" ht="16.5" customHeight="1">
      <c r="B134" s="32"/>
      <c r="C134" s="239" t="s">
        <v>223</v>
      </c>
      <c r="D134" s="239" t="s">
        <v>224</v>
      </c>
      <c r="E134" s="240" t="s">
        <v>225</v>
      </c>
      <c r="F134" s="241" t="s">
        <v>226</v>
      </c>
      <c r="G134" s="242" t="s">
        <v>164</v>
      </c>
      <c r="H134" s="243">
        <v>2.55</v>
      </c>
      <c r="I134" s="244"/>
      <c r="J134" s="245">
        <f>ROUND(I134*H134,2)</f>
        <v>0</v>
      </c>
      <c r="K134" s="241" t="s">
        <v>130</v>
      </c>
      <c r="L134" s="246"/>
      <c r="M134" s="247"/>
      <c r="N134" s="248" t="s">
        <v>47</v>
      </c>
      <c r="O134" s="33"/>
      <c r="P134" s="212">
        <f>O134*H134</f>
        <v>0</v>
      </c>
      <c r="Q134" s="212">
        <v>0.22</v>
      </c>
      <c r="R134" s="212">
        <f>Q134*H134</f>
        <v>0.5609999999999999</v>
      </c>
      <c r="S134" s="212">
        <v>0</v>
      </c>
      <c r="T134" s="213">
        <f>S134*H134</f>
        <v>0</v>
      </c>
      <c r="AR134" s="11" t="s">
        <v>167</v>
      </c>
      <c r="AT134" s="11" t="s">
        <v>224</v>
      </c>
      <c r="AU134" s="11" t="s">
        <v>86</v>
      </c>
      <c r="AY134" s="11" t="s">
        <v>124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11" t="s">
        <v>23</v>
      </c>
      <c r="BK134" s="214">
        <f>ROUND(I134*H134,2)</f>
        <v>0</v>
      </c>
      <c r="BL134" s="11" t="s">
        <v>131</v>
      </c>
      <c r="BM134" s="11" t="s">
        <v>227</v>
      </c>
    </row>
    <row r="135" spans="2:51" s="215" customFormat="1" ht="12.75">
      <c r="B135" s="216"/>
      <c r="C135" s="217"/>
      <c r="D135" s="218" t="s">
        <v>133</v>
      </c>
      <c r="E135" s="219"/>
      <c r="F135" s="220" t="s">
        <v>228</v>
      </c>
      <c r="G135" s="217"/>
      <c r="H135" s="221">
        <v>2.55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133</v>
      </c>
      <c r="AU135" s="227" t="s">
        <v>86</v>
      </c>
      <c r="AV135" s="215" t="s">
        <v>86</v>
      </c>
      <c r="AW135" s="215" t="s">
        <v>39</v>
      </c>
      <c r="AX135" s="215" t="s">
        <v>76</v>
      </c>
      <c r="AY135" s="227" t="s">
        <v>124</v>
      </c>
    </row>
    <row r="136" spans="2:65" s="31" customFormat="1" ht="25.5" customHeight="1">
      <c r="B136" s="32"/>
      <c r="C136" s="203" t="s">
        <v>229</v>
      </c>
      <c r="D136" s="203" t="s">
        <v>126</v>
      </c>
      <c r="E136" s="204" t="s">
        <v>230</v>
      </c>
      <c r="F136" s="205" t="s">
        <v>231</v>
      </c>
      <c r="G136" s="206" t="s">
        <v>129</v>
      </c>
      <c r="H136" s="207">
        <v>222</v>
      </c>
      <c r="I136" s="208"/>
      <c r="J136" s="209">
        <f>ROUND(I136*H136,2)</f>
        <v>0</v>
      </c>
      <c r="K136" s="205" t="s">
        <v>130</v>
      </c>
      <c r="L136" s="58"/>
      <c r="M136" s="210"/>
      <c r="N136" s="211" t="s">
        <v>47</v>
      </c>
      <c r="O136" s="33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AR136" s="11" t="s">
        <v>131</v>
      </c>
      <c r="AT136" s="11" t="s">
        <v>126</v>
      </c>
      <c r="AU136" s="11" t="s">
        <v>86</v>
      </c>
      <c r="AY136" s="11" t="s">
        <v>124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11" t="s">
        <v>23</v>
      </c>
      <c r="BK136" s="214">
        <f>ROUND(I136*H136,2)</f>
        <v>0</v>
      </c>
      <c r="BL136" s="11" t="s">
        <v>131</v>
      </c>
      <c r="BM136" s="11" t="s">
        <v>232</v>
      </c>
    </row>
    <row r="137" spans="2:51" s="215" customFormat="1" ht="12.75">
      <c r="B137" s="216"/>
      <c r="C137" s="217"/>
      <c r="D137" s="218" t="s">
        <v>133</v>
      </c>
      <c r="E137" s="219"/>
      <c r="F137" s="220" t="s">
        <v>222</v>
      </c>
      <c r="G137" s="217"/>
      <c r="H137" s="221">
        <v>222</v>
      </c>
      <c r="I137" s="222"/>
      <c r="J137" s="217"/>
      <c r="K137" s="217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133</v>
      </c>
      <c r="AU137" s="227" t="s">
        <v>86</v>
      </c>
      <c r="AV137" s="215" t="s">
        <v>86</v>
      </c>
      <c r="AW137" s="215" t="s">
        <v>39</v>
      </c>
      <c r="AX137" s="215" t="s">
        <v>76</v>
      </c>
      <c r="AY137" s="227" t="s">
        <v>124</v>
      </c>
    </row>
    <row r="138" spans="2:65" s="31" customFormat="1" ht="16.5" customHeight="1">
      <c r="B138" s="32"/>
      <c r="C138" s="239" t="s">
        <v>233</v>
      </c>
      <c r="D138" s="239" t="s">
        <v>224</v>
      </c>
      <c r="E138" s="240" t="s">
        <v>234</v>
      </c>
      <c r="F138" s="241" t="s">
        <v>235</v>
      </c>
      <c r="G138" s="242" t="s">
        <v>236</v>
      </c>
      <c r="H138" s="243">
        <v>5.55</v>
      </c>
      <c r="I138" s="244"/>
      <c r="J138" s="245">
        <f>ROUND(I138*H138,2)</f>
        <v>0</v>
      </c>
      <c r="K138" s="241" t="s">
        <v>130</v>
      </c>
      <c r="L138" s="246"/>
      <c r="M138" s="247"/>
      <c r="N138" s="248" t="s">
        <v>47</v>
      </c>
      <c r="O138" s="33"/>
      <c r="P138" s="212">
        <f>O138*H138</f>
        <v>0</v>
      </c>
      <c r="Q138" s="212">
        <v>0.001</v>
      </c>
      <c r="R138" s="212">
        <f>Q138*H138</f>
        <v>0.00555</v>
      </c>
      <c r="S138" s="212">
        <v>0</v>
      </c>
      <c r="T138" s="213">
        <f>S138*H138</f>
        <v>0</v>
      </c>
      <c r="AR138" s="11" t="s">
        <v>167</v>
      </c>
      <c r="AT138" s="11" t="s">
        <v>224</v>
      </c>
      <c r="AU138" s="11" t="s">
        <v>86</v>
      </c>
      <c r="AY138" s="11" t="s">
        <v>124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1" t="s">
        <v>23</v>
      </c>
      <c r="BK138" s="214">
        <f>ROUND(I138*H138,2)</f>
        <v>0</v>
      </c>
      <c r="BL138" s="11" t="s">
        <v>131</v>
      </c>
      <c r="BM138" s="11" t="s">
        <v>237</v>
      </c>
    </row>
    <row r="139" spans="2:51" s="215" customFormat="1" ht="12.75">
      <c r="B139" s="216"/>
      <c r="C139" s="217"/>
      <c r="D139" s="218" t="s">
        <v>133</v>
      </c>
      <c r="E139" s="219"/>
      <c r="F139" s="220" t="s">
        <v>238</v>
      </c>
      <c r="G139" s="217"/>
      <c r="H139" s="221">
        <v>5.55</v>
      </c>
      <c r="I139" s="222"/>
      <c r="J139" s="217"/>
      <c r="K139" s="217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133</v>
      </c>
      <c r="AU139" s="227" t="s">
        <v>86</v>
      </c>
      <c r="AV139" s="215" t="s">
        <v>86</v>
      </c>
      <c r="AW139" s="215" t="s">
        <v>39</v>
      </c>
      <c r="AX139" s="215" t="s">
        <v>76</v>
      </c>
      <c r="AY139" s="227" t="s">
        <v>124</v>
      </c>
    </row>
    <row r="140" spans="2:65" s="31" customFormat="1" ht="25.5" customHeight="1">
      <c r="B140" s="32"/>
      <c r="C140" s="203" t="s">
        <v>9</v>
      </c>
      <c r="D140" s="203" t="s">
        <v>126</v>
      </c>
      <c r="E140" s="204" t="s">
        <v>239</v>
      </c>
      <c r="F140" s="205" t="s">
        <v>240</v>
      </c>
      <c r="G140" s="206" t="s">
        <v>129</v>
      </c>
      <c r="H140" s="207">
        <v>222</v>
      </c>
      <c r="I140" s="208"/>
      <c r="J140" s="209">
        <f>ROUND(I140*H140,2)</f>
        <v>0</v>
      </c>
      <c r="K140" s="205" t="s">
        <v>130</v>
      </c>
      <c r="L140" s="58"/>
      <c r="M140" s="210"/>
      <c r="N140" s="211" t="s">
        <v>47</v>
      </c>
      <c r="O140" s="33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AR140" s="11" t="s">
        <v>131</v>
      </c>
      <c r="AT140" s="11" t="s">
        <v>126</v>
      </c>
      <c r="AU140" s="11" t="s">
        <v>86</v>
      </c>
      <c r="AY140" s="11" t="s">
        <v>124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1" t="s">
        <v>23</v>
      </c>
      <c r="BK140" s="214">
        <f>ROUND(I140*H140,2)</f>
        <v>0</v>
      </c>
      <c r="BL140" s="11" t="s">
        <v>131</v>
      </c>
      <c r="BM140" s="11" t="s">
        <v>241</v>
      </c>
    </row>
    <row r="141" spans="2:51" s="215" customFormat="1" ht="12.75">
      <c r="B141" s="216"/>
      <c r="C141" s="217"/>
      <c r="D141" s="218" t="s">
        <v>133</v>
      </c>
      <c r="E141" s="219"/>
      <c r="F141" s="220" t="s">
        <v>222</v>
      </c>
      <c r="G141" s="217"/>
      <c r="H141" s="221">
        <v>222</v>
      </c>
      <c r="I141" s="222"/>
      <c r="J141" s="217"/>
      <c r="K141" s="217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133</v>
      </c>
      <c r="AU141" s="227" t="s">
        <v>86</v>
      </c>
      <c r="AV141" s="215" t="s">
        <v>86</v>
      </c>
      <c r="AW141" s="215" t="s">
        <v>39</v>
      </c>
      <c r="AX141" s="215" t="s">
        <v>76</v>
      </c>
      <c r="AY141" s="227" t="s">
        <v>124</v>
      </c>
    </row>
    <row r="142" spans="2:65" s="31" customFormat="1" ht="25.5" customHeight="1">
      <c r="B142" s="32"/>
      <c r="C142" s="203" t="s">
        <v>242</v>
      </c>
      <c r="D142" s="203" t="s">
        <v>126</v>
      </c>
      <c r="E142" s="204" t="s">
        <v>243</v>
      </c>
      <c r="F142" s="205" t="s">
        <v>244</v>
      </c>
      <c r="G142" s="206" t="s">
        <v>129</v>
      </c>
      <c r="H142" s="207">
        <v>1056.5</v>
      </c>
      <c r="I142" s="208"/>
      <c r="J142" s="209">
        <f>ROUND(I142*H142,2)</f>
        <v>0</v>
      </c>
      <c r="K142" s="205" t="s">
        <v>130</v>
      </c>
      <c r="L142" s="58"/>
      <c r="M142" s="210"/>
      <c r="N142" s="211" t="s">
        <v>47</v>
      </c>
      <c r="O142" s="33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AR142" s="11" t="s">
        <v>131</v>
      </c>
      <c r="AT142" s="11" t="s">
        <v>126</v>
      </c>
      <c r="AU142" s="11" t="s">
        <v>86</v>
      </c>
      <c r="AY142" s="11" t="s">
        <v>124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11" t="s">
        <v>23</v>
      </c>
      <c r="BK142" s="214">
        <f>ROUND(I142*H142,2)</f>
        <v>0</v>
      </c>
      <c r="BL142" s="11" t="s">
        <v>131</v>
      </c>
      <c r="BM142" s="11" t="s">
        <v>245</v>
      </c>
    </row>
    <row r="143" spans="2:51" s="215" customFormat="1" ht="12.75">
      <c r="B143" s="216"/>
      <c r="C143" s="217"/>
      <c r="D143" s="218" t="s">
        <v>133</v>
      </c>
      <c r="E143" s="219"/>
      <c r="F143" s="220" t="s">
        <v>246</v>
      </c>
      <c r="G143" s="217"/>
      <c r="H143" s="221">
        <v>830</v>
      </c>
      <c r="I143" s="222"/>
      <c r="J143" s="217"/>
      <c r="K143" s="217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133</v>
      </c>
      <c r="AU143" s="227" t="s">
        <v>86</v>
      </c>
      <c r="AV143" s="215" t="s">
        <v>86</v>
      </c>
      <c r="AW143" s="215" t="s">
        <v>39</v>
      </c>
      <c r="AX143" s="215" t="s">
        <v>76</v>
      </c>
      <c r="AY143" s="227" t="s">
        <v>124</v>
      </c>
    </row>
    <row r="144" spans="2:51" s="215" customFormat="1" ht="12.75">
      <c r="B144" s="216"/>
      <c r="C144" s="217"/>
      <c r="D144" s="218" t="s">
        <v>133</v>
      </c>
      <c r="E144" s="219"/>
      <c r="F144" s="220" t="s">
        <v>247</v>
      </c>
      <c r="G144" s="217"/>
      <c r="H144" s="221">
        <v>90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133</v>
      </c>
      <c r="AU144" s="227" t="s">
        <v>86</v>
      </c>
      <c r="AV144" s="215" t="s">
        <v>86</v>
      </c>
      <c r="AW144" s="215" t="s">
        <v>39</v>
      </c>
      <c r="AX144" s="215" t="s">
        <v>76</v>
      </c>
      <c r="AY144" s="227" t="s">
        <v>124</v>
      </c>
    </row>
    <row r="145" spans="2:51" s="215" customFormat="1" ht="12.75">
      <c r="B145" s="216"/>
      <c r="C145" s="217"/>
      <c r="D145" s="218" t="s">
        <v>133</v>
      </c>
      <c r="E145" s="219"/>
      <c r="F145" s="220" t="s">
        <v>248</v>
      </c>
      <c r="G145" s="217"/>
      <c r="H145" s="221">
        <v>15</v>
      </c>
      <c r="I145" s="222"/>
      <c r="J145" s="217"/>
      <c r="K145" s="217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133</v>
      </c>
      <c r="AU145" s="227" t="s">
        <v>86</v>
      </c>
      <c r="AV145" s="215" t="s">
        <v>86</v>
      </c>
      <c r="AW145" s="215" t="s">
        <v>39</v>
      </c>
      <c r="AX145" s="215" t="s">
        <v>76</v>
      </c>
      <c r="AY145" s="227" t="s">
        <v>124</v>
      </c>
    </row>
    <row r="146" spans="2:51" s="215" customFormat="1" ht="12.75">
      <c r="B146" s="216"/>
      <c r="C146" s="217"/>
      <c r="D146" s="218" t="s">
        <v>133</v>
      </c>
      <c r="E146" s="219"/>
      <c r="F146" s="220" t="s">
        <v>249</v>
      </c>
      <c r="G146" s="217"/>
      <c r="H146" s="221">
        <v>121.5</v>
      </c>
      <c r="I146" s="222"/>
      <c r="J146" s="217"/>
      <c r="K146" s="217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133</v>
      </c>
      <c r="AU146" s="227" t="s">
        <v>86</v>
      </c>
      <c r="AV146" s="215" t="s">
        <v>86</v>
      </c>
      <c r="AW146" s="215" t="s">
        <v>39</v>
      </c>
      <c r="AX146" s="215" t="s">
        <v>76</v>
      </c>
      <c r="AY146" s="227" t="s">
        <v>124</v>
      </c>
    </row>
    <row r="147" spans="2:65" s="31" customFormat="1" ht="38.25" customHeight="1">
      <c r="B147" s="32"/>
      <c r="C147" s="203" t="s">
        <v>250</v>
      </c>
      <c r="D147" s="203" t="s">
        <v>126</v>
      </c>
      <c r="E147" s="204" t="s">
        <v>251</v>
      </c>
      <c r="F147" s="205" t="s">
        <v>252</v>
      </c>
      <c r="G147" s="206" t="s">
        <v>129</v>
      </c>
      <c r="H147" s="207">
        <v>222</v>
      </c>
      <c r="I147" s="208"/>
      <c r="J147" s="209">
        <f>ROUND(I147*H147,2)</f>
        <v>0</v>
      </c>
      <c r="K147" s="205" t="s">
        <v>130</v>
      </c>
      <c r="L147" s="58"/>
      <c r="M147" s="210"/>
      <c r="N147" s="211" t="s">
        <v>47</v>
      </c>
      <c r="O147" s="33"/>
      <c r="P147" s="212">
        <f>O147*H147</f>
        <v>0</v>
      </c>
      <c r="Q147" s="212">
        <v>0</v>
      </c>
      <c r="R147" s="212">
        <f>Q147*H147</f>
        <v>0</v>
      </c>
      <c r="S147" s="212">
        <v>0</v>
      </c>
      <c r="T147" s="213">
        <f>S147*H147</f>
        <v>0</v>
      </c>
      <c r="AR147" s="11" t="s">
        <v>131</v>
      </c>
      <c r="AT147" s="11" t="s">
        <v>126</v>
      </c>
      <c r="AU147" s="11" t="s">
        <v>86</v>
      </c>
      <c r="AY147" s="11" t="s">
        <v>124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11" t="s">
        <v>23</v>
      </c>
      <c r="BK147" s="214">
        <f>ROUND(I147*H147,2)</f>
        <v>0</v>
      </c>
      <c r="BL147" s="11" t="s">
        <v>131</v>
      </c>
      <c r="BM147" s="11" t="s">
        <v>253</v>
      </c>
    </row>
    <row r="148" spans="2:51" s="215" customFormat="1" ht="12.75">
      <c r="B148" s="216"/>
      <c r="C148" s="217"/>
      <c r="D148" s="218" t="s">
        <v>133</v>
      </c>
      <c r="E148" s="219"/>
      <c r="F148" s="220" t="s">
        <v>222</v>
      </c>
      <c r="G148" s="217"/>
      <c r="H148" s="221">
        <v>222</v>
      </c>
      <c r="I148" s="222"/>
      <c r="J148" s="217"/>
      <c r="K148" s="217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133</v>
      </c>
      <c r="AU148" s="227" t="s">
        <v>86</v>
      </c>
      <c r="AV148" s="215" t="s">
        <v>86</v>
      </c>
      <c r="AW148" s="215" t="s">
        <v>39</v>
      </c>
      <c r="AX148" s="215" t="s">
        <v>76</v>
      </c>
      <c r="AY148" s="227" t="s">
        <v>124</v>
      </c>
    </row>
    <row r="149" spans="2:65" s="31" customFormat="1" ht="25.5" customHeight="1">
      <c r="B149" s="32"/>
      <c r="C149" s="203" t="s">
        <v>254</v>
      </c>
      <c r="D149" s="203" t="s">
        <v>126</v>
      </c>
      <c r="E149" s="204" t="s">
        <v>255</v>
      </c>
      <c r="F149" s="205" t="s">
        <v>256</v>
      </c>
      <c r="G149" s="206" t="s">
        <v>129</v>
      </c>
      <c r="H149" s="207">
        <v>222</v>
      </c>
      <c r="I149" s="208"/>
      <c r="J149" s="209">
        <f>ROUND(I149*H149,2)</f>
        <v>0</v>
      </c>
      <c r="K149" s="205" t="s">
        <v>130</v>
      </c>
      <c r="L149" s="58"/>
      <c r="M149" s="210"/>
      <c r="N149" s="211" t="s">
        <v>47</v>
      </c>
      <c r="O149" s="33"/>
      <c r="P149" s="212">
        <f>O149*H149</f>
        <v>0</v>
      </c>
      <c r="Q149" s="212">
        <v>0</v>
      </c>
      <c r="R149" s="212">
        <f>Q149*H149</f>
        <v>0</v>
      </c>
      <c r="S149" s="212">
        <v>0</v>
      </c>
      <c r="T149" s="213">
        <f>S149*H149</f>
        <v>0</v>
      </c>
      <c r="AR149" s="11" t="s">
        <v>131</v>
      </c>
      <c r="AT149" s="11" t="s">
        <v>126</v>
      </c>
      <c r="AU149" s="11" t="s">
        <v>86</v>
      </c>
      <c r="AY149" s="11" t="s">
        <v>124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1" t="s">
        <v>23</v>
      </c>
      <c r="BK149" s="214">
        <f>ROUND(I149*H149,2)</f>
        <v>0</v>
      </c>
      <c r="BL149" s="11" t="s">
        <v>131</v>
      </c>
      <c r="BM149" s="11" t="s">
        <v>257</v>
      </c>
    </row>
    <row r="150" spans="2:51" s="215" customFormat="1" ht="12.75">
      <c r="B150" s="216"/>
      <c r="C150" s="217"/>
      <c r="D150" s="218" t="s">
        <v>133</v>
      </c>
      <c r="E150" s="219"/>
      <c r="F150" s="220" t="s">
        <v>222</v>
      </c>
      <c r="G150" s="217"/>
      <c r="H150" s="221">
        <v>222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133</v>
      </c>
      <c r="AU150" s="227" t="s">
        <v>86</v>
      </c>
      <c r="AV150" s="215" t="s">
        <v>86</v>
      </c>
      <c r="AW150" s="215" t="s">
        <v>39</v>
      </c>
      <c r="AX150" s="215" t="s">
        <v>76</v>
      </c>
      <c r="AY150" s="227" t="s">
        <v>124</v>
      </c>
    </row>
    <row r="151" spans="2:65" s="31" customFormat="1" ht="25.5" customHeight="1">
      <c r="B151" s="32"/>
      <c r="C151" s="203" t="s">
        <v>258</v>
      </c>
      <c r="D151" s="203" t="s">
        <v>126</v>
      </c>
      <c r="E151" s="204" t="s">
        <v>259</v>
      </c>
      <c r="F151" s="205" t="s">
        <v>260</v>
      </c>
      <c r="G151" s="206" t="s">
        <v>215</v>
      </c>
      <c r="H151" s="207">
        <v>0.004</v>
      </c>
      <c r="I151" s="208"/>
      <c r="J151" s="209">
        <f>ROUND(I151*H151,2)</f>
        <v>0</v>
      </c>
      <c r="K151" s="205" t="s">
        <v>130</v>
      </c>
      <c r="L151" s="58"/>
      <c r="M151" s="210"/>
      <c r="N151" s="211" t="s">
        <v>47</v>
      </c>
      <c r="O151" s="33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AR151" s="11" t="s">
        <v>131</v>
      </c>
      <c r="AT151" s="11" t="s">
        <v>126</v>
      </c>
      <c r="AU151" s="11" t="s">
        <v>86</v>
      </c>
      <c r="AY151" s="11" t="s">
        <v>124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1" t="s">
        <v>23</v>
      </c>
      <c r="BK151" s="214">
        <f>ROUND(I151*H151,2)</f>
        <v>0</v>
      </c>
      <c r="BL151" s="11" t="s">
        <v>131</v>
      </c>
      <c r="BM151" s="11" t="s">
        <v>261</v>
      </c>
    </row>
    <row r="152" spans="2:51" s="215" customFormat="1" ht="12.75">
      <c r="B152" s="216"/>
      <c r="C152" s="217"/>
      <c r="D152" s="218" t="s">
        <v>133</v>
      </c>
      <c r="E152" s="219"/>
      <c r="F152" s="220" t="s">
        <v>262</v>
      </c>
      <c r="G152" s="217"/>
      <c r="H152" s="221">
        <v>0.004</v>
      </c>
      <c r="I152" s="222"/>
      <c r="J152" s="217"/>
      <c r="K152" s="217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133</v>
      </c>
      <c r="AU152" s="227" t="s">
        <v>86</v>
      </c>
      <c r="AV152" s="215" t="s">
        <v>86</v>
      </c>
      <c r="AW152" s="215" t="s">
        <v>39</v>
      </c>
      <c r="AX152" s="215" t="s">
        <v>76</v>
      </c>
      <c r="AY152" s="227" t="s">
        <v>124</v>
      </c>
    </row>
    <row r="153" spans="2:65" s="31" customFormat="1" ht="16.5" customHeight="1">
      <c r="B153" s="32"/>
      <c r="C153" s="203" t="s">
        <v>263</v>
      </c>
      <c r="D153" s="203" t="s">
        <v>126</v>
      </c>
      <c r="E153" s="204" t="s">
        <v>264</v>
      </c>
      <c r="F153" s="205" t="s">
        <v>265</v>
      </c>
      <c r="G153" s="206" t="s">
        <v>164</v>
      </c>
      <c r="H153" s="207">
        <v>0.444</v>
      </c>
      <c r="I153" s="208"/>
      <c r="J153" s="209">
        <f>ROUND(I153*H153,2)</f>
        <v>0</v>
      </c>
      <c r="K153" s="205" t="s">
        <v>130</v>
      </c>
      <c r="L153" s="58"/>
      <c r="M153" s="210"/>
      <c r="N153" s="211" t="s">
        <v>47</v>
      </c>
      <c r="O153" s="33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AR153" s="11" t="s">
        <v>131</v>
      </c>
      <c r="AT153" s="11" t="s">
        <v>126</v>
      </c>
      <c r="AU153" s="11" t="s">
        <v>86</v>
      </c>
      <c r="AY153" s="11" t="s">
        <v>124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11" t="s">
        <v>23</v>
      </c>
      <c r="BK153" s="214">
        <f>ROUND(I153*H153,2)</f>
        <v>0</v>
      </c>
      <c r="BL153" s="11" t="s">
        <v>131</v>
      </c>
      <c r="BM153" s="11" t="s">
        <v>266</v>
      </c>
    </row>
    <row r="154" spans="2:51" s="215" customFormat="1" ht="12.75">
      <c r="B154" s="216"/>
      <c r="C154" s="217"/>
      <c r="D154" s="218" t="s">
        <v>133</v>
      </c>
      <c r="E154" s="219"/>
      <c r="F154" s="220" t="s">
        <v>267</v>
      </c>
      <c r="G154" s="217"/>
      <c r="H154" s="221">
        <v>0.444</v>
      </c>
      <c r="I154" s="222"/>
      <c r="J154" s="217"/>
      <c r="K154" s="217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133</v>
      </c>
      <c r="AU154" s="227" t="s">
        <v>86</v>
      </c>
      <c r="AV154" s="215" t="s">
        <v>86</v>
      </c>
      <c r="AW154" s="215" t="s">
        <v>39</v>
      </c>
      <c r="AX154" s="215" t="s">
        <v>76</v>
      </c>
      <c r="AY154" s="227" t="s">
        <v>124</v>
      </c>
    </row>
    <row r="155" spans="2:65" s="31" customFormat="1" ht="16.5" customHeight="1">
      <c r="B155" s="32"/>
      <c r="C155" s="203" t="s">
        <v>268</v>
      </c>
      <c r="D155" s="203" t="s">
        <v>126</v>
      </c>
      <c r="E155" s="204" t="s">
        <v>269</v>
      </c>
      <c r="F155" s="205" t="s">
        <v>270</v>
      </c>
      <c r="G155" s="206" t="s">
        <v>164</v>
      </c>
      <c r="H155" s="207">
        <v>0.444</v>
      </c>
      <c r="I155" s="208"/>
      <c r="J155" s="209">
        <f>ROUND(I155*H155,2)</f>
        <v>0</v>
      </c>
      <c r="K155" s="205" t="s">
        <v>130</v>
      </c>
      <c r="L155" s="58"/>
      <c r="M155" s="210"/>
      <c r="N155" s="211" t="s">
        <v>47</v>
      </c>
      <c r="O155" s="33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AR155" s="11" t="s">
        <v>131</v>
      </c>
      <c r="AT155" s="11" t="s">
        <v>126</v>
      </c>
      <c r="AU155" s="11" t="s">
        <v>86</v>
      </c>
      <c r="AY155" s="11" t="s">
        <v>124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1" t="s">
        <v>23</v>
      </c>
      <c r="BK155" s="214">
        <f>ROUND(I155*H155,2)</f>
        <v>0</v>
      </c>
      <c r="BL155" s="11" t="s">
        <v>131</v>
      </c>
      <c r="BM155" s="11" t="s">
        <v>271</v>
      </c>
    </row>
    <row r="156" spans="2:51" s="215" customFormat="1" ht="12.75">
      <c r="B156" s="216"/>
      <c r="C156" s="217"/>
      <c r="D156" s="218" t="s">
        <v>133</v>
      </c>
      <c r="E156" s="219"/>
      <c r="F156" s="220" t="s">
        <v>267</v>
      </c>
      <c r="G156" s="217"/>
      <c r="H156" s="221">
        <v>0.444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133</v>
      </c>
      <c r="AU156" s="227" t="s">
        <v>86</v>
      </c>
      <c r="AV156" s="215" t="s">
        <v>86</v>
      </c>
      <c r="AW156" s="215" t="s">
        <v>39</v>
      </c>
      <c r="AX156" s="215" t="s">
        <v>76</v>
      </c>
      <c r="AY156" s="227" t="s">
        <v>124</v>
      </c>
    </row>
    <row r="157" spans="2:63" s="186" customFormat="1" ht="29.25" customHeight="1">
      <c r="B157" s="187"/>
      <c r="C157" s="188"/>
      <c r="D157" s="189" t="s">
        <v>75</v>
      </c>
      <c r="E157" s="201" t="s">
        <v>150</v>
      </c>
      <c r="F157" s="201" t="s">
        <v>272</v>
      </c>
      <c r="G157" s="188"/>
      <c r="H157" s="188"/>
      <c r="I157" s="191"/>
      <c r="J157" s="202">
        <f>BK157</f>
        <v>0</v>
      </c>
      <c r="K157" s="188"/>
      <c r="L157" s="193"/>
      <c r="M157" s="194"/>
      <c r="N157" s="195"/>
      <c r="O157" s="195"/>
      <c r="P157" s="196">
        <f>SUM(P158:P179)</f>
        <v>0</v>
      </c>
      <c r="Q157" s="195"/>
      <c r="R157" s="196">
        <f>SUM(R158:R179)</f>
        <v>271.43555000000003</v>
      </c>
      <c r="S157" s="195"/>
      <c r="T157" s="197">
        <f>SUM(T158:T179)</f>
        <v>0</v>
      </c>
      <c r="AR157" s="198" t="s">
        <v>23</v>
      </c>
      <c r="AT157" s="199" t="s">
        <v>75</v>
      </c>
      <c r="AU157" s="199" t="s">
        <v>23</v>
      </c>
      <c r="AY157" s="198" t="s">
        <v>124</v>
      </c>
      <c r="BK157" s="200">
        <f>SUM(BK158:BK179)</f>
        <v>0</v>
      </c>
    </row>
    <row r="158" spans="2:65" s="31" customFormat="1" ht="25.5" customHeight="1">
      <c r="B158" s="32"/>
      <c r="C158" s="203" t="s">
        <v>273</v>
      </c>
      <c r="D158" s="203" t="s">
        <v>126</v>
      </c>
      <c r="E158" s="204" t="s">
        <v>274</v>
      </c>
      <c r="F158" s="205" t="s">
        <v>275</v>
      </c>
      <c r="G158" s="206" t="s">
        <v>129</v>
      </c>
      <c r="H158" s="207">
        <v>15</v>
      </c>
      <c r="I158" s="208"/>
      <c r="J158" s="209">
        <f>ROUND(I158*H158,2)</f>
        <v>0</v>
      </c>
      <c r="K158" s="205" t="s">
        <v>130</v>
      </c>
      <c r="L158" s="58"/>
      <c r="M158" s="210"/>
      <c r="N158" s="211" t="s">
        <v>47</v>
      </c>
      <c r="O158" s="33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AR158" s="11" t="s">
        <v>131</v>
      </c>
      <c r="AT158" s="11" t="s">
        <v>126</v>
      </c>
      <c r="AU158" s="11" t="s">
        <v>86</v>
      </c>
      <c r="AY158" s="11" t="s">
        <v>124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11" t="s">
        <v>23</v>
      </c>
      <c r="BK158" s="214">
        <f>ROUND(I158*H158,2)</f>
        <v>0</v>
      </c>
      <c r="BL158" s="11" t="s">
        <v>131</v>
      </c>
      <c r="BM158" s="11" t="s">
        <v>276</v>
      </c>
    </row>
    <row r="159" spans="2:51" s="215" customFormat="1" ht="12.75">
      <c r="B159" s="216"/>
      <c r="C159" s="217"/>
      <c r="D159" s="218" t="s">
        <v>133</v>
      </c>
      <c r="E159" s="219"/>
      <c r="F159" s="220" t="s">
        <v>277</v>
      </c>
      <c r="G159" s="217"/>
      <c r="H159" s="221">
        <v>15</v>
      </c>
      <c r="I159" s="222"/>
      <c r="J159" s="217"/>
      <c r="K159" s="217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133</v>
      </c>
      <c r="AU159" s="227" t="s">
        <v>86</v>
      </c>
      <c r="AV159" s="215" t="s">
        <v>86</v>
      </c>
      <c r="AW159" s="215" t="s">
        <v>39</v>
      </c>
      <c r="AX159" s="215" t="s">
        <v>76</v>
      </c>
      <c r="AY159" s="227" t="s">
        <v>124</v>
      </c>
    </row>
    <row r="160" spans="2:65" s="31" customFormat="1" ht="25.5" customHeight="1">
      <c r="B160" s="32"/>
      <c r="C160" s="203" t="s">
        <v>278</v>
      </c>
      <c r="D160" s="203" t="s">
        <v>126</v>
      </c>
      <c r="E160" s="204" t="s">
        <v>279</v>
      </c>
      <c r="F160" s="205" t="s">
        <v>280</v>
      </c>
      <c r="G160" s="206" t="s">
        <v>129</v>
      </c>
      <c r="H160" s="207">
        <v>923</v>
      </c>
      <c r="I160" s="208"/>
      <c r="J160" s="209">
        <f>ROUND(I160*H160,2)</f>
        <v>0</v>
      </c>
      <c r="K160" s="205" t="s">
        <v>130</v>
      </c>
      <c r="L160" s="58"/>
      <c r="M160" s="210"/>
      <c r="N160" s="211" t="s">
        <v>47</v>
      </c>
      <c r="O160" s="33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AR160" s="11" t="s">
        <v>131</v>
      </c>
      <c r="AT160" s="11" t="s">
        <v>126</v>
      </c>
      <c r="AU160" s="11" t="s">
        <v>86</v>
      </c>
      <c r="AY160" s="11" t="s">
        <v>124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1" t="s">
        <v>23</v>
      </c>
      <c r="BK160" s="214">
        <f>ROUND(I160*H160,2)</f>
        <v>0</v>
      </c>
      <c r="BL160" s="11" t="s">
        <v>131</v>
      </c>
      <c r="BM160" s="11" t="s">
        <v>281</v>
      </c>
    </row>
    <row r="161" spans="2:51" s="215" customFormat="1" ht="12.75">
      <c r="B161" s="216"/>
      <c r="C161" s="217"/>
      <c r="D161" s="218" t="s">
        <v>133</v>
      </c>
      <c r="E161" s="219"/>
      <c r="F161" s="220" t="s">
        <v>282</v>
      </c>
      <c r="G161" s="217"/>
      <c r="H161" s="221">
        <v>830</v>
      </c>
      <c r="I161" s="222"/>
      <c r="J161" s="217"/>
      <c r="K161" s="217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133</v>
      </c>
      <c r="AU161" s="227" t="s">
        <v>86</v>
      </c>
      <c r="AV161" s="215" t="s">
        <v>86</v>
      </c>
      <c r="AW161" s="215" t="s">
        <v>39</v>
      </c>
      <c r="AX161" s="215" t="s">
        <v>76</v>
      </c>
      <c r="AY161" s="227" t="s">
        <v>124</v>
      </c>
    </row>
    <row r="162" spans="2:51" s="215" customFormat="1" ht="12.75">
      <c r="B162" s="216"/>
      <c r="C162" s="217"/>
      <c r="D162" s="218" t="s">
        <v>133</v>
      </c>
      <c r="E162" s="219"/>
      <c r="F162" s="220" t="s">
        <v>283</v>
      </c>
      <c r="G162" s="217"/>
      <c r="H162" s="221">
        <v>90</v>
      </c>
      <c r="I162" s="222"/>
      <c r="J162" s="217"/>
      <c r="K162" s="217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133</v>
      </c>
      <c r="AU162" s="227" t="s">
        <v>86</v>
      </c>
      <c r="AV162" s="215" t="s">
        <v>86</v>
      </c>
      <c r="AW162" s="215" t="s">
        <v>39</v>
      </c>
      <c r="AX162" s="215" t="s">
        <v>76</v>
      </c>
      <c r="AY162" s="227" t="s">
        <v>124</v>
      </c>
    </row>
    <row r="163" spans="2:51" s="215" customFormat="1" ht="12.75">
      <c r="B163" s="216"/>
      <c r="C163" s="217"/>
      <c r="D163" s="218" t="s">
        <v>133</v>
      </c>
      <c r="E163" s="219"/>
      <c r="F163" s="220" t="s">
        <v>284</v>
      </c>
      <c r="G163" s="217"/>
      <c r="H163" s="221">
        <v>3</v>
      </c>
      <c r="I163" s="222"/>
      <c r="J163" s="217"/>
      <c r="K163" s="217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133</v>
      </c>
      <c r="AU163" s="227" t="s">
        <v>86</v>
      </c>
      <c r="AV163" s="215" t="s">
        <v>86</v>
      </c>
      <c r="AW163" s="215" t="s">
        <v>39</v>
      </c>
      <c r="AX163" s="215" t="s">
        <v>76</v>
      </c>
      <c r="AY163" s="227" t="s">
        <v>124</v>
      </c>
    </row>
    <row r="164" spans="2:65" s="31" customFormat="1" ht="51" customHeight="1">
      <c r="B164" s="32"/>
      <c r="C164" s="203" t="s">
        <v>285</v>
      </c>
      <c r="D164" s="203" t="s">
        <v>126</v>
      </c>
      <c r="E164" s="204" t="s">
        <v>286</v>
      </c>
      <c r="F164" s="205" t="s">
        <v>287</v>
      </c>
      <c r="G164" s="206" t="s">
        <v>129</v>
      </c>
      <c r="H164" s="207">
        <v>15</v>
      </c>
      <c r="I164" s="208"/>
      <c r="J164" s="209">
        <f>ROUND(I164*H164,2)</f>
        <v>0</v>
      </c>
      <c r="K164" s="205" t="s">
        <v>130</v>
      </c>
      <c r="L164" s="58"/>
      <c r="M164" s="210"/>
      <c r="N164" s="211" t="s">
        <v>47</v>
      </c>
      <c r="O164" s="33"/>
      <c r="P164" s="212">
        <f>O164*H164</f>
        <v>0</v>
      </c>
      <c r="Q164" s="212">
        <v>0.08425</v>
      </c>
      <c r="R164" s="212">
        <f>Q164*H164</f>
        <v>1.2637500000000002</v>
      </c>
      <c r="S164" s="212">
        <v>0</v>
      </c>
      <c r="T164" s="213">
        <f>S164*H164</f>
        <v>0</v>
      </c>
      <c r="AR164" s="11" t="s">
        <v>131</v>
      </c>
      <c r="AT164" s="11" t="s">
        <v>126</v>
      </c>
      <c r="AU164" s="11" t="s">
        <v>86</v>
      </c>
      <c r="AY164" s="11" t="s">
        <v>124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11" t="s">
        <v>23</v>
      </c>
      <c r="BK164" s="214">
        <f>ROUND(I164*H164,2)</f>
        <v>0</v>
      </c>
      <c r="BL164" s="11" t="s">
        <v>131</v>
      </c>
      <c r="BM164" s="11" t="s">
        <v>288</v>
      </c>
    </row>
    <row r="165" spans="2:51" s="215" customFormat="1" ht="12.75">
      <c r="B165" s="216"/>
      <c r="C165" s="217"/>
      <c r="D165" s="218" t="s">
        <v>133</v>
      </c>
      <c r="E165" s="219"/>
      <c r="F165" s="220" t="s">
        <v>277</v>
      </c>
      <c r="G165" s="217"/>
      <c r="H165" s="221">
        <v>15</v>
      </c>
      <c r="I165" s="222"/>
      <c r="J165" s="217"/>
      <c r="K165" s="217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133</v>
      </c>
      <c r="AU165" s="227" t="s">
        <v>86</v>
      </c>
      <c r="AV165" s="215" t="s">
        <v>86</v>
      </c>
      <c r="AW165" s="215" t="s">
        <v>39</v>
      </c>
      <c r="AX165" s="215" t="s">
        <v>76</v>
      </c>
      <c r="AY165" s="227" t="s">
        <v>124</v>
      </c>
    </row>
    <row r="166" spans="2:65" s="31" customFormat="1" ht="16.5" customHeight="1">
      <c r="B166" s="32"/>
      <c r="C166" s="239" t="s">
        <v>289</v>
      </c>
      <c r="D166" s="239" t="s">
        <v>224</v>
      </c>
      <c r="E166" s="240" t="s">
        <v>290</v>
      </c>
      <c r="F166" s="241" t="s">
        <v>291</v>
      </c>
      <c r="G166" s="242" t="s">
        <v>129</v>
      </c>
      <c r="H166" s="243">
        <v>15.45</v>
      </c>
      <c r="I166" s="244"/>
      <c r="J166" s="245">
        <f>ROUND(I166*H166,2)</f>
        <v>0</v>
      </c>
      <c r="K166" s="241" t="s">
        <v>130</v>
      </c>
      <c r="L166" s="246"/>
      <c r="M166" s="247"/>
      <c r="N166" s="248" t="s">
        <v>47</v>
      </c>
      <c r="O166" s="33"/>
      <c r="P166" s="212">
        <f>O166*H166</f>
        <v>0</v>
      </c>
      <c r="Q166" s="212">
        <v>0.113</v>
      </c>
      <c r="R166" s="212">
        <f>Q166*H166</f>
        <v>1.74585</v>
      </c>
      <c r="S166" s="212">
        <v>0</v>
      </c>
      <c r="T166" s="213">
        <f>S166*H166</f>
        <v>0</v>
      </c>
      <c r="AR166" s="11" t="s">
        <v>167</v>
      </c>
      <c r="AT166" s="11" t="s">
        <v>224</v>
      </c>
      <c r="AU166" s="11" t="s">
        <v>86</v>
      </c>
      <c r="AY166" s="11" t="s">
        <v>124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1" t="s">
        <v>23</v>
      </c>
      <c r="BK166" s="214">
        <f>ROUND(I166*H166,2)</f>
        <v>0</v>
      </c>
      <c r="BL166" s="11" t="s">
        <v>131</v>
      </c>
      <c r="BM166" s="11" t="s">
        <v>292</v>
      </c>
    </row>
    <row r="167" spans="2:51" s="215" customFormat="1" ht="12.75">
      <c r="B167" s="216"/>
      <c r="C167" s="217"/>
      <c r="D167" s="218" t="s">
        <v>133</v>
      </c>
      <c r="E167" s="219"/>
      <c r="F167" s="220" t="s">
        <v>293</v>
      </c>
      <c r="G167" s="217"/>
      <c r="H167" s="221">
        <v>15.45</v>
      </c>
      <c r="I167" s="222"/>
      <c r="J167" s="217"/>
      <c r="K167" s="217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133</v>
      </c>
      <c r="AU167" s="227" t="s">
        <v>86</v>
      </c>
      <c r="AV167" s="215" t="s">
        <v>86</v>
      </c>
      <c r="AW167" s="215" t="s">
        <v>39</v>
      </c>
      <c r="AX167" s="215" t="s">
        <v>76</v>
      </c>
      <c r="AY167" s="227" t="s">
        <v>124</v>
      </c>
    </row>
    <row r="168" spans="2:65" s="31" customFormat="1" ht="51" customHeight="1">
      <c r="B168" s="32"/>
      <c r="C168" s="203" t="s">
        <v>294</v>
      </c>
      <c r="D168" s="203" t="s">
        <v>126</v>
      </c>
      <c r="E168" s="204" t="s">
        <v>295</v>
      </c>
      <c r="F168" s="205" t="s">
        <v>296</v>
      </c>
      <c r="G168" s="206" t="s">
        <v>129</v>
      </c>
      <c r="H168" s="207">
        <v>90</v>
      </c>
      <c r="I168" s="208"/>
      <c r="J168" s="209">
        <f>ROUND(I168*H168,2)</f>
        <v>0</v>
      </c>
      <c r="K168" s="205" t="s">
        <v>130</v>
      </c>
      <c r="L168" s="58"/>
      <c r="M168" s="210"/>
      <c r="N168" s="211" t="s">
        <v>47</v>
      </c>
      <c r="O168" s="33"/>
      <c r="P168" s="212">
        <f>O168*H168</f>
        <v>0</v>
      </c>
      <c r="Q168" s="212">
        <v>0.098</v>
      </c>
      <c r="R168" s="212">
        <f>Q168*H168</f>
        <v>8.82</v>
      </c>
      <c r="S168" s="212">
        <v>0</v>
      </c>
      <c r="T168" s="213">
        <f>S168*H168</f>
        <v>0</v>
      </c>
      <c r="AR168" s="11" t="s">
        <v>131</v>
      </c>
      <c r="AT168" s="11" t="s">
        <v>126</v>
      </c>
      <c r="AU168" s="11" t="s">
        <v>86</v>
      </c>
      <c r="AY168" s="11" t="s">
        <v>124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1" t="s">
        <v>23</v>
      </c>
      <c r="BK168" s="214">
        <f>ROUND(I168*H168,2)</f>
        <v>0</v>
      </c>
      <c r="BL168" s="11" t="s">
        <v>131</v>
      </c>
      <c r="BM168" s="11" t="s">
        <v>297</v>
      </c>
    </row>
    <row r="169" spans="2:51" s="215" customFormat="1" ht="12.75">
      <c r="B169" s="216"/>
      <c r="C169" s="217"/>
      <c r="D169" s="218" t="s">
        <v>133</v>
      </c>
      <c r="E169" s="219"/>
      <c r="F169" s="220" t="s">
        <v>247</v>
      </c>
      <c r="G169" s="217"/>
      <c r="H169" s="221">
        <v>90</v>
      </c>
      <c r="I169" s="222"/>
      <c r="J169" s="217"/>
      <c r="K169" s="217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133</v>
      </c>
      <c r="AU169" s="227" t="s">
        <v>86</v>
      </c>
      <c r="AV169" s="215" t="s">
        <v>86</v>
      </c>
      <c r="AW169" s="215" t="s">
        <v>39</v>
      </c>
      <c r="AX169" s="215" t="s">
        <v>76</v>
      </c>
      <c r="AY169" s="227" t="s">
        <v>124</v>
      </c>
    </row>
    <row r="170" spans="2:65" s="31" customFormat="1" ht="16.5" customHeight="1">
      <c r="B170" s="32"/>
      <c r="C170" s="239" t="s">
        <v>298</v>
      </c>
      <c r="D170" s="239" t="s">
        <v>224</v>
      </c>
      <c r="E170" s="240" t="s">
        <v>299</v>
      </c>
      <c r="F170" s="241" t="s">
        <v>300</v>
      </c>
      <c r="G170" s="242" t="s">
        <v>129</v>
      </c>
      <c r="H170" s="243">
        <v>92.7</v>
      </c>
      <c r="I170" s="244"/>
      <c r="J170" s="245">
        <f>ROUND(I170*H170,2)</f>
        <v>0</v>
      </c>
      <c r="K170" s="241"/>
      <c r="L170" s="246"/>
      <c r="M170" s="247"/>
      <c r="N170" s="248" t="s">
        <v>47</v>
      </c>
      <c r="O170" s="33"/>
      <c r="P170" s="212">
        <f>O170*H170</f>
        <v>0</v>
      </c>
      <c r="Q170" s="212">
        <v>0.136</v>
      </c>
      <c r="R170" s="212">
        <f>Q170*H170</f>
        <v>12.6072</v>
      </c>
      <c r="S170" s="212">
        <v>0</v>
      </c>
      <c r="T170" s="213">
        <f>S170*H170</f>
        <v>0</v>
      </c>
      <c r="AR170" s="11" t="s">
        <v>167</v>
      </c>
      <c r="AT170" s="11" t="s">
        <v>224</v>
      </c>
      <c r="AU170" s="11" t="s">
        <v>86</v>
      </c>
      <c r="AY170" s="11" t="s">
        <v>124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1" t="s">
        <v>23</v>
      </c>
      <c r="BK170" s="214">
        <f>ROUND(I170*H170,2)</f>
        <v>0</v>
      </c>
      <c r="BL170" s="11" t="s">
        <v>131</v>
      </c>
      <c r="BM170" s="11" t="s">
        <v>301</v>
      </c>
    </row>
    <row r="171" spans="2:51" s="215" customFormat="1" ht="12.75">
      <c r="B171" s="216"/>
      <c r="C171" s="217"/>
      <c r="D171" s="218" t="s">
        <v>133</v>
      </c>
      <c r="E171" s="219"/>
      <c r="F171" s="220" t="s">
        <v>302</v>
      </c>
      <c r="G171" s="217"/>
      <c r="H171" s="221">
        <v>92.7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133</v>
      </c>
      <c r="AU171" s="227" t="s">
        <v>86</v>
      </c>
      <c r="AV171" s="215" t="s">
        <v>86</v>
      </c>
      <c r="AW171" s="215" t="s">
        <v>39</v>
      </c>
      <c r="AX171" s="215" t="s">
        <v>76</v>
      </c>
      <c r="AY171" s="227" t="s">
        <v>124</v>
      </c>
    </row>
    <row r="172" spans="2:65" s="31" customFormat="1" ht="16.5" customHeight="1">
      <c r="B172" s="32"/>
      <c r="C172" s="239" t="s">
        <v>303</v>
      </c>
      <c r="D172" s="239" t="s">
        <v>224</v>
      </c>
      <c r="E172" s="240" t="s">
        <v>304</v>
      </c>
      <c r="F172" s="241" t="s">
        <v>305</v>
      </c>
      <c r="G172" s="242" t="s">
        <v>215</v>
      </c>
      <c r="H172" s="243">
        <v>4.95</v>
      </c>
      <c r="I172" s="244"/>
      <c r="J172" s="245">
        <f>ROUND(I172*H172,2)</f>
        <v>0</v>
      </c>
      <c r="K172" s="241" t="s">
        <v>130</v>
      </c>
      <c r="L172" s="246"/>
      <c r="M172" s="247"/>
      <c r="N172" s="248" t="s">
        <v>47</v>
      </c>
      <c r="O172" s="33"/>
      <c r="P172" s="212">
        <f>O172*H172</f>
        <v>0</v>
      </c>
      <c r="Q172" s="212">
        <v>1</v>
      </c>
      <c r="R172" s="212">
        <f>Q172*H172</f>
        <v>4.95</v>
      </c>
      <c r="S172" s="212">
        <v>0</v>
      </c>
      <c r="T172" s="213">
        <f>S172*H172</f>
        <v>0</v>
      </c>
      <c r="AR172" s="11" t="s">
        <v>167</v>
      </c>
      <c r="AT172" s="11" t="s">
        <v>224</v>
      </c>
      <c r="AU172" s="11" t="s">
        <v>86</v>
      </c>
      <c r="AY172" s="11" t="s">
        <v>124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1" t="s">
        <v>23</v>
      </c>
      <c r="BK172" s="214">
        <f>ROUND(I172*H172,2)</f>
        <v>0</v>
      </c>
      <c r="BL172" s="11" t="s">
        <v>131</v>
      </c>
      <c r="BM172" s="11" t="s">
        <v>306</v>
      </c>
    </row>
    <row r="173" spans="2:51" s="215" customFormat="1" ht="12.75">
      <c r="B173" s="216"/>
      <c r="C173" s="217"/>
      <c r="D173" s="218" t="s">
        <v>133</v>
      </c>
      <c r="E173" s="219"/>
      <c r="F173" s="220" t="s">
        <v>307</v>
      </c>
      <c r="G173" s="217"/>
      <c r="H173" s="221">
        <v>4.95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133</v>
      </c>
      <c r="AU173" s="227" t="s">
        <v>86</v>
      </c>
      <c r="AV173" s="215" t="s">
        <v>86</v>
      </c>
      <c r="AW173" s="215" t="s">
        <v>39</v>
      </c>
      <c r="AX173" s="215" t="s">
        <v>76</v>
      </c>
      <c r="AY173" s="227" t="s">
        <v>124</v>
      </c>
    </row>
    <row r="174" spans="2:65" s="31" customFormat="1" ht="51" customHeight="1">
      <c r="B174" s="32"/>
      <c r="C174" s="203" t="s">
        <v>308</v>
      </c>
      <c r="D174" s="203" t="s">
        <v>126</v>
      </c>
      <c r="E174" s="204" t="s">
        <v>309</v>
      </c>
      <c r="F174" s="205" t="s">
        <v>310</v>
      </c>
      <c r="G174" s="206" t="s">
        <v>129</v>
      </c>
      <c r="H174" s="207">
        <v>830</v>
      </c>
      <c r="I174" s="208"/>
      <c r="J174" s="209">
        <f>ROUND(I174*H174,2)</f>
        <v>0</v>
      </c>
      <c r="K174" s="205" t="s">
        <v>130</v>
      </c>
      <c r="L174" s="58"/>
      <c r="M174" s="210"/>
      <c r="N174" s="211" t="s">
        <v>47</v>
      </c>
      <c r="O174" s="33"/>
      <c r="P174" s="212">
        <f>O174*H174</f>
        <v>0</v>
      </c>
      <c r="Q174" s="212">
        <v>0.098</v>
      </c>
      <c r="R174" s="212">
        <f>Q174*H174</f>
        <v>81.34</v>
      </c>
      <c r="S174" s="212">
        <v>0</v>
      </c>
      <c r="T174" s="213">
        <f>S174*H174</f>
        <v>0</v>
      </c>
      <c r="AR174" s="11" t="s">
        <v>131</v>
      </c>
      <c r="AT174" s="11" t="s">
        <v>126</v>
      </c>
      <c r="AU174" s="11" t="s">
        <v>86</v>
      </c>
      <c r="AY174" s="11" t="s">
        <v>124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11" t="s">
        <v>23</v>
      </c>
      <c r="BK174" s="214">
        <f>ROUND(I174*H174,2)</f>
        <v>0</v>
      </c>
      <c r="BL174" s="11" t="s">
        <v>131</v>
      </c>
      <c r="BM174" s="11" t="s">
        <v>311</v>
      </c>
    </row>
    <row r="175" spans="2:51" s="215" customFormat="1" ht="12.75">
      <c r="B175" s="216"/>
      <c r="C175" s="217"/>
      <c r="D175" s="218" t="s">
        <v>133</v>
      </c>
      <c r="E175" s="219"/>
      <c r="F175" s="220" t="s">
        <v>312</v>
      </c>
      <c r="G175" s="217"/>
      <c r="H175" s="221">
        <v>830</v>
      </c>
      <c r="I175" s="222"/>
      <c r="J175" s="217"/>
      <c r="K175" s="217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133</v>
      </c>
      <c r="AU175" s="227" t="s">
        <v>86</v>
      </c>
      <c r="AV175" s="215" t="s">
        <v>86</v>
      </c>
      <c r="AW175" s="215" t="s">
        <v>39</v>
      </c>
      <c r="AX175" s="215" t="s">
        <v>76</v>
      </c>
      <c r="AY175" s="227" t="s">
        <v>124</v>
      </c>
    </row>
    <row r="176" spans="2:65" s="31" customFormat="1" ht="16.5" customHeight="1">
      <c r="B176" s="32"/>
      <c r="C176" s="239" t="s">
        <v>313</v>
      </c>
      <c r="D176" s="239" t="s">
        <v>224</v>
      </c>
      <c r="E176" s="240" t="s">
        <v>314</v>
      </c>
      <c r="F176" s="241" t="s">
        <v>315</v>
      </c>
      <c r="G176" s="242" t="s">
        <v>129</v>
      </c>
      <c r="H176" s="243">
        <v>838.3</v>
      </c>
      <c r="I176" s="244"/>
      <c r="J176" s="245">
        <f>ROUND(I176*H176,2)</f>
        <v>0</v>
      </c>
      <c r="K176" s="241" t="s">
        <v>130</v>
      </c>
      <c r="L176" s="246"/>
      <c r="M176" s="247"/>
      <c r="N176" s="248" t="s">
        <v>47</v>
      </c>
      <c r="O176" s="33"/>
      <c r="P176" s="212">
        <f>O176*H176</f>
        <v>0</v>
      </c>
      <c r="Q176" s="212">
        <v>0.1125</v>
      </c>
      <c r="R176" s="212">
        <f>Q176*H176</f>
        <v>94.30875</v>
      </c>
      <c r="S176" s="212">
        <v>0</v>
      </c>
      <c r="T176" s="213">
        <f>S176*H176</f>
        <v>0</v>
      </c>
      <c r="AR176" s="11" t="s">
        <v>167</v>
      </c>
      <c r="AT176" s="11" t="s">
        <v>224</v>
      </c>
      <c r="AU176" s="11" t="s">
        <v>86</v>
      </c>
      <c r="AY176" s="11" t="s">
        <v>124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11" t="s">
        <v>23</v>
      </c>
      <c r="BK176" s="214">
        <f>ROUND(I176*H176,2)</f>
        <v>0</v>
      </c>
      <c r="BL176" s="11" t="s">
        <v>131</v>
      </c>
      <c r="BM176" s="11" t="s">
        <v>316</v>
      </c>
    </row>
    <row r="177" spans="2:51" s="215" customFormat="1" ht="12.75">
      <c r="B177" s="216"/>
      <c r="C177" s="217"/>
      <c r="D177" s="218" t="s">
        <v>133</v>
      </c>
      <c r="E177" s="219"/>
      <c r="F177" s="220" t="s">
        <v>317</v>
      </c>
      <c r="G177" s="217"/>
      <c r="H177" s="221">
        <v>838.3</v>
      </c>
      <c r="I177" s="222"/>
      <c r="J177" s="217"/>
      <c r="K177" s="217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133</v>
      </c>
      <c r="AU177" s="227" t="s">
        <v>86</v>
      </c>
      <c r="AV177" s="215" t="s">
        <v>86</v>
      </c>
      <c r="AW177" s="215" t="s">
        <v>39</v>
      </c>
      <c r="AX177" s="215" t="s">
        <v>76</v>
      </c>
      <c r="AY177" s="227" t="s">
        <v>124</v>
      </c>
    </row>
    <row r="178" spans="2:65" s="31" customFormat="1" ht="16.5" customHeight="1">
      <c r="B178" s="32"/>
      <c r="C178" s="239" t="s">
        <v>318</v>
      </c>
      <c r="D178" s="239" t="s">
        <v>224</v>
      </c>
      <c r="E178" s="240" t="s">
        <v>304</v>
      </c>
      <c r="F178" s="241" t="s">
        <v>305</v>
      </c>
      <c r="G178" s="242" t="s">
        <v>215</v>
      </c>
      <c r="H178" s="243">
        <v>66.4</v>
      </c>
      <c r="I178" s="244"/>
      <c r="J178" s="245">
        <f>ROUND(I178*H178,2)</f>
        <v>0</v>
      </c>
      <c r="K178" s="241" t="s">
        <v>130</v>
      </c>
      <c r="L178" s="246"/>
      <c r="M178" s="247"/>
      <c r="N178" s="248" t="s">
        <v>47</v>
      </c>
      <c r="O178" s="33"/>
      <c r="P178" s="212">
        <f>O178*H178</f>
        <v>0</v>
      </c>
      <c r="Q178" s="212">
        <v>1</v>
      </c>
      <c r="R178" s="212">
        <f>Q178*H178</f>
        <v>66.4</v>
      </c>
      <c r="S178" s="212">
        <v>0</v>
      </c>
      <c r="T178" s="213">
        <f>S178*H178</f>
        <v>0</v>
      </c>
      <c r="AR178" s="11" t="s">
        <v>167</v>
      </c>
      <c r="AT178" s="11" t="s">
        <v>224</v>
      </c>
      <c r="AU178" s="11" t="s">
        <v>86</v>
      </c>
      <c r="AY178" s="11" t="s">
        <v>124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11" t="s">
        <v>23</v>
      </c>
      <c r="BK178" s="214">
        <f>ROUND(I178*H178,2)</f>
        <v>0</v>
      </c>
      <c r="BL178" s="11" t="s">
        <v>131</v>
      </c>
      <c r="BM178" s="11" t="s">
        <v>319</v>
      </c>
    </row>
    <row r="179" spans="2:51" s="215" customFormat="1" ht="12.75">
      <c r="B179" s="216"/>
      <c r="C179" s="217"/>
      <c r="D179" s="218" t="s">
        <v>133</v>
      </c>
      <c r="E179" s="219"/>
      <c r="F179" s="220" t="s">
        <v>320</v>
      </c>
      <c r="G179" s="217"/>
      <c r="H179" s="221">
        <v>66.4</v>
      </c>
      <c r="I179" s="222"/>
      <c r="J179" s="217"/>
      <c r="K179" s="217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133</v>
      </c>
      <c r="AU179" s="227" t="s">
        <v>86</v>
      </c>
      <c r="AV179" s="215" t="s">
        <v>86</v>
      </c>
      <c r="AW179" s="215" t="s">
        <v>39</v>
      </c>
      <c r="AX179" s="215" t="s">
        <v>76</v>
      </c>
      <c r="AY179" s="227" t="s">
        <v>124</v>
      </c>
    </row>
    <row r="180" spans="2:63" s="186" customFormat="1" ht="29.25" customHeight="1">
      <c r="B180" s="187"/>
      <c r="C180" s="188"/>
      <c r="D180" s="189" t="s">
        <v>75</v>
      </c>
      <c r="E180" s="201" t="s">
        <v>167</v>
      </c>
      <c r="F180" s="201" t="s">
        <v>321</v>
      </c>
      <c r="G180" s="188"/>
      <c r="H180" s="188"/>
      <c r="I180" s="191"/>
      <c r="J180" s="202">
        <f>BK180</f>
        <v>0</v>
      </c>
      <c r="K180" s="188"/>
      <c r="L180" s="193"/>
      <c r="M180" s="194"/>
      <c r="N180" s="195"/>
      <c r="O180" s="195"/>
      <c r="P180" s="196">
        <f>SUM(P181:P182)</f>
        <v>0</v>
      </c>
      <c r="Q180" s="195"/>
      <c r="R180" s="196">
        <f>SUM(R181:R182)</f>
        <v>0.31108</v>
      </c>
      <c r="S180" s="195"/>
      <c r="T180" s="197">
        <f>SUM(T181:T182)</f>
        <v>0</v>
      </c>
      <c r="AR180" s="198" t="s">
        <v>23</v>
      </c>
      <c r="AT180" s="199" t="s">
        <v>75</v>
      </c>
      <c r="AU180" s="199" t="s">
        <v>23</v>
      </c>
      <c r="AY180" s="198" t="s">
        <v>124</v>
      </c>
      <c r="BK180" s="200">
        <f>SUM(BK181:BK182)</f>
        <v>0</v>
      </c>
    </row>
    <row r="181" spans="2:65" s="31" customFormat="1" ht="25.5" customHeight="1">
      <c r="B181" s="32"/>
      <c r="C181" s="203" t="s">
        <v>322</v>
      </c>
      <c r="D181" s="203" t="s">
        <v>126</v>
      </c>
      <c r="E181" s="204" t="s">
        <v>323</v>
      </c>
      <c r="F181" s="205" t="s">
        <v>324</v>
      </c>
      <c r="G181" s="206" t="s">
        <v>325</v>
      </c>
      <c r="H181" s="207">
        <v>1</v>
      </c>
      <c r="I181" s="208"/>
      <c r="J181" s="209">
        <f>ROUND(I181*H181,2)</f>
        <v>0</v>
      </c>
      <c r="K181" s="205" t="s">
        <v>130</v>
      </c>
      <c r="L181" s="58"/>
      <c r="M181" s="210"/>
      <c r="N181" s="211" t="s">
        <v>47</v>
      </c>
      <c r="O181" s="33"/>
      <c r="P181" s="212">
        <f>O181*H181</f>
        <v>0</v>
      </c>
      <c r="Q181" s="212">
        <v>0.31108</v>
      </c>
      <c r="R181" s="212">
        <f>Q181*H181</f>
        <v>0.31108</v>
      </c>
      <c r="S181" s="212">
        <v>0</v>
      </c>
      <c r="T181" s="213">
        <f>S181*H181</f>
        <v>0</v>
      </c>
      <c r="AR181" s="11" t="s">
        <v>131</v>
      </c>
      <c r="AT181" s="11" t="s">
        <v>126</v>
      </c>
      <c r="AU181" s="11" t="s">
        <v>86</v>
      </c>
      <c r="AY181" s="11" t="s">
        <v>124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11" t="s">
        <v>23</v>
      </c>
      <c r="BK181" s="214">
        <f>ROUND(I181*H181,2)</f>
        <v>0</v>
      </c>
      <c r="BL181" s="11" t="s">
        <v>131</v>
      </c>
      <c r="BM181" s="11" t="s">
        <v>326</v>
      </c>
    </row>
    <row r="182" spans="2:51" s="215" customFormat="1" ht="12.75">
      <c r="B182" s="216"/>
      <c r="C182" s="217"/>
      <c r="D182" s="218" t="s">
        <v>133</v>
      </c>
      <c r="E182" s="219"/>
      <c r="F182" s="220" t="s">
        <v>327</v>
      </c>
      <c r="G182" s="217"/>
      <c r="H182" s="221">
        <v>1</v>
      </c>
      <c r="I182" s="222"/>
      <c r="J182" s="217"/>
      <c r="K182" s="217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133</v>
      </c>
      <c r="AU182" s="227" t="s">
        <v>86</v>
      </c>
      <c r="AV182" s="215" t="s">
        <v>86</v>
      </c>
      <c r="AW182" s="215" t="s">
        <v>39</v>
      </c>
      <c r="AX182" s="215" t="s">
        <v>76</v>
      </c>
      <c r="AY182" s="227" t="s">
        <v>124</v>
      </c>
    </row>
    <row r="183" spans="2:63" s="186" customFormat="1" ht="52.5" customHeight="1">
      <c r="B183" s="187"/>
      <c r="C183" s="188"/>
      <c r="D183" s="189" t="s">
        <v>75</v>
      </c>
      <c r="E183" s="201" t="s">
        <v>172</v>
      </c>
      <c r="F183" s="201" t="s">
        <v>328</v>
      </c>
      <c r="G183" s="188"/>
      <c r="H183" s="188"/>
      <c r="I183" s="191"/>
      <c r="J183" s="202">
        <f>BK183</f>
        <v>0</v>
      </c>
      <c r="K183" s="188"/>
      <c r="L183" s="193"/>
      <c r="M183" s="194"/>
      <c r="N183" s="195"/>
      <c r="O183" s="195"/>
      <c r="P183" s="196">
        <f>SUM(P184:P187)</f>
        <v>0</v>
      </c>
      <c r="Q183" s="195"/>
      <c r="R183" s="196">
        <f>SUM(R184:R187)</f>
        <v>70.85475000000001</v>
      </c>
      <c r="S183" s="195"/>
      <c r="T183" s="197">
        <f>SUM(T184:T187)</f>
        <v>0</v>
      </c>
      <c r="AR183" s="198" t="s">
        <v>23</v>
      </c>
      <c r="AT183" s="199" t="s">
        <v>75</v>
      </c>
      <c r="AU183" s="199" t="s">
        <v>23</v>
      </c>
      <c r="AY183" s="198" t="s">
        <v>124</v>
      </c>
      <c r="BK183" s="200">
        <f>SUM(BK184:BK187)</f>
        <v>0</v>
      </c>
    </row>
    <row r="184" spans="2:65" s="31" customFormat="1" ht="38.25" customHeight="1">
      <c r="B184" s="32"/>
      <c r="C184" s="203" t="s">
        <v>329</v>
      </c>
      <c r="D184" s="203" t="s">
        <v>126</v>
      </c>
      <c r="E184" s="204" t="s">
        <v>330</v>
      </c>
      <c r="F184" s="205" t="s">
        <v>331</v>
      </c>
      <c r="G184" s="206" t="s">
        <v>158</v>
      </c>
      <c r="H184" s="207">
        <v>405</v>
      </c>
      <c r="I184" s="208"/>
      <c r="J184" s="209">
        <f>ROUND(I184*H184,2)</f>
        <v>0</v>
      </c>
      <c r="K184" s="205" t="s">
        <v>130</v>
      </c>
      <c r="L184" s="58"/>
      <c r="M184" s="210"/>
      <c r="N184" s="211" t="s">
        <v>47</v>
      </c>
      <c r="O184" s="33"/>
      <c r="P184" s="212">
        <f>O184*H184</f>
        <v>0</v>
      </c>
      <c r="Q184" s="212">
        <v>0.1295</v>
      </c>
      <c r="R184" s="212">
        <f>Q184*H184</f>
        <v>52.447500000000005</v>
      </c>
      <c r="S184" s="212">
        <v>0</v>
      </c>
      <c r="T184" s="213">
        <f>S184*H184</f>
        <v>0</v>
      </c>
      <c r="AR184" s="11" t="s">
        <v>131</v>
      </c>
      <c r="AT184" s="11" t="s">
        <v>126</v>
      </c>
      <c r="AU184" s="11" t="s">
        <v>86</v>
      </c>
      <c r="AY184" s="11" t="s">
        <v>124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1" t="s">
        <v>23</v>
      </c>
      <c r="BK184" s="214">
        <f>ROUND(I184*H184,2)</f>
        <v>0</v>
      </c>
      <c r="BL184" s="11" t="s">
        <v>131</v>
      </c>
      <c r="BM184" s="11" t="s">
        <v>332</v>
      </c>
    </row>
    <row r="185" spans="2:51" s="215" customFormat="1" ht="12.75">
      <c r="B185" s="216"/>
      <c r="C185" s="217"/>
      <c r="D185" s="218" t="s">
        <v>133</v>
      </c>
      <c r="E185" s="219"/>
      <c r="F185" s="220" t="s">
        <v>333</v>
      </c>
      <c r="G185" s="217"/>
      <c r="H185" s="221">
        <v>405</v>
      </c>
      <c r="I185" s="222"/>
      <c r="J185" s="217"/>
      <c r="K185" s="217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133</v>
      </c>
      <c r="AU185" s="227" t="s">
        <v>86</v>
      </c>
      <c r="AV185" s="215" t="s">
        <v>86</v>
      </c>
      <c r="AW185" s="215" t="s">
        <v>39</v>
      </c>
      <c r="AX185" s="215" t="s">
        <v>76</v>
      </c>
      <c r="AY185" s="227" t="s">
        <v>124</v>
      </c>
    </row>
    <row r="186" spans="2:65" s="31" customFormat="1" ht="16.5" customHeight="1">
      <c r="B186" s="32"/>
      <c r="C186" s="239" t="s">
        <v>334</v>
      </c>
      <c r="D186" s="239" t="s">
        <v>224</v>
      </c>
      <c r="E186" s="240" t="s">
        <v>335</v>
      </c>
      <c r="F186" s="241" t="s">
        <v>336</v>
      </c>
      <c r="G186" s="242" t="s">
        <v>158</v>
      </c>
      <c r="H186" s="243">
        <v>409.05</v>
      </c>
      <c r="I186" s="244"/>
      <c r="J186" s="245">
        <f>ROUND(I186*H186,2)</f>
        <v>0</v>
      </c>
      <c r="K186" s="241" t="s">
        <v>130</v>
      </c>
      <c r="L186" s="246"/>
      <c r="M186" s="247"/>
      <c r="N186" s="248" t="s">
        <v>47</v>
      </c>
      <c r="O186" s="33"/>
      <c r="P186" s="212">
        <f>O186*H186</f>
        <v>0</v>
      </c>
      <c r="Q186" s="212">
        <v>0.045000000000000005</v>
      </c>
      <c r="R186" s="212">
        <f>Q186*H186</f>
        <v>18.40725</v>
      </c>
      <c r="S186" s="212">
        <v>0</v>
      </c>
      <c r="T186" s="213">
        <f>S186*H186</f>
        <v>0</v>
      </c>
      <c r="AR186" s="11" t="s">
        <v>167</v>
      </c>
      <c r="AT186" s="11" t="s">
        <v>224</v>
      </c>
      <c r="AU186" s="11" t="s">
        <v>86</v>
      </c>
      <c r="AY186" s="11" t="s">
        <v>124</v>
      </c>
      <c r="BE186" s="214">
        <f>IF(N186="základní",J186,0)</f>
        <v>0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11" t="s">
        <v>23</v>
      </c>
      <c r="BK186" s="214">
        <f>ROUND(I186*H186,2)</f>
        <v>0</v>
      </c>
      <c r="BL186" s="11" t="s">
        <v>131</v>
      </c>
      <c r="BM186" s="11" t="s">
        <v>337</v>
      </c>
    </row>
    <row r="187" spans="2:51" s="215" customFormat="1" ht="12.75">
      <c r="B187" s="216"/>
      <c r="C187" s="217"/>
      <c r="D187" s="218" t="s">
        <v>133</v>
      </c>
      <c r="E187" s="219"/>
      <c r="F187" s="220" t="s">
        <v>338</v>
      </c>
      <c r="G187" s="217"/>
      <c r="H187" s="221">
        <v>409.05</v>
      </c>
      <c r="I187" s="222"/>
      <c r="J187" s="217"/>
      <c r="K187" s="217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133</v>
      </c>
      <c r="AU187" s="227" t="s">
        <v>86</v>
      </c>
      <c r="AV187" s="215" t="s">
        <v>86</v>
      </c>
      <c r="AW187" s="215" t="s">
        <v>39</v>
      </c>
      <c r="AX187" s="215" t="s">
        <v>76</v>
      </c>
      <c r="AY187" s="227" t="s">
        <v>124</v>
      </c>
    </row>
    <row r="188" spans="2:63" s="186" customFormat="1" ht="29.25" customHeight="1">
      <c r="B188" s="187"/>
      <c r="C188" s="188"/>
      <c r="D188" s="189" t="s">
        <v>75</v>
      </c>
      <c r="E188" s="201" t="s">
        <v>339</v>
      </c>
      <c r="F188" s="201" t="s">
        <v>340</v>
      </c>
      <c r="G188" s="188"/>
      <c r="H188" s="188"/>
      <c r="I188" s="191"/>
      <c r="J188" s="202">
        <f>BK188</f>
        <v>0</v>
      </c>
      <c r="K188" s="188"/>
      <c r="L188" s="193"/>
      <c r="M188" s="194"/>
      <c r="N188" s="195"/>
      <c r="O188" s="195"/>
      <c r="P188" s="196">
        <f>SUM(P189:P207)</f>
        <v>0</v>
      </c>
      <c r="Q188" s="195"/>
      <c r="R188" s="196">
        <f>SUM(R189:R207)</f>
        <v>0</v>
      </c>
      <c r="S188" s="195"/>
      <c r="T188" s="197">
        <f>SUM(T189:T207)</f>
        <v>0</v>
      </c>
      <c r="AR188" s="198" t="s">
        <v>23</v>
      </c>
      <c r="AT188" s="199" t="s">
        <v>75</v>
      </c>
      <c r="AU188" s="199" t="s">
        <v>23</v>
      </c>
      <c r="AY188" s="198" t="s">
        <v>124</v>
      </c>
      <c r="BK188" s="200">
        <f>SUM(BK189:BK207)</f>
        <v>0</v>
      </c>
    </row>
    <row r="189" spans="2:65" s="31" customFormat="1" ht="25.5" customHeight="1">
      <c r="B189" s="32"/>
      <c r="C189" s="203" t="s">
        <v>341</v>
      </c>
      <c r="D189" s="203" t="s">
        <v>126</v>
      </c>
      <c r="E189" s="204" t="s">
        <v>342</v>
      </c>
      <c r="F189" s="205" t="s">
        <v>343</v>
      </c>
      <c r="G189" s="206" t="s">
        <v>215</v>
      </c>
      <c r="H189" s="207">
        <v>611.385</v>
      </c>
      <c r="I189" s="208"/>
      <c r="J189" s="209">
        <f>ROUND(I189*H189,2)</f>
        <v>0</v>
      </c>
      <c r="K189" s="205" t="s">
        <v>130</v>
      </c>
      <c r="L189" s="58"/>
      <c r="M189" s="210"/>
      <c r="N189" s="211" t="s">
        <v>47</v>
      </c>
      <c r="O189" s="33"/>
      <c r="P189" s="212">
        <f>O189*H189</f>
        <v>0</v>
      </c>
      <c r="Q189" s="212">
        <v>0</v>
      </c>
      <c r="R189" s="212">
        <f>Q189*H189</f>
        <v>0</v>
      </c>
      <c r="S189" s="212">
        <v>0</v>
      </c>
      <c r="T189" s="213">
        <f>S189*H189</f>
        <v>0</v>
      </c>
      <c r="AR189" s="11" t="s">
        <v>131</v>
      </c>
      <c r="AT189" s="11" t="s">
        <v>126</v>
      </c>
      <c r="AU189" s="11" t="s">
        <v>86</v>
      </c>
      <c r="AY189" s="11" t="s">
        <v>124</v>
      </c>
      <c r="BE189" s="214">
        <f>IF(N189="základní",J189,0)</f>
        <v>0</v>
      </c>
      <c r="BF189" s="214">
        <f>IF(N189="snížená",J189,0)</f>
        <v>0</v>
      </c>
      <c r="BG189" s="214">
        <f>IF(N189="zákl. přenesená",J189,0)</f>
        <v>0</v>
      </c>
      <c r="BH189" s="214">
        <f>IF(N189="sníž. přenesená",J189,0)</f>
        <v>0</v>
      </c>
      <c r="BI189" s="214">
        <f>IF(N189="nulová",J189,0)</f>
        <v>0</v>
      </c>
      <c r="BJ189" s="11" t="s">
        <v>23</v>
      </c>
      <c r="BK189" s="214">
        <f>ROUND(I189*H189,2)</f>
        <v>0</v>
      </c>
      <c r="BL189" s="11" t="s">
        <v>131</v>
      </c>
      <c r="BM189" s="11" t="s">
        <v>344</v>
      </c>
    </row>
    <row r="190" spans="2:51" s="215" customFormat="1" ht="12.75">
      <c r="B190" s="216"/>
      <c r="C190" s="217"/>
      <c r="D190" s="218" t="s">
        <v>133</v>
      </c>
      <c r="E190" s="219"/>
      <c r="F190" s="220" t="s">
        <v>345</v>
      </c>
      <c r="G190" s="217"/>
      <c r="H190" s="221">
        <v>7.375</v>
      </c>
      <c r="I190" s="222"/>
      <c r="J190" s="217"/>
      <c r="K190" s="217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133</v>
      </c>
      <c r="AU190" s="227" t="s">
        <v>86</v>
      </c>
      <c r="AV190" s="215" t="s">
        <v>86</v>
      </c>
      <c r="AW190" s="215" t="s">
        <v>39</v>
      </c>
      <c r="AX190" s="215" t="s">
        <v>76</v>
      </c>
      <c r="AY190" s="227" t="s">
        <v>124</v>
      </c>
    </row>
    <row r="191" spans="2:51" s="215" customFormat="1" ht="12.75">
      <c r="B191" s="216"/>
      <c r="C191" s="217"/>
      <c r="D191" s="218" t="s">
        <v>133</v>
      </c>
      <c r="E191" s="219"/>
      <c r="F191" s="220" t="s">
        <v>346</v>
      </c>
      <c r="G191" s="217"/>
      <c r="H191" s="221">
        <v>2.31</v>
      </c>
      <c r="I191" s="222"/>
      <c r="J191" s="217"/>
      <c r="K191" s="217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133</v>
      </c>
      <c r="AU191" s="227" t="s">
        <v>86</v>
      </c>
      <c r="AV191" s="215" t="s">
        <v>86</v>
      </c>
      <c r="AW191" s="215" t="s">
        <v>39</v>
      </c>
      <c r="AX191" s="215" t="s">
        <v>76</v>
      </c>
      <c r="AY191" s="227" t="s">
        <v>124</v>
      </c>
    </row>
    <row r="192" spans="2:51" s="215" customFormat="1" ht="12.75">
      <c r="B192" s="216"/>
      <c r="C192" s="217"/>
      <c r="D192" s="218" t="s">
        <v>133</v>
      </c>
      <c r="E192" s="219"/>
      <c r="F192" s="220" t="s">
        <v>347</v>
      </c>
      <c r="G192" s="217"/>
      <c r="H192" s="221">
        <v>422.84</v>
      </c>
      <c r="I192" s="222"/>
      <c r="J192" s="217"/>
      <c r="K192" s="217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133</v>
      </c>
      <c r="AU192" s="227" t="s">
        <v>86</v>
      </c>
      <c r="AV192" s="215" t="s">
        <v>86</v>
      </c>
      <c r="AW192" s="215" t="s">
        <v>39</v>
      </c>
      <c r="AX192" s="215" t="s">
        <v>76</v>
      </c>
      <c r="AY192" s="227" t="s">
        <v>124</v>
      </c>
    </row>
    <row r="193" spans="2:51" s="215" customFormat="1" ht="12.75">
      <c r="B193" s="216"/>
      <c r="C193" s="217"/>
      <c r="D193" s="218" t="s">
        <v>133</v>
      </c>
      <c r="E193" s="219"/>
      <c r="F193" s="220" t="s">
        <v>348</v>
      </c>
      <c r="G193" s="217"/>
      <c r="H193" s="221">
        <v>178.86</v>
      </c>
      <c r="I193" s="222"/>
      <c r="J193" s="217"/>
      <c r="K193" s="217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133</v>
      </c>
      <c r="AU193" s="227" t="s">
        <v>86</v>
      </c>
      <c r="AV193" s="215" t="s">
        <v>86</v>
      </c>
      <c r="AW193" s="215" t="s">
        <v>39</v>
      </c>
      <c r="AX193" s="215" t="s">
        <v>76</v>
      </c>
      <c r="AY193" s="227" t="s">
        <v>124</v>
      </c>
    </row>
    <row r="194" spans="2:65" s="31" customFormat="1" ht="25.5" customHeight="1">
      <c r="B194" s="32"/>
      <c r="C194" s="203" t="s">
        <v>349</v>
      </c>
      <c r="D194" s="203" t="s">
        <v>126</v>
      </c>
      <c r="E194" s="204" t="s">
        <v>350</v>
      </c>
      <c r="F194" s="205" t="s">
        <v>351</v>
      </c>
      <c r="G194" s="206" t="s">
        <v>215</v>
      </c>
      <c r="H194" s="207">
        <v>5502.465</v>
      </c>
      <c r="I194" s="208"/>
      <c r="J194" s="209">
        <f>ROUND(I194*H194,2)</f>
        <v>0</v>
      </c>
      <c r="K194" s="205" t="s">
        <v>130</v>
      </c>
      <c r="L194" s="58"/>
      <c r="M194" s="210"/>
      <c r="N194" s="211" t="s">
        <v>47</v>
      </c>
      <c r="O194" s="33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AR194" s="11" t="s">
        <v>131</v>
      </c>
      <c r="AT194" s="11" t="s">
        <v>126</v>
      </c>
      <c r="AU194" s="11" t="s">
        <v>86</v>
      </c>
      <c r="AY194" s="11" t="s">
        <v>124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11" t="s">
        <v>23</v>
      </c>
      <c r="BK194" s="214">
        <f>ROUND(I194*H194,2)</f>
        <v>0</v>
      </c>
      <c r="BL194" s="11" t="s">
        <v>131</v>
      </c>
      <c r="BM194" s="11" t="s">
        <v>352</v>
      </c>
    </row>
    <row r="195" spans="2:51" s="215" customFormat="1" ht="12.75">
      <c r="B195" s="216"/>
      <c r="C195" s="217"/>
      <c r="D195" s="218" t="s">
        <v>133</v>
      </c>
      <c r="E195" s="219"/>
      <c r="F195" s="220" t="s">
        <v>353</v>
      </c>
      <c r="G195" s="217"/>
      <c r="H195" s="221">
        <v>611.385</v>
      </c>
      <c r="I195" s="222"/>
      <c r="J195" s="217"/>
      <c r="K195" s="217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133</v>
      </c>
      <c r="AU195" s="227" t="s">
        <v>86</v>
      </c>
      <c r="AV195" s="215" t="s">
        <v>86</v>
      </c>
      <c r="AW195" s="215" t="s">
        <v>39</v>
      </c>
      <c r="AX195" s="215" t="s">
        <v>76</v>
      </c>
      <c r="AY195" s="227" t="s">
        <v>124</v>
      </c>
    </row>
    <row r="196" spans="2:51" s="215" customFormat="1" ht="12.75">
      <c r="B196" s="216"/>
      <c r="C196" s="217"/>
      <c r="D196" s="218" t="s">
        <v>133</v>
      </c>
      <c r="E196" s="217"/>
      <c r="F196" s="220" t="s">
        <v>354</v>
      </c>
      <c r="G196" s="217"/>
      <c r="H196" s="221">
        <v>5502.465</v>
      </c>
      <c r="I196" s="222"/>
      <c r="J196" s="217"/>
      <c r="K196" s="217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133</v>
      </c>
      <c r="AU196" s="227" t="s">
        <v>86</v>
      </c>
      <c r="AV196" s="215" t="s">
        <v>86</v>
      </c>
      <c r="AW196" s="215" t="s">
        <v>6</v>
      </c>
      <c r="AX196" s="215" t="s">
        <v>23</v>
      </c>
      <c r="AY196" s="227" t="s">
        <v>124</v>
      </c>
    </row>
    <row r="197" spans="2:65" s="31" customFormat="1" ht="25.5" customHeight="1">
      <c r="B197" s="32"/>
      <c r="C197" s="203" t="s">
        <v>355</v>
      </c>
      <c r="D197" s="203" t="s">
        <v>126</v>
      </c>
      <c r="E197" s="204" t="s">
        <v>356</v>
      </c>
      <c r="F197" s="205" t="s">
        <v>357</v>
      </c>
      <c r="G197" s="206" t="s">
        <v>215</v>
      </c>
      <c r="H197" s="207">
        <v>4.1</v>
      </c>
      <c r="I197" s="208"/>
      <c r="J197" s="209">
        <f>ROUND(I197*H197,2)</f>
        <v>0</v>
      </c>
      <c r="K197" s="205" t="s">
        <v>130</v>
      </c>
      <c r="L197" s="58"/>
      <c r="M197" s="210"/>
      <c r="N197" s="211" t="s">
        <v>47</v>
      </c>
      <c r="O197" s="33"/>
      <c r="P197" s="212">
        <f>O197*H197</f>
        <v>0</v>
      </c>
      <c r="Q197" s="212">
        <v>0</v>
      </c>
      <c r="R197" s="212">
        <f>Q197*H197</f>
        <v>0</v>
      </c>
      <c r="S197" s="212">
        <v>0</v>
      </c>
      <c r="T197" s="213">
        <f>S197*H197</f>
        <v>0</v>
      </c>
      <c r="AR197" s="11" t="s">
        <v>131</v>
      </c>
      <c r="AT197" s="11" t="s">
        <v>126</v>
      </c>
      <c r="AU197" s="11" t="s">
        <v>86</v>
      </c>
      <c r="AY197" s="11" t="s">
        <v>124</v>
      </c>
      <c r="BE197" s="214">
        <f>IF(N197="základní",J197,0)</f>
        <v>0</v>
      </c>
      <c r="BF197" s="214">
        <f>IF(N197="snížená",J197,0)</f>
        <v>0</v>
      </c>
      <c r="BG197" s="214">
        <f>IF(N197="zákl. přenesená",J197,0)</f>
        <v>0</v>
      </c>
      <c r="BH197" s="214">
        <f>IF(N197="sníž. přenesená",J197,0)</f>
        <v>0</v>
      </c>
      <c r="BI197" s="214">
        <f>IF(N197="nulová",J197,0)</f>
        <v>0</v>
      </c>
      <c r="BJ197" s="11" t="s">
        <v>23</v>
      </c>
      <c r="BK197" s="214">
        <f>ROUND(I197*H197,2)</f>
        <v>0</v>
      </c>
      <c r="BL197" s="11" t="s">
        <v>131</v>
      </c>
      <c r="BM197" s="11" t="s">
        <v>358</v>
      </c>
    </row>
    <row r="198" spans="2:51" s="215" customFormat="1" ht="12.75">
      <c r="B198" s="216"/>
      <c r="C198" s="217"/>
      <c r="D198" s="218" t="s">
        <v>133</v>
      </c>
      <c r="E198" s="219"/>
      <c r="F198" s="220" t="s">
        <v>359</v>
      </c>
      <c r="G198" s="217"/>
      <c r="H198" s="221">
        <v>4.1</v>
      </c>
      <c r="I198" s="222"/>
      <c r="J198" s="217"/>
      <c r="K198" s="217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133</v>
      </c>
      <c r="AU198" s="227" t="s">
        <v>86</v>
      </c>
      <c r="AV198" s="215" t="s">
        <v>86</v>
      </c>
      <c r="AW198" s="215" t="s">
        <v>39</v>
      </c>
      <c r="AX198" s="215" t="s">
        <v>76</v>
      </c>
      <c r="AY198" s="227" t="s">
        <v>124</v>
      </c>
    </row>
    <row r="199" spans="2:65" s="31" customFormat="1" ht="25.5" customHeight="1">
      <c r="B199" s="32"/>
      <c r="C199" s="203" t="s">
        <v>360</v>
      </c>
      <c r="D199" s="203" t="s">
        <v>126</v>
      </c>
      <c r="E199" s="204" t="s">
        <v>361</v>
      </c>
      <c r="F199" s="205" t="s">
        <v>351</v>
      </c>
      <c r="G199" s="206" t="s">
        <v>215</v>
      </c>
      <c r="H199" s="207">
        <v>36.9</v>
      </c>
      <c r="I199" s="208"/>
      <c r="J199" s="209">
        <f>ROUND(I199*H199,2)</f>
        <v>0</v>
      </c>
      <c r="K199" s="205" t="s">
        <v>130</v>
      </c>
      <c r="L199" s="58"/>
      <c r="M199" s="210"/>
      <c r="N199" s="211" t="s">
        <v>47</v>
      </c>
      <c r="O199" s="33"/>
      <c r="P199" s="212">
        <f>O199*H199</f>
        <v>0</v>
      </c>
      <c r="Q199" s="212">
        <v>0</v>
      </c>
      <c r="R199" s="212">
        <f>Q199*H199</f>
        <v>0</v>
      </c>
      <c r="S199" s="212">
        <v>0</v>
      </c>
      <c r="T199" s="213">
        <f>S199*H199</f>
        <v>0</v>
      </c>
      <c r="AR199" s="11" t="s">
        <v>131</v>
      </c>
      <c r="AT199" s="11" t="s">
        <v>126</v>
      </c>
      <c r="AU199" s="11" t="s">
        <v>86</v>
      </c>
      <c r="AY199" s="11" t="s">
        <v>124</v>
      </c>
      <c r="BE199" s="214">
        <f>IF(N199="základní",J199,0)</f>
        <v>0</v>
      </c>
      <c r="BF199" s="214">
        <f>IF(N199="snížená",J199,0)</f>
        <v>0</v>
      </c>
      <c r="BG199" s="214">
        <f>IF(N199="zákl. přenesená",J199,0)</f>
        <v>0</v>
      </c>
      <c r="BH199" s="214">
        <f>IF(N199="sníž. přenesená",J199,0)</f>
        <v>0</v>
      </c>
      <c r="BI199" s="214">
        <f>IF(N199="nulová",J199,0)</f>
        <v>0</v>
      </c>
      <c r="BJ199" s="11" t="s">
        <v>23</v>
      </c>
      <c r="BK199" s="214">
        <f>ROUND(I199*H199,2)</f>
        <v>0</v>
      </c>
      <c r="BL199" s="11" t="s">
        <v>131</v>
      </c>
      <c r="BM199" s="11" t="s">
        <v>362</v>
      </c>
    </row>
    <row r="200" spans="2:51" s="215" customFormat="1" ht="12.75">
      <c r="B200" s="216"/>
      <c r="C200" s="217"/>
      <c r="D200" s="218" t="s">
        <v>133</v>
      </c>
      <c r="E200" s="219"/>
      <c r="F200" s="220" t="s">
        <v>363</v>
      </c>
      <c r="G200" s="217"/>
      <c r="H200" s="221">
        <v>4.1</v>
      </c>
      <c r="I200" s="222"/>
      <c r="J200" s="217"/>
      <c r="K200" s="217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133</v>
      </c>
      <c r="AU200" s="227" t="s">
        <v>86</v>
      </c>
      <c r="AV200" s="215" t="s">
        <v>86</v>
      </c>
      <c r="AW200" s="215" t="s">
        <v>39</v>
      </c>
      <c r="AX200" s="215" t="s">
        <v>76</v>
      </c>
      <c r="AY200" s="227" t="s">
        <v>124</v>
      </c>
    </row>
    <row r="201" spans="2:51" s="215" customFormat="1" ht="12.75">
      <c r="B201" s="216"/>
      <c r="C201" s="217"/>
      <c r="D201" s="218" t="s">
        <v>133</v>
      </c>
      <c r="E201" s="217"/>
      <c r="F201" s="220" t="s">
        <v>364</v>
      </c>
      <c r="G201" s="217"/>
      <c r="H201" s="221">
        <v>36.9</v>
      </c>
      <c r="I201" s="222"/>
      <c r="J201" s="217"/>
      <c r="K201" s="217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133</v>
      </c>
      <c r="AU201" s="227" t="s">
        <v>86</v>
      </c>
      <c r="AV201" s="215" t="s">
        <v>86</v>
      </c>
      <c r="AW201" s="215" t="s">
        <v>6</v>
      </c>
      <c r="AX201" s="215" t="s">
        <v>23</v>
      </c>
      <c r="AY201" s="227" t="s">
        <v>124</v>
      </c>
    </row>
    <row r="202" spans="2:65" s="31" customFormat="1" ht="25.5" customHeight="1">
      <c r="B202" s="32"/>
      <c r="C202" s="203" t="s">
        <v>365</v>
      </c>
      <c r="D202" s="203" t="s">
        <v>126</v>
      </c>
      <c r="E202" s="204" t="s">
        <v>366</v>
      </c>
      <c r="F202" s="205" t="s">
        <v>367</v>
      </c>
      <c r="G202" s="206" t="s">
        <v>215</v>
      </c>
      <c r="H202" s="207">
        <v>13.785</v>
      </c>
      <c r="I202" s="208"/>
      <c r="J202" s="209">
        <f>ROUND(I202*H202,2)</f>
        <v>0</v>
      </c>
      <c r="K202" s="205" t="s">
        <v>130</v>
      </c>
      <c r="L202" s="58"/>
      <c r="M202" s="210"/>
      <c r="N202" s="211" t="s">
        <v>47</v>
      </c>
      <c r="O202" s="33"/>
      <c r="P202" s="212">
        <f>O202*H202</f>
        <v>0</v>
      </c>
      <c r="Q202" s="212">
        <v>0</v>
      </c>
      <c r="R202" s="212">
        <f>Q202*H202</f>
        <v>0</v>
      </c>
      <c r="S202" s="212">
        <v>0</v>
      </c>
      <c r="T202" s="213">
        <f>S202*H202</f>
        <v>0</v>
      </c>
      <c r="AR202" s="11" t="s">
        <v>131</v>
      </c>
      <c r="AT202" s="11" t="s">
        <v>126</v>
      </c>
      <c r="AU202" s="11" t="s">
        <v>86</v>
      </c>
      <c r="AY202" s="11" t="s">
        <v>124</v>
      </c>
      <c r="BE202" s="214">
        <f>IF(N202="základní",J202,0)</f>
        <v>0</v>
      </c>
      <c r="BF202" s="214">
        <f>IF(N202="snížená",J202,0)</f>
        <v>0</v>
      </c>
      <c r="BG202" s="214">
        <f>IF(N202="zákl. přenesená",J202,0)</f>
        <v>0</v>
      </c>
      <c r="BH202" s="214">
        <f>IF(N202="sníž. přenesená",J202,0)</f>
        <v>0</v>
      </c>
      <c r="BI202" s="214">
        <f>IF(N202="nulová",J202,0)</f>
        <v>0</v>
      </c>
      <c r="BJ202" s="11" t="s">
        <v>23</v>
      </c>
      <c r="BK202" s="214">
        <f>ROUND(I202*H202,2)</f>
        <v>0</v>
      </c>
      <c r="BL202" s="11" t="s">
        <v>131</v>
      </c>
      <c r="BM202" s="11" t="s">
        <v>368</v>
      </c>
    </row>
    <row r="203" spans="2:51" s="215" customFormat="1" ht="12.75">
      <c r="B203" s="216"/>
      <c r="C203" s="217"/>
      <c r="D203" s="218" t="s">
        <v>133</v>
      </c>
      <c r="E203" s="219"/>
      <c r="F203" s="220" t="s">
        <v>369</v>
      </c>
      <c r="G203" s="217"/>
      <c r="H203" s="221">
        <v>13.785</v>
      </c>
      <c r="I203" s="222"/>
      <c r="J203" s="217"/>
      <c r="K203" s="217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133</v>
      </c>
      <c r="AU203" s="227" t="s">
        <v>86</v>
      </c>
      <c r="AV203" s="215" t="s">
        <v>86</v>
      </c>
      <c r="AW203" s="215" t="s">
        <v>39</v>
      </c>
      <c r="AX203" s="215" t="s">
        <v>76</v>
      </c>
      <c r="AY203" s="227" t="s">
        <v>124</v>
      </c>
    </row>
    <row r="204" spans="2:65" s="31" customFormat="1" ht="25.5" customHeight="1">
      <c r="B204" s="32"/>
      <c r="C204" s="203" t="s">
        <v>370</v>
      </c>
      <c r="D204" s="203" t="s">
        <v>126</v>
      </c>
      <c r="E204" s="204" t="s">
        <v>371</v>
      </c>
      <c r="F204" s="205" t="s">
        <v>372</v>
      </c>
      <c r="G204" s="206" t="s">
        <v>215</v>
      </c>
      <c r="H204" s="207">
        <v>178.86</v>
      </c>
      <c r="I204" s="208"/>
      <c r="J204" s="209">
        <f>ROUND(I204*H204,2)</f>
        <v>0</v>
      </c>
      <c r="K204" s="205" t="s">
        <v>130</v>
      </c>
      <c r="L204" s="58"/>
      <c r="M204" s="210"/>
      <c r="N204" s="211" t="s">
        <v>47</v>
      </c>
      <c r="O204" s="33"/>
      <c r="P204" s="212">
        <f>O204*H204</f>
        <v>0</v>
      </c>
      <c r="Q204" s="212">
        <v>0</v>
      </c>
      <c r="R204" s="212">
        <f>Q204*H204</f>
        <v>0</v>
      </c>
      <c r="S204" s="212">
        <v>0</v>
      </c>
      <c r="T204" s="213">
        <f>S204*H204</f>
        <v>0</v>
      </c>
      <c r="AR204" s="11" t="s">
        <v>131</v>
      </c>
      <c r="AT204" s="11" t="s">
        <v>126</v>
      </c>
      <c r="AU204" s="11" t="s">
        <v>86</v>
      </c>
      <c r="AY204" s="11" t="s">
        <v>124</v>
      </c>
      <c r="BE204" s="214">
        <f>IF(N204="základní",J204,0)</f>
        <v>0</v>
      </c>
      <c r="BF204" s="214">
        <f>IF(N204="snížená",J204,0)</f>
        <v>0</v>
      </c>
      <c r="BG204" s="214">
        <f>IF(N204="zákl. přenesená",J204,0)</f>
        <v>0</v>
      </c>
      <c r="BH204" s="214">
        <f>IF(N204="sníž. přenesená",J204,0)</f>
        <v>0</v>
      </c>
      <c r="BI204" s="214">
        <f>IF(N204="nulová",J204,0)</f>
        <v>0</v>
      </c>
      <c r="BJ204" s="11" t="s">
        <v>23</v>
      </c>
      <c r="BK204" s="214">
        <f>ROUND(I204*H204,2)</f>
        <v>0</v>
      </c>
      <c r="BL204" s="11" t="s">
        <v>131</v>
      </c>
      <c r="BM204" s="11" t="s">
        <v>373</v>
      </c>
    </row>
    <row r="205" spans="2:51" s="215" customFormat="1" ht="12.75">
      <c r="B205" s="216"/>
      <c r="C205" s="217"/>
      <c r="D205" s="218" t="s">
        <v>133</v>
      </c>
      <c r="E205" s="219"/>
      <c r="F205" s="220" t="s">
        <v>348</v>
      </c>
      <c r="G205" s="217"/>
      <c r="H205" s="221">
        <v>178.86</v>
      </c>
      <c r="I205" s="222"/>
      <c r="J205" s="217"/>
      <c r="K205" s="217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133</v>
      </c>
      <c r="AU205" s="227" t="s">
        <v>86</v>
      </c>
      <c r="AV205" s="215" t="s">
        <v>86</v>
      </c>
      <c r="AW205" s="215" t="s">
        <v>39</v>
      </c>
      <c r="AX205" s="215" t="s">
        <v>76</v>
      </c>
      <c r="AY205" s="227" t="s">
        <v>124</v>
      </c>
    </row>
    <row r="206" spans="2:65" s="31" customFormat="1" ht="25.5" customHeight="1">
      <c r="B206" s="32"/>
      <c r="C206" s="203" t="s">
        <v>374</v>
      </c>
      <c r="D206" s="203" t="s">
        <v>126</v>
      </c>
      <c r="E206" s="204" t="s">
        <v>375</v>
      </c>
      <c r="F206" s="205" t="s">
        <v>214</v>
      </c>
      <c r="G206" s="206" t="s">
        <v>215</v>
      </c>
      <c r="H206" s="207">
        <v>422.84</v>
      </c>
      <c r="I206" s="208"/>
      <c r="J206" s="209">
        <f>ROUND(I206*H206,2)</f>
        <v>0</v>
      </c>
      <c r="K206" s="205" t="s">
        <v>130</v>
      </c>
      <c r="L206" s="58"/>
      <c r="M206" s="210"/>
      <c r="N206" s="211" t="s">
        <v>47</v>
      </c>
      <c r="O206" s="33"/>
      <c r="P206" s="212">
        <f>O206*H206</f>
        <v>0</v>
      </c>
      <c r="Q206" s="212">
        <v>0</v>
      </c>
      <c r="R206" s="212">
        <f>Q206*H206</f>
        <v>0</v>
      </c>
      <c r="S206" s="212">
        <v>0</v>
      </c>
      <c r="T206" s="213">
        <f>S206*H206</f>
        <v>0</v>
      </c>
      <c r="AR206" s="11" t="s">
        <v>131</v>
      </c>
      <c r="AT206" s="11" t="s">
        <v>126</v>
      </c>
      <c r="AU206" s="11" t="s">
        <v>86</v>
      </c>
      <c r="AY206" s="11" t="s">
        <v>124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11" t="s">
        <v>23</v>
      </c>
      <c r="BK206" s="214">
        <f>ROUND(I206*H206,2)</f>
        <v>0</v>
      </c>
      <c r="BL206" s="11" t="s">
        <v>131</v>
      </c>
      <c r="BM206" s="11" t="s">
        <v>376</v>
      </c>
    </row>
    <row r="207" spans="2:51" s="215" customFormat="1" ht="12.75">
      <c r="B207" s="216"/>
      <c r="C207" s="217"/>
      <c r="D207" s="218" t="s">
        <v>133</v>
      </c>
      <c r="E207" s="219"/>
      <c r="F207" s="220" t="s">
        <v>347</v>
      </c>
      <c r="G207" s="217"/>
      <c r="H207" s="221">
        <v>422.84</v>
      </c>
      <c r="I207" s="222"/>
      <c r="J207" s="217"/>
      <c r="K207" s="217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133</v>
      </c>
      <c r="AU207" s="227" t="s">
        <v>86</v>
      </c>
      <c r="AV207" s="215" t="s">
        <v>86</v>
      </c>
      <c r="AW207" s="215" t="s">
        <v>39</v>
      </c>
      <c r="AX207" s="215" t="s">
        <v>76</v>
      </c>
      <c r="AY207" s="227" t="s">
        <v>124</v>
      </c>
    </row>
    <row r="208" spans="2:63" s="186" customFormat="1" ht="29.25" customHeight="1">
      <c r="B208" s="187"/>
      <c r="C208" s="188"/>
      <c r="D208" s="189" t="s">
        <v>75</v>
      </c>
      <c r="E208" s="201" t="s">
        <v>377</v>
      </c>
      <c r="F208" s="201" t="s">
        <v>378</v>
      </c>
      <c r="G208" s="188"/>
      <c r="H208" s="188"/>
      <c r="I208" s="191"/>
      <c r="J208" s="202">
        <f>BK208</f>
        <v>0</v>
      </c>
      <c r="K208" s="188"/>
      <c r="L208" s="193"/>
      <c r="M208" s="194"/>
      <c r="N208" s="195"/>
      <c r="O208" s="195"/>
      <c r="P208" s="196">
        <f>P209</f>
        <v>0</v>
      </c>
      <c r="Q208" s="195"/>
      <c r="R208" s="196">
        <f>R209</f>
        <v>0</v>
      </c>
      <c r="S208" s="195"/>
      <c r="T208" s="197">
        <f>T209</f>
        <v>0</v>
      </c>
      <c r="AR208" s="198" t="s">
        <v>23</v>
      </c>
      <c r="AT208" s="199" t="s">
        <v>75</v>
      </c>
      <c r="AU208" s="199" t="s">
        <v>23</v>
      </c>
      <c r="AY208" s="198" t="s">
        <v>124</v>
      </c>
      <c r="BK208" s="200">
        <f>BK209</f>
        <v>0</v>
      </c>
    </row>
    <row r="209" spans="2:65" s="31" customFormat="1" ht="25.5" customHeight="1">
      <c r="B209" s="32"/>
      <c r="C209" s="203" t="s">
        <v>379</v>
      </c>
      <c r="D209" s="203" t="s">
        <v>126</v>
      </c>
      <c r="E209" s="204" t="s">
        <v>380</v>
      </c>
      <c r="F209" s="205" t="s">
        <v>381</v>
      </c>
      <c r="G209" s="206" t="s">
        <v>215</v>
      </c>
      <c r="H209" s="207">
        <v>343.168</v>
      </c>
      <c r="I209" s="208"/>
      <c r="J209" s="209">
        <f>ROUND(I209*H209,2)</f>
        <v>0</v>
      </c>
      <c r="K209" s="205" t="s">
        <v>130</v>
      </c>
      <c r="L209" s="58"/>
      <c r="M209" s="210"/>
      <c r="N209" s="249" t="s">
        <v>47</v>
      </c>
      <c r="O209" s="250"/>
      <c r="P209" s="251">
        <f>O209*H209</f>
        <v>0</v>
      </c>
      <c r="Q209" s="251">
        <v>0</v>
      </c>
      <c r="R209" s="251">
        <f>Q209*H209</f>
        <v>0</v>
      </c>
      <c r="S209" s="251">
        <v>0</v>
      </c>
      <c r="T209" s="252">
        <f>S209*H209</f>
        <v>0</v>
      </c>
      <c r="AR209" s="11" t="s">
        <v>131</v>
      </c>
      <c r="AT209" s="11" t="s">
        <v>126</v>
      </c>
      <c r="AU209" s="11" t="s">
        <v>86</v>
      </c>
      <c r="AY209" s="11" t="s">
        <v>124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11" t="s">
        <v>23</v>
      </c>
      <c r="BK209" s="214">
        <f>ROUND(I209*H209,2)</f>
        <v>0</v>
      </c>
      <c r="BL209" s="11" t="s">
        <v>131</v>
      </c>
      <c r="BM209" s="11" t="s">
        <v>382</v>
      </c>
    </row>
    <row r="210" spans="2:12" s="31" customFormat="1" ht="6.75" customHeight="1">
      <c r="B210" s="53"/>
      <c r="C210" s="54"/>
      <c r="D210" s="54"/>
      <c r="E210" s="54"/>
      <c r="F210" s="54"/>
      <c r="G210" s="54"/>
      <c r="H210" s="54"/>
      <c r="I210" s="145"/>
      <c r="J210" s="54"/>
      <c r="K210" s="54"/>
      <c r="L210" s="58"/>
    </row>
  </sheetData>
  <sheetProtection selectLockedCells="1" selectUnlockedCells="1"/>
  <autoFilter ref="C82:K209"/>
  <mergeCells count="10">
    <mergeCell ref="G1:H1"/>
    <mergeCell ref="L2:V2"/>
    <mergeCell ref="E7:H7"/>
    <mergeCell ref="E9:H9"/>
    <mergeCell ref="E24:H24"/>
    <mergeCell ref="E45:H45"/>
    <mergeCell ref="E47:H47"/>
    <mergeCell ref="J51:J52"/>
    <mergeCell ref="E73:H73"/>
    <mergeCell ref="E75:H75"/>
  </mergeCells>
  <hyperlinks>
    <hyperlink ref="F1" location="C2" display="1) Krycí list soupisu"/>
    <hyperlink ref="G1" location="C54" display="2) Rekapitulace"/>
    <hyperlink ref="J1" location="C82" display="3) Soupis prací"/>
    <hyperlink ref="L1" location="'Rekapitulace stavby'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>
      <selection activeCell="A1" sqref="A1"/>
    </sheetView>
  </sheetViews>
  <sheetFormatPr defaultColWidth="6.8515625" defaultRowHeight="12.75"/>
  <cols>
    <col min="1" max="1" width="6.28125" style="253" customWidth="1"/>
    <col min="2" max="2" width="1.28515625" style="253" customWidth="1"/>
    <col min="3" max="4" width="3.7109375" style="253" customWidth="1"/>
    <col min="5" max="5" width="8.8515625" style="253" customWidth="1"/>
    <col min="6" max="6" width="7.00390625" style="253" customWidth="1"/>
    <col min="7" max="7" width="3.7109375" style="253" customWidth="1"/>
    <col min="8" max="8" width="58.8515625" style="253" customWidth="1"/>
    <col min="9" max="10" width="15.140625" style="253" customWidth="1"/>
    <col min="11" max="11" width="1.28515625" style="253" customWidth="1"/>
    <col min="12" max="16384" width="6.7109375" style="1" customWidth="1"/>
  </cols>
  <sheetData>
    <row r="1" ht="37.5" customHeight="1"/>
    <row r="2" spans="2:1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257" customFormat="1" ht="45" customHeight="1">
      <c r="B3" s="258"/>
      <c r="C3" s="259" t="s">
        <v>383</v>
      </c>
      <c r="D3" s="259"/>
      <c r="E3" s="259"/>
      <c r="F3" s="259"/>
      <c r="G3" s="259"/>
      <c r="H3" s="259"/>
      <c r="I3" s="259"/>
      <c r="J3" s="259"/>
      <c r="K3" s="260"/>
    </row>
    <row r="4" spans="2:11" ht="25.5" customHeight="1">
      <c r="B4" s="261"/>
      <c r="C4" s="262" t="s">
        <v>384</v>
      </c>
      <c r="D4" s="262"/>
      <c r="E4" s="262"/>
      <c r="F4" s="262"/>
      <c r="G4" s="262"/>
      <c r="H4" s="262"/>
      <c r="I4" s="262"/>
      <c r="J4" s="262"/>
      <c r="K4" s="263"/>
    </row>
    <row r="5" spans="2:11" ht="5.25" customHeight="1">
      <c r="B5" s="261"/>
      <c r="C5" s="264"/>
      <c r="D5" s="264"/>
      <c r="E5" s="264"/>
      <c r="F5" s="264"/>
      <c r="G5" s="264"/>
      <c r="H5" s="264"/>
      <c r="I5" s="264"/>
      <c r="J5" s="264"/>
      <c r="K5" s="263"/>
    </row>
    <row r="6" spans="2:11" ht="15" customHeight="1">
      <c r="B6" s="261"/>
      <c r="C6" s="265" t="s">
        <v>385</v>
      </c>
      <c r="D6" s="265"/>
      <c r="E6" s="265"/>
      <c r="F6" s="265"/>
      <c r="G6" s="265"/>
      <c r="H6" s="265"/>
      <c r="I6" s="265"/>
      <c r="J6" s="265"/>
      <c r="K6" s="263"/>
    </row>
    <row r="7" spans="2:11" ht="15" customHeight="1">
      <c r="B7" s="266"/>
      <c r="C7" s="265" t="s">
        <v>386</v>
      </c>
      <c r="D7" s="265"/>
      <c r="E7" s="265"/>
      <c r="F7" s="265"/>
      <c r="G7" s="265"/>
      <c r="H7" s="265"/>
      <c r="I7" s="265"/>
      <c r="J7" s="265"/>
      <c r="K7" s="263"/>
    </row>
    <row r="8" spans="2:1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ht="15" customHeight="1">
      <c r="B9" s="266"/>
      <c r="C9" s="267" t="s">
        <v>387</v>
      </c>
      <c r="D9" s="267"/>
      <c r="E9" s="267"/>
      <c r="F9" s="267"/>
      <c r="G9" s="267"/>
      <c r="H9" s="267"/>
      <c r="I9" s="267"/>
      <c r="J9" s="267"/>
      <c r="K9" s="263"/>
    </row>
    <row r="10" spans="2:11" ht="15" customHeight="1">
      <c r="B10" s="266"/>
      <c r="C10" s="265"/>
      <c r="D10" s="265" t="s">
        <v>388</v>
      </c>
      <c r="E10" s="265"/>
      <c r="F10" s="265"/>
      <c r="G10" s="265"/>
      <c r="H10" s="265"/>
      <c r="I10" s="265"/>
      <c r="J10" s="265"/>
      <c r="K10" s="263"/>
    </row>
    <row r="11" spans="2:11" ht="15" customHeight="1">
      <c r="B11" s="266"/>
      <c r="C11" s="268"/>
      <c r="D11" s="265" t="s">
        <v>389</v>
      </c>
      <c r="E11" s="265"/>
      <c r="F11" s="265"/>
      <c r="G11" s="265"/>
      <c r="H11" s="265"/>
      <c r="I11" s="265"/>
      <c r="J11" s="265"/>
      <c r="K11" s="263"/>
    </row>
    <row r="12" spans="2:11" ht="12.75" customHeight="1">
      <c r="B12" s="266"/>
      <c r="C12" s="268"/>
      <c r="D12" s="268"/>
      <c r="E12" s="268"/>
      <c r="F12" s="268"/>
      <c r="G12" s="268"/>
      <c r="H12" s="268"/>
      <c r="I12" s="268"/>
      <c r="J12" s="268"/>
      <c r="K12" s="263"/>
    </row>
    <row r="13" spans="2:11" ht="15" customHeight="1">
      <c r="B13" s="266"/>
      <c r="C13" s="268"/>
      <c r="D13" s="265" t="s">
        <v>390</v>
      </c>
      <c r="E13" s="265"/>
      <c r="F13" s="265"/>
      <c r="G13" s="265"/>
      <c r="H13" s="265"/>
      <c r="I13" s="265"/>
      <c r="J13" s="265"/>
      <c r="K13" s="263"/>
    </row>
    <row r="14" spans="2:11" ht="15" customHeight="1">
      <c r="B14" s="266"/>
      <c r="C14" s="268"/>
      <c r="D14" s="265" t="s">
        <v>391</v>
      </c>
      <c r="E14" s="265"/>
      <c r="F14" s="265"/>
      <c r="G14" s="265"/>
      <c r="H14" s="265"/>
      <c r="I14" s="265"/>
      <c r="J14" s="265"/>
      <c r="K14" s="263"/>
    </row>
    <row r="15" spans="2:11" ht="15" customHeight="1">
      <c r="B15" s="266"/>
      <c r="C15" s="268"/>
      <c r="D15" s="265" t="s">
        <v>392</v>
      </c>
      <c r="E15" s="265"/>
      <c r="F15" s="265"/>
      <c r="G15" s="265"/>
      <c r="H15" s="265"/>
      <c r="I15" s="265"/>
      <c r="J15" s="265"/>
      <c r="K15" s="263"/>
    </row>
    <row r="16" spans="2:11" ht="15" customHeight="1">
      <c r="B16" s="266"/>
      <c r="C16" s="268"/>
      <c r="D16" s="268"/>
      <c r="E16" s="269" t="s">
        <v>83</v>
      </c>
      <c r="F16" s="265" t="s">
        <v>393</v>
      </c>
      <c r="G16" s="265"/>
      <c r="H16" s="265"/>
      <c r="I16" s="265"/>
      <c r="J16" s="265"/>
      <c r="K16" s="263"/>
    </row>
    <row r="17" spans="2:11" ht="15" customHeight="1">
      <c r="B17" s="266"/>
      <c r="C17" s="268"/>
      <c r="D17" s="268"/>
      <c r="E17" s="269" t="s">
        <v>394</v>
      </c>
      <c r="F17" s="265" t="s">
        <v>395</v>
      </c>
      <c r="G17" s="265"/>
      <c r="H17" s="265"/>
      <c r="I17" s="265"/>
      <c r="J17" s="265"/>
      <c r="K17" s="263"/>
    </row>
    <row r="18" spans="2:11" ht="15" customHeight="1">
      <c r="B18" s="266"/>
      <c r="C18" s="268"/>
      <c r="D18" s="268"/>
      <c r="E18" s="269" t="s">
        <v>396</v>
      </c>
      <c r="F18" s="265" t="s">
        <v>397</v>
      </c>
      <c r="G18" s="265"/>
      <c r="H18" s="265"/>
      <c r="I18" s="265"/>
      <c r="J18" s="265"/>
      <c r="K18" s="263"/>
    </row>
    <row r="19" spans="2:11" ht="15" customHeight="1">
      <c r="B19" s="266"/>
      <c r="C19" s="268"/>
      <c r="D19" s="268"/>
      <c r="E19" s="269" t="s">
        <v>398</v>
      </c>
      <c r="F19" s="265" t="s">
        <v>399</v>
      </c>
      <c r="G19" s="265"/>
      <c r="H19" s="265"/>
      <c r="I19" s="265"/>
      <c r="J19" s="265"/>
      <c r="K19" s="263"/>
    </row>
    <row r="20" spans="2:11" ht="15" customHeight="1">
      <c r="B20" s="266"/>
      <c r="C20" s="268"/>
      <c r="D20" s="268"/>
      <c r="E20" s="269" t="s">
        <v>400</v>
      </c>
      <c r="F20" s="265" t="s">
        <v>401</v>
      </c>
      <c r="G20" s="265"/>
      <c r="H20" s="265"/>
      <c r="I20" s="265"/>
      <c r="J20" s="265"/>
      <c r="K20" s="263"/>
    </row>
    <row r="21" spans="2:11" ht="15" customHeight="1">
      <c r="B21" s="266"/>
      <c r="C21" s="268"/>
      <c r="D21" s="268"/>
      <c r="E21" s="269" t="s">
        <v>402</v>
      </c>
      <c r="F21" s="265" t="s">
        <v>403</v>
      </c>
      <c r="G21" s="265"/>
      <c r="H21" s="265"/>
      <c r="I21" s="265"/>
      <c r="J21" s="265"/>
      <c r="K21" s="263"/>
    </row>
    <row r="22" spans="2:11" ht="12.75" customHeight="1">
      <c r="B22" s="266"/>
      <c r="C22" s="268"/>
      <c r="D22" s="268"/>
      <c r="E22" s="268"/>
      <c r="F22" s="268"/>
      <c r="G22" s="268"/>
      <c r="H22" s="268"/>
      <c r="I22" s="268"/>
      <c r="J22" s="268"/>
      <c r="K22" s="263"/>
    </row>
    <row r="23" spans="2:11" ht="15" customHeight="1">
      <c r="B23" s="266"/>
      <c r="C23" s="267" t="s">
        <v>404</v>
      </c>
      <c r="D23" s="267"/>
      <c r="E23" s="267"/>
      <c r="F23" s="267"/>
      <c r="G23" s="267"/>
      <c r="H23" s="267"/>
      <c r="I23" s="267"/>
      <c r="J23" s="267"/>
      <c r="K23" s="263"/>
    </row>
    <row r="24" spans="2:11" ht="15" customHeight="1">
      <c r="B24" s="266"/>
      <c r="C24" s="265" t="s">
        <v>405</v>
      </c>
      <c r="D24" s="265"/>
      <c r="E24" s="265"/>
      <c r="F24" s="265"/>
      <c r="G24" s="265"/>
      <c r="H24" s="265"/>
      <c r="I24" s="265"/>
      <c r="J24" s="265"/>
      <c r="K24" s="263"/>
    </row>
    <row r="25" spans="2:11" ht="15" customHeight="1">
      <c r="B25" s="266"/>
      <c r="C25" s="265"/>
      <c r="D25" s="270" t="s">
        <v>406</v>
      </c>
      <c r="E25" s="270"/>
      <c r="F25" s="270"/>
      <c r="G25" s="270"/>
      <c r="H25" s="270"/>
      <c r="I25" s="270"/>
      <c r="J25" s="270"/>
      <c r="K25" s="263"/>
    </row>
    <row r="26" spans="2:11" ht="15" customHeight="1">
      <c r="B26" s="266"/>
      <c r="C26" s="268"/>
      <c r="D26" s="265" t="s">
        <v>407</v>
      </c>
      <c r="E26" s="265"/>
      <c r="F26" s="265"/>
      <c r="G26" s="265"/>
      <c r="H26" s="265"/>
      <c r="I26" s="265"/>
      <c r="J26" s="265"/>
      <c r="K26" s="263"/>
    </row>
    <row r="27" spans="2:11" ht="12.75" customHeight="1">
      <c r="B27" s="266"/>
      <c r="C27" s="268"/>
      <c r="D27" s="268"/>
      <c r="E27" s="268"/>
      <c r="F27" s="268"/>
      <c r="G27" s="268"/>
      <c r="H27" s="268"/>
      <c r="I27" s="268"/>
      <c r="J27" s="268"/>
      <c r="K27" s="263"/>
    </row>
    <row r="28" spans="2:11" ht="15" customHeight="1">
      <c r="B28" s="266"/>
      <c r="C28" s="268"/>
      <c r="D28" s="270" t="s">
        <v>408</v>
      </c>
      <c r="E28" s="270"/>
      <c r="F28" s="270"/>
      <c r="G28" s="270"/>
      <c r="H28" s="270"/>
      <c r="I28" s="270"/>
      <c r="J28" s="270"/>
      <c r="K28" s="263"/>
    </row>
    <row r="29" spans="2:11" ht="15" customHeight="1">
      <c r="B29" s="266"/>
      <c r="C29" s="268"/>
      <c r="D29" s="265" t="s">
        <v>409</v>
      </c>
      <c r="E29" s="265"/>
      <c r="F29" s="265"/>
      <c r="G29" s="265"/>
      <c r="H29" s="265"/>
      <c r="I29" s="265"/>
      <c r="J29" s="265"/>
      <c r="K29" s="263"/>
    </row>
    <row r="30" spans="2:11" ht="12.75" customHeight="1">
      <c r="B30" s="266"/>
      <c r="C30" s="268"/>
      <c r="D30" s="268"/>
      <c r="E30" s="268"/>
      <c r="F30" s="268"/>
      <c r="G30" s="268"/>
      <c r="H30" s="268"/>
      <c r="I30" s="268"/>
      <c r="J30" s="268"/>
      <c r="K30" s="263"/>
    </row>
    <row r="31" spans="2:11" ht="15" customHeight="1">
      <c r="B31" s="266"/>
      <c r="C31" s="268"/>
      <c r="D31" s="270" t="s">
        <v>410</v>
      </c>
      <c r="E31" s="270"/>
      <c r="F31" s="270"/>
      <c r="G31" s="270"/>
      <c r="H31" s="270"/>
      <c r="I31" s="270"/>
      <c r="J31" s="270"/>
      <c r="K31" s="263"/>
    </row>
    <row r="32" spans="2:11" ht="15" customHeight="1">
      <c r="B32" s="266"/>
      <c r="C32" s="268"/>
      <c r="D32" s="265" t="s">
        <v>411</v>
      </c>
      <c r="E32" s="265"/>
      <c r="F32" s="265"/>
      <c r="G32" s="265"/>
      <c r="H32" s="265"/>
      <c r="I32" s="265"/>
      <c r="J32" s="265"/>
      <c r="K32" s="263"/>
    </row>
    <row r="33" spans="2:11" ht="15" customHeight="1">
      <c r="B33" s="266"/>
      <c r="C33" s="268"/>
      <c r="D33" s="265" t="s">
        <v>412</v>
      </c>
      <c r="E33" s="265"/>
      <c r="F33" s="265"/>
      <c r="G33" s="265"/>
      <c r="H33" s="265"/>
      <c r="I33" s="265"/>
      <c r="J33" s="265"/>
      <c r="K33" s="263"/>
    </row>
    <row r="34" spans="2:11" ht="15" customHeight="1">
      <c r="B34" s="266"/>
      <c r="C34" s="268"/>
      <c r="D34" s="265"/>
      <c r="E34" s="271" t="s">
        <v>109</v>
      </c>
      <c r="F34" s="265"/>
      <c r="G34" s="265" t="s">
        <v>413</v>
      </c>
      <c r="H34" s="265"/>
      <c r="I34" s="265"/>
      <c r="J34" s="265"/>
      <c r="K34" s="263"/>
    </row>
    <row r="35" spans="2:11" ht="30.75" customHeight="1">
      <c r="B35" s="266"/>
      <c r="C35" s="268"/>
      <c r="D35" s="265"/>
      <c r="E35" s="271" t="s">
        <v>414</v>
      </c>
      <c r="F35" s="265"/>
      <c r="G35" s="265" t="s">
        <v>415</v>
      </c>
      <c r="H35" s="265"/>
      <c r="I35" s="265"/>
      <c r="J35" s="265"/>
      <c r="K35" s="263"/>
    </row>
    <row r="36" spans="2:11" ht="15" customHeight="1">
      <c r="B36" s="266"/>
      <c r="C36" s="268"/>
      <c r="D36" s="265"/>
      <c r="E36" s="271" t="s">
        <v>57</v>
      </c>
      <c r="F36" s="265"/>
      <c r="G36" s="265" t="s">
        <v>416</v>
      </c>
      <c r="H36" s="265"/>
      <c r="I36" s="265"/>
      <c r="J36" s="265"/>
      <c r="K36" s="263"/>
    </row>
    <row r="37" spans="2:11" ht="15" customHeight="1">
      <c r="B37" s="266"/>
      <c r="C37" s="268"/>
      <c r="D37" s="265"/>
      <c r="E37" s="271" t="s">
        <v>110</v>
      </c>
      <c r="F37" s="265"/>
      <c r="G37" s="265" t="s">
        <v>417</v>
      </c>
      <c r="H37" s="265"/>
      <c r="I37" s="265"/>
      <c r="J37" s="265"/>
      <c r="K37" s="263"/>
    </row>
    <row r="38" spans="2:11" ht="15" customHeight="1">
      <c r="B38" s="266"/>
      <c r="C38" s="268"/>
      <c r="D38" s="265"/>
      <c r="E38" s="271" t="s">
        <v>111</v>
      </c>
      <c r="F38" s="265"/>
      <c r="G38" s="265" t="s">
        <v>418</v>
      </c>
      <c r="H38" s="265"/>
      <c r="I38" s="265"/>
      <c r="J38" s="265"/>
      <c r="K38" s="263"/>
    </row>
    <row r="39" spans="2:11" ht="15" customHeight="1">
      <c r="B39" s="266"/>
      <c r="C39" s="268"/>
      <c r="D39" s="265"/>
      <c r="E39" s="271" t="s">
        <v>112</v>
      </c>
      <c r="F39" s="265"/>
      <c r="G39" s="265" t="s">
        <v>419</v>
      </c>
      <c r="H39" s="265"/>
      <c r="I39" s="265"/>
      <c r="J39" s="265"/>
      <c r="K39" s="263"/>
    </row>
    <row r="40" spans="2:11" ht="15" customHeight="1">
      <c r="B40" s="266"/>
      <c r="C40" s="268"/>
      <c r="D40" s="265"/>
      <c r="E40" s="271" t="s">
        <v>420</v>
      </c>
      <c r="F40" s="265"/>
      <c r="G40" s="265" t="s">
        <v>421</v>
      </c>
      <c r="H40" s="265"/>
      <c r="I40" s="265"/>
      <c r="J40" s="265"/>
      <c r="K40" s="263"/>
    </row>
    <row r="41" spans="2:11" ht="15" customHeight="1">
      <c r="B41" s="266"/>
      <c r="C41" s="268"/>
      <c r="D41" s="265"/>
      <c r="E41" s="271"/>
      <c r="F41" s="265"/>
      <c r="G41" s="265" t="s">
        <v>422</v>
      </c>
      <c r="H41" s="265"/>
      <c r="I41" s="265"/>
      <c r="J41" s="265"/>
      <c r="K41" s="263"/>
    </row>
    <row r="42" spans="2:11" ht="15" customHeight="1">
      <c r="B42" s="266"/>
      <c r="C42" s="268"/>
      <c r="D42" s="265"/>
      <c r="E42" s="271" t="s">
        <v>423</v>
      </c>
      <c r="F42" s="265"/>
      <c r="G42" s="265" t="s">
        <v>424</v>
      </c>
      <c r="H42" s="265"/>
      <c r="I42" s="265"/>
      <c r="J42" s="265"/>
      <c r="K42" s="263"/>
    </row>
    <row r="43" spans="2:11" ht="15" customHeight="1">
      <c r="B43" s="266"/>
      <c r="C43" s="268"/>
      <c r="D43" s="265"/>
      <c r="E43" s="271" t="s">
        <v>114</v>
      </c>
      <c r="F43" s="265"/>
      <c r="G43" s="265" t="s">
        <v>425</v>
      </c>
      <c r="H43" s="265"/>
      <c r="I43" s="265"/>
      <c r="J43" s="265"/>
      <c r="K43" s="263"/>
    </row>
    <row r="44" spans="2:11" ht="12.75" customHeight="1">
      <c r="B44" s="266"/>
      <c r="C44" s="268"/>
      <c r="D44" s="265"/>
      <c r="E44" s="265"/>
      <c r="F44" s="265"/>
      <c r="G44" s="265"/>
      <c r="H44" s="265"/>
      <c r="I44" s="265"/>
      <c r="J44" s="265"/>
      <c r="K44" s="263"/>
    </row>
    <row r="45" spans="2:11" ht="15" customHeight="1">
      <c r="B45" s="266"/>
      <c r="C45" s="268"/>
      <c r="D45" s="265" t="s">
        <v>426</v>
      </c>
      <c r="E45" s="265"/>
      <c r="F45" s="265"/>
      <c r="G45" s="265"/>
      <c r="H45" s="265"/>
      <c r="I45" s="265"/>
      <c r="J45" s="265"/>
      <c r="K45" s="263"/>
    </row>
    <row r="46" spans="2:11" ht="15" customHeight="1">
      <c r="B46" s="266"/>
      <c r="C46" s="268"/>
      <c r="D46" s="268"/>
      <c r="E46" s="265" t="s">
        <v>427</v>
      </c>
      <c r="F46" s="265"/>
      <c r="G46" s="265"/>
      <c r="H46" s="265"/>
      <c r="I46" s="265"/>
      <c r="J46" s="265"/>
      <c r="K46" s="263"/>
    </row>
    <row r="47" spans="2:11" ht="15" customHeight="1">
      <c r="B47" s="266"/>
      <c r="C47" s="268"/>
      <c r="D47" s="268"/>
      <c r="E47" s="265" t="s">
        <v>428</v>
      </c>
      <c r="F47" s="265"/>
      <c r="G47" s="265"/>
      <c r="H47" s="265"/>
      <c r="I47" s="265"/>
      <c r="J47" s="265"/>
      <c r="K47" s="263"/>
    </row>
    <row r="48" spans="2:11" ht="15" customHeight="1">
      <c r="B48" s="266"/>
      <c r="C48" s="268"/>
      <c r="D48" s="268"/>
      <c r="E48" s="265" t="s">
        <v>429</v>
      </c>
      <c r="F48" s="265"/>
      <c r="G48" s="265"/>
      <c r="H48" s="265"/>
      <c r="I48" s="265"/>
      <c r="J48" s="265"/>
      <c r="K48" s="263"/>
    </row>
    <row r="49" spans="2:11" ht="15" customHeight="1">
      <c r="B49" s="266"/>
      <c r="C49" s="268"/>
      <c r="D49" s="265" t="s">
        <v>430</v>
      </c>
      <c r="E49" s="265"/>
      <c r="F49" s="265"/>
      <c r="G49" s="265"/>
      <c r="H49" s="265"/>
      <c r="I49" s="265"/>
      <c r="J49" s="265"/>
      <c r="K49" s="263"/>
    </row>
    <row r="50" spans="2:11" ht="25.5" customHeight="1">
      <c r="B50" s="261"/>
      <c r="C50" s="262" t="s">
        <v>431</v>
      </c>
      <c r="D50" s="262"/>
      <c r="E50" s="262"/>
      <c r="F50" s="262"/>
      <c r="G50" s="262"/>
      <c r="H50" s="262"/>
      <c r="I50" s="262"/>
      <c r="J50" s="262"/>
      <c r="K50" s="263"/>
    </row>
    <row r="51" spans="2:11" ht="5.25" customHeight="1">
      <c r="B51" s="261"/>
      <c r="C51" s="264"/>
      <c r="D51" s="264"/>
      <c r="E51" s="264"/>
      <c r="F51" s="264"/>
      <c r="G51" s="264"/>
      <c r="H51" s="264"/>
      <c r="I51" s="264"/>
      <c r="J51" s="264"/>
      <c r="K51" s="263"/>
    </row>
    <row r="52" spans="2:11" ht="15" customHeight="1">
      <c r="B52" s="261"/>
      <c r="C52" s="265" t="s">
        <v>432</v>
      </c>
      <c r="D52" s="265"/>
      <c r="E52" s="265"/>
      <c r="F52" s="265"/>
      <c r="G52" s="265"/>
      <c r="H52" s="265"/>
      <c r="I52" s="265"/>
      <c r="J52" s="265"/>
      <c r="K52" s="263"/>
    </row>
    <row r="53" spans="2:11" ht="15" customHeight="1">
      <c r="B53" s="261"/>
      <c r="C53" s="265" t="s">
        <v>433</v>
      </c>
      <c r="D53" s="265"/>
      <c r="E53" s="265"/>
      <c r="F53" s="265"/>
      <c r="G53" s="265"/>
      <c r="H53" s="265"/>
      <c r="I53" s="265"/>
      <c r="J53" s="265"/>
      <c r="K53" s="263"/>
    </row>
    <row r="54" spans="2:11" ht="12.75" customHeight="1">
      <c r="B54" s="261"/>
      <c r="C54" s="265"/>
      <c r="D54" s="265"/>
      <c r="E54" s="265"/>
      <c r="F54" s="265"/>
      <c r="G54" s="265"/>
      <c r="H54" s="265"/>
      <c r="I54" s="265"/>
      <c r="J54" s="265"/>
      <c r="K54" s="263"/>
    </row>
    <row r="55" spans="2:11" ht="15" customHeight="1">
      <c r="B55" s="261"/>
      <c r="C55" s="265" t="s">
        <v>434</v>
      </c>
      <c r="D55" s="265"/>
      <c r="E55" s="265"/>
      <c r="F55" s="265"/>
      <c r="G55" s="265"/>
      <c r="H55" s="265"/>
      <c r="I55" s="265"/>
      <c r="J55" s="265"/>
      <c r="K55" s="263"/>
    </row>
    <row r="56" spans="2:11" ht="15" customHeight="1">
      <c r="B56" s="261"/>
      <c r="C56" s="268"/>
      <c r="D56" s="265" t="s">
        <v>435</v>
      </c>
      <c r="E56" s="265"/>
      <c r="F56" s="265"/>
      <c r="G56" s="265"/>
      <c r="H56" s="265"/>
      <c r="I56" s="265"/>
      <c r="J56" s="265"/>
      <c r="K56" s="263"/>
    </row>
    <row r="57" spans="2:11" ht="15" customHeight="1">
      <c r="B57" s="261"/>
      <c r="C57" s="268"/>
      <c r="D57" s="265" t="s">
        <v>436</v>
      </c>
      <c r="E57" s="265"/>
      <c r="F57" s="265"/>
      <c r="G57" s="265"/>
      <c r="H57" s="265"/>
      <c r="I57" s="265"/>
      <c r="J57" s="265"/>
      <c r="K57" s="263"/>
    </row>
    <row r="58" spans="2:11" ht="15" customHeight="1">
      <c r="B58" s="261"/>
      <c r="C58" s="268"/>
      <c r="D58" s="265" t="s">
        <v>437</v>
      </c>
      <c r="E58" s="265"/>
      <c r="F58" s="265"/>
      <c r="G58" s="265"/>
      <c r="H58" s="265"/>
      <c r="I58" s="265"/>
      <c r="J58" s="265"/>
      <c r="K58" s="263"/>
    </row>
    <row r="59" spans="2:11" ht="15" customHeight="1">
      <c r="B59" s="261"/>
      <c r="C59" s="268"/>
      <c r="D59" s="265" t="s">
        <v>438</v>
      </c>
      <c r="E59" s="265"/>
      <c r="F59" s="265"/>
      <c r="G59" s="265"/>
      <c r="H59" s="265"/>
      <c r="I59" s="265"/>
      <c r="J59" s="265"/>
      <c r="K59" s="263"/>
    </row>
    <row r="60" spans="2:11" ht="15" customHeight="1">
      <c r="B60" s="261"/>
      <c r="C60" s="268"/>
      <c r="D60" s="272" t="s">
        <v>439</v>
      </c>
      <c r="E60" s="272"/>
      <c r="F60" s="272"/>
      <c r="G60" s="272"/>
      <c r="H60" s="272"/>
      <c r="I60" s="272"/>
      <c r="J60" s="272"/>
      <c r="K60" s="263"/>
    </row>
    <row r="61" spans="2:11" ht="15" customHeight="1">
      <c r="B61" s="261"/>
      <c r="C61" s="268"/>
      <c r="D61" s="265" t="s">
        <v>440</v>
      </c>
      <c r="E61" s="265"/>
      <c r="F61" s="265"/>
      <c r="G61" s="265"/>
      <c r="H61" s="265"/>
      <c r="I61" s="265"/>
      <c r="J61" s="265"/>
      <c r="K61" s="263"/>
    </row>
    <row r="62" spans="2:11" ht="12.75" customHeight="1">
      <c r="B62" s="261"/>
      <c r="C62" s="268"/>
      <c r="D62" s="268"/>
      <c r="E62" s="273"/>
      <c r="F62" s="268"/>
      <c r="G62" s="268"/>
      <c r="H62" s="268"/>
      <c r="I62" s="268"/>
      <c r="J62" s="268"/>
      <c r="K62" s="263"/>
    </row>
    <row r="63" spans="2:11" ht="15" customHeight="1">
      <c r="B63" s="261"/>
      <c r="C63" s="268"/>
      <c r="D63" s="265" t="s">
        <v>441</v>
      </c>
      <c r="E63" s="265"/>
      <c r="F63" s="265"/>
      <c r="G63" s="265"/>
      <c r="H63" s="265"/>
      <c r="I63" s="265"/>
      <c r="J63" s="265"/>
      <c r="K63" s="263"/>
    </row>
    <row r="64" spans="2:11" ht="15" customHeight="1">
      <c r="B64" s="261"/>
      <c r="C64" s="268"/>
      <c r="D64" s="272" t="s">
        <v>442</v>
      </c>
      <c r="E64" s="272"/>
      <c r="F64" s="272"/>
      <c r="G64" s="272"/>
      <c r="H64" s="272"/>
      <c r="I64" s="272"/>
      <c r="J64" s="272"/>
      <c r="K64" s="263"/>
    </row>
    <row r="65" spans="2:11" ht="15" customHeight="1">
      <c r="B65" s="261"/>
      <c r="C65" s="268"/>
      <c r="D65" s="265" t="s">
        <v>443</v>
      </c>
      <c r="E65" s="265"/>
      <c r="F65" s="265"/>
      <c r="G65" s="265"/>
      <c r="H65" s="265"/>
      <c r="I65" s="265"/>
      <c r="J65" s="265"/>
      <c r="K65" s="263"/>
    </row>
    <row r="66" spans="2:11" ht="15" customHeight="1">
      <c r="B66" s="261"/>
      <c r="C66" s="268"/>
      <c r="D66" s="265" t="s">
        <v>444</v>
      </c>
      <c r="E66" s="265"/>
      <c r="F66" s="265"/>
      <c r="G66" s="265"/>
      <c r="H66" s="265"/>
      <c r="I66" s="265"/>
      <c r="J66" s="265"/>
      <c r="K66" s="263"/>
    </row>
    <row r="67" spans="2:11" ht="15" customHeight="1">
      <c r="B67" s="261"/>
      <c r="C67" s="268"/>
      <c r="D67" s="265" t="s">
        <v>445</v>
      </c>
      <c r="E67" s="265"/>
      <c r="F67" s="265"/>
      <c r="G67" s="265"/>
      <c r="H67" s="265"/>
      <c r="I67" s="265"/>
      <c r="J67" s="265"/>
      <c r="K67" s="263"/>
    </row>
    <row r="68" spans="2:11" ht="15" customHeight="1">
      <c r="B68" s="261"/>
      <c r="C68" s="268"/>
      <c r="D68" s="265" t="s">
        <v>446</v>
      </c>
      <c r="E68" s="265"/>
      <c r="F68" s="265"/>
      <c r="G68" s="265"/>
      <c r="H68" s="265"/>
      <c r="I68" s="265"/>
      <c r="J68" s="265"/>
      <c r="K68" s="263"/>
    </row>
    <row r="69" spans="2:11" ht="12.75" customHeight="1">
      <c r="B69" s="274"/>
      <c r="C69" s="275"/>
      <c r="D69" s="275"/>
      <c r="E69" s="275"/>
      <c r="F69" s="275"/>
      <c r="G69" s="275"/>
      <c r="H69" s="275"/>
      <c r="I69" s="275"/>
      <c r="J69" s="275"/>
      <c r="K69" s="276"/>
    </row>
    <row r="70" spans="2:11" ht="18.75" customHeight="1">
      <c r="B70" s="277"/>
      <c r="C70" s="277"/>
      <c r="D70" s="277"/>
      <c r="E70" s="277"/>
      <c r="F70" s="277"/>
      <c r="G70" s="277"/>
      <c r="H70" s="277"/>
      <c r="I70" s="277"/>
      <c r="J70" s="277"/>
      <c r="K70" s="278"/>
    </row>
    <row r="71" spans="2:11" ht="18.75" customHeight="1"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spans="2:11" ht="7.5" customHeight="1">
      <c r="B72" s="279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ht="45" customHeight="1">
      <c r="B73" s="282"/>
      <c r="C73" s="283" t="s">
        <v>91</v>
      </c>
      <c r="D73" s="283"/>
      <c r="E73" s="283"/>
      <c r="F73" s="283"/>
      <c r="G73" s="283"/>
      <c r="H73" s="283"/>
      <c r="I73" s="283"/>
      <c r="J73" s="283"/>
      <c r="K73" s="284"/>
    </row>
    <row r="74" spans="2:11" ht="17.25" customHeight="1">
      <c r="B74" s="282"/>
      <c r="C74" s="285" t="s">
        <v>447</v>
      </c>
      <c r="D74" s="285"/>
      <c r="E74" s="285"/>
      <c r="F74" s="285" t="s">
        <v>448</v>
      </c>
      <c r="G74" s="286"/>
      <c r="H74" s="285" t="s">
        <v>110</v>
      </c>
      <c r="I74" s="285" t="s">
        <v>61</v>
      </c>
      <c r="J74" s="285" t="s">
        <v>449</v>
      </c>
      <c r="K74" s="284"/>
    </row>
    <row r="75" spans="2:11" ht="17.25" customHeight="1">
      <c r="B75" s="282"/>
      <c r="C75" s="287" t="s">
        <v>450</v>
      </c>
      <c r="D75" s="287"/>
      <c r="E75" s="287"/>
      <c r="F75" s="288" t="s">
        <v>451</v>
      </c>
      <c r="G75" s="289"/>
      <c r="H75" s="287"/>
      <c r="I75" s="287"/>
      <c r="J75" s="287" t="s">
        <v>452</v>
      </c>
      <c r="K75" s="284"/>
    </row>
    <row r="76" spans="2:11" ht="5.25" customHeight="1">
      <c r="B76" s="282"/>
      <c r="C76" s="290"/>
      <c r="D76" s="290"/>
      <c r="E76" s="290"/>
      <c r="F76" s="290"/>
      <c r="G76" s="291"/>
      <c r="H76" s="290"/>
      <c r="I76" s="290"/>
      <c r="J76" s="290"/>
      <c r="K76" s="284"/>
    </row>
    <row r="77" spans="2:11" ht="15" customHeight="1">
      <c r="B77" s="282"/>
      <c r="C77" s="271" t="s">
        <v>57</v>
      </c>
      <c r="D77" s="290"/>
      <c r="E77" s="290"/>
      <c r="F77" s="292" t="s">
        <v>453</v>
      </c>
      <c r="G77" s="291"/>
      <c r="H77" s="271" t="s">
        <v>454</v>
      </c>
      <c r="I77" s="271" t="s">
        <v>455</v>
      </c>
      <c r="J77" s="271">
        <v>20</v>
      </c>
      <c r="K77" s="284"/>
    </row>
    <row r="78" spans="2:11" ht="15" customHeight="1">
      <c r="B78" s="282"/>
      <c r="C78" s="271" t="s">
        <v>456</v>
      </c>
      <c r="D78" s="271"/>
      <c r="E78" s="271"/>
      <c r="F78" s="292" t="s">
        <v>453</v>
      </c>
      <c r="G78" s="291"/>
      <c r="H78" s="271" t="s">
        <v>457</v>
      </c>
      <c r="I78" s="271" t="s">
        <v>455</v>
      </c>
      <c r="J78" s="271">
        <v>120</v>
      </c>
      <c r="K78" s="284"/>
    </row>
    <row r="79" spans="2:11" ht="15" customHeight="1">
      <c r="B79" s="293"/>
      <c r="C79" s="271" t="s">
        <v>458</v>
      </c>
      <c r="D79" s="271"/>
      <c r="E79" s="271"/>
      <c r="F79" s="292" t="s">
        <v>459</v>
      </c>
      <c r="G79" s="291"/>
      <c r="H79" s="271" t="s">
        <v>460</v>
      </c>
      <c r="I79" s="271" t="s">
        <v>455</v>
      </c>
      <c r="J79" s="271">
        <v>50</v>
      </c>
      <c r="K79" s="284"/>
    </row>
    <row r="80" spans="2:11" ht="15" customHeight="1">
      <c r="B80" s="293"/>
      <c r="C80" s="271" t="s">
        <v>461</v>
      </c>
      <c r="D80" s="271"/>
      <c r="E80" s="271"/>
      <c r="F80" s="292" t="s">
        <v>453</v>
      </c>
      <c r="G80" s="291"/>
      <c r="H80" s="271" t="s">
        <v>462</v>
      </c>
      <c r="I80" s="271" t="s">
        <v>463</v>
      </c>
      <c r="J80" s="271"/>
      <c r="K80" s="284"/>
    </row>
    <row r="81" spans="2:11" ht="15" customHeight="1">
      <c r="B81" s="293"/>
      <c r="C81" s="294" t="s">
        <v>464</v>
      </c>
      <c r="D81" s="294"/>
      <c r="E81" s="294"/>
      <c r="F81" s="295" t="s">
        <v>459</v>
      </c>
      <c r="G81" s="294"/>
      <c r="H81" s="294" t="s">
        <v>465</v>
      </c>
      <c r="I81" s="294" t="s">
        <v>455</v>
      </c>
      <c r="J81" s="294">
        <v>15</v>
      </c>
      <c r="K81" s="284"/>
    </row>
    <row r="82" spans="2:11" ht="15" customHeight="1">
      <c r="B82" s="293"/>
      <c r="C82" s="294" t="s">
        <v>466</v>
      </c>
      <c r="D82" s="294"/>
      <c r="E82" s="294"/>
      <c r="F82" s="295" t="s">
        <v>459</v>
      </c>
      <c r="G82" s="294"/>
      <c r="H82" s="294" t="s">
        <v>467</v>
      </c>
      <c r="I82" s="294" t="s">
        <v>455</v>
      </c>
      <c r="J82" s="294">
        <v>15</v>
      </c>
      <c r="K82" s="284"/>
    </row>
    <row r="83" spans="2:11" ht="15" customHeight="1">
      <c r="B83" s="293"/>
      <c r="C83" s="294" t="s">
        <v>468</v>
      </c>
      <c r="D83" s="294"/>
      <c r="E83" s="294"/>
      <c r="F83" s="295" t="s">
        <v>459</v>
      </c>
      <c r="G83" s="294"/>
      <c r="H83" s="294" t="s">
        <v>469</v>
      </c>
      <c r="I83" s="294" t="s">
        <v>455</v>
      </c>
      <c r="J83" s="294">
        <v>20</v>
      </c>
      <c r="K83" s="284"/>
    </row>
    <row r="84" spans="2:11" ht="15" customHeight="1">
      <c r="B84" s="293"/>
      <c r="C84" s="294" t="s">
        <v>470</v>
      </c>
      <c r="D84" s="294"/>
      <c r="E84" s="294"/>
      <c r="F84" s="295" t="s">
        <v>459</v>
      </c>
      <c r="G84" s="294"/>
      <c r="H84" s="294" t="s">
        <v>471</v>
      </c>
      <c r="I84" s="294" t="s">
        <v>455</v>
      </c>
      <c r="J84" s="294">
        <v>20</v>
      </c>
      <c r="K84" s="284"/>
    </row>
    <row r="85" spans="2:11" ht="15" customHeight="1">
      <c r="B85" s="293"/>
      <c r="C85" s="271" t="s">
        <v>472</v>
      </c>
      <c r="D85" s="271"/>
      <c r="E85" s="271"/>
      <c r="F85" s="292" t="s">
        <v>459</v>
      </c>
      <c r="G85" s="291"/>
      <c r="H85" s="271" t="s">
        <v>473</v>
      </c>
      <c r="I85" s="271" t="s">
        <v>455</v>
      </c>
      <c r="J85" s="271">
        <v>50</v>
      </c>
      <c r="K85" s="284"/>
    </row>
    <row r="86" spans="2:11" ht="15" customHeight="1">
      <c r="B86" s="293"/>
      <c r="C86" s="271" t="s">
        <v>474</v>
      </c>
      <c r="D86" s="271"/>
      <c r="E86" s="271"/>
      <c r="F86" s="292" t="s">
        <v>459</v>
      </c>
      <c r="G86" s="291"/>
      <c r="H86" s="271" t="s">
        <v>475</v>
      </c>
      <c r="I86" s="271" t="s">
        <v>455</v>
      </c>
      <c r="J86" s="271">
        <v>20</v>
      </c>
      <c r="K86" s="284"/>
    </row>
    <row r="87" spans="2:11" ht="15" customHeight="1">
      <c r="B87" s="293"/>
      <c r="C87" s="271" t="s">
        <v>476</v>
      </c>
      <c r="D87" s="271"/>
      <c r="E87" s="271"/>
      <c r="F87" s="292" t="s">
        <v>459</v>
      </c>
      <c r="G87" s="291"/>
      <c r="H87" s="271" t="s">
        <v>477</v>
      </c>
      <c r="I87" s="271" t="s">
        <v>455</v>
      </c>
      <c r="J87" s="271">
        <v>20</v>
      </c>
      <c r="K87" s="284"/>
    </row>
    <row r="88" spans="2:11" ht="15" customHeight="1">
      <c r="B88" s="293"/>
      <c r="C88" s="271" t="s">
        <v>478</v>
      </c>
      <c r="D88" s="271"/>
      <c r="E88" s="271"/>
      <c r="F88" s="292" t="s">
        <v>459</v>
      </c>
      <c r="G88" s="291"/>
      <c r="H88" s="271" t="s">
        <v>479</v>
      </c>
      <c r="I88" s="271" t="s">
        <v>455</v>
      </c>
      <c r="J88" s="271">
        <v>50</v>
      </c>
      <c r="K88" s="284"/>
    </row>
    <row r="89" spans="2:11" ht="15" customHeight="1">
      <c r="B89" s="293"/>
      <c r="C89" s="271" t="s">
        <v>480</v>
      </c>
      <c r="D89" s="271"/>
      <c r="E89" s="271"/>
      <c r="F89" s="292" t="s">
        <v>459</v>
      </c>
      <c r="G89" s="291"/>
      <c r="H89" s="271" t="s">
        <v>480</v>
      </c>
      <c r="I89" s="271" t="s">
        <v>455</v>
      </c>
      <c r="J89" s="271">
        <v>50</v>
      </c>
      <c r="K89" s="284"/>
    </row>
    <row r="90" spans="2:11" ht="15" customHeight="1">
      <c r="B90" s="293"/>
      <c r="C90" s="271" t="s">
        <v>115</v>
      </c>
      <c r="D90" s="271"/>
      <c r="E90" s="271"/>
      <c r="F90" s="292" t="s">
        <v>459</v>
      </c>
      <c r="G90" s="291"/>
      <c r="H90" s="271" t="s">
        <v>481</v>
      </c>
      <c r="I90" s="271" t="s">
        <v>455</v>
      </c>
      <c r="J90" s="271">
        <v>255</v>
      </c>
      <c r="K90" s="284"/>
    </row>
    <row r="91" spans="2:11" ht="15" customHeight="1">
      <c r="B91" s="293"/>
      <c r="C91" s="271" t="s">
        <v>482</v>
      </c>
      <c r="D91" s="271"/>
      <c r="E91" s="271"/>
      <c r="F91" s="292" t="s">
        <v>453</v>
      </c>
      <c r="G91" s="291"/>
      <c r="H91" s="271" t="s">
        <v>483</v>
      </c>
      <c r="I91" s="271" t="s">
        <v>484</v>
      </c>
      <c r="J91" s="271"/>
      <c r="K91" s="284"/>
    </row>
    <row r="92" spans="2:11" ht="15" customHeight="1">
      <c r="B92" s="293"/>
      <c r="C92" s="271" t="s">
        <v>485</v>
      </c>
      <c r="D92" s="271"/>
      <c r="E92" s="271"/>
      <c r="F92" s="292" t="s">
        <v>453</v>
      </c>
      <c r="G92" s="291"/>
      <c r="H92" s="271" t="s">
        <v>486</v>
      </c>
      <c r="I92" s="271" t="s">
        <v>487</v>
      </c>
      <c r="J92" s="271"/>
      <c r="K92" s="284"/>
    </row>
    <row r="93" spans="2:11" ht="15" customHeight="1">
      <c r="B93" s="293"/>
      <c r="C93" s="271" t="s">
        <v>488</v>
      </c>
      <c r="D93" s="271"/>
      <c r="E93" s="271"/>
      <c r="F93" s="292" t="s">
        <v>453</v>
      </c>
      <c r="G93" s="291"/>
      <c r="H93" s="271" t="s">
        <v>488</v>
      </c>
      <c r="I93" s="271" t="s">
        <v>487</v>
      </c>
      <c r="J93" s="271"/>
      <c r="K93" s="284"/>
    </row>
    <row r="94" spans="2:11" ht="15" customHeight="1">
      <c r="B94" s="293"/>
      <c r="C94" s="271" t="s">
        <v>42</v>
      </c>
      <c r="D94" s="271"/>
      <c r="E94" s="271"/>
      <c r="F94" s="292" t="s">
        <v>453</v>
      </c>
      <c r="G94" s="291"/>
      <c r="H94" s="271" t="s">
        <v>489</v>
      </c>
      <c r="I94" s="271" t="s">
        <v>487</v>
      </c>
      <c r="J94" s="271"/>
      <c r="K94" s="284"/>
    </row>
    <row r="95" spans="2:11" ht="15" customHeight="1">
      <c r="B95" s="293"/>
      <c r="C95" s="271" t="s">
        <v>52</v>
      </c>
      <c r="D95" s="271"/>
      <c r="E95" s="271"/>
      <c r="F95" s="292" t="s">
        <v>453</v>
      </c>
      <c r="G95" s="291"/>
      <c r="H95" s="271" t="s">
        <v>490</v>
      </c>
      <c r="I95" s="271" t="s">
        <v>487</v>
      </c>
      <c r="J95" s="271"/>
      <c r="K95" s="284"/>
    </row>
    <row r="96" spans="2:11" ht="15" customHeight="1">
      <c r="B96" s="296"/>
      <c r="C96" s="297"/>
      <c r="D96" s="297"/>
      <c r="E96" s="297"/>
      <c r="F96" s="297"/>
      <c r="G96" s="297"/>
      <c r="H96" s="297"/>
      <c r="I96" s="297"/>
      <c r="J96" s="297"/>
      <c r="K96" s="298"/>
    </row>
    <row r="97" spans="2:11" ht="18.75" customHeight="1">
      <c r="B97" s="299"/>
      <c r="C97" s="300"/>
      <c r="D97" s="300"/>
      <c r="E97" s="300"/>
      <c r="F97" s="300"/>
      <c r="G97" s="300"/>
      <c r="H97" s="300"/>
      <c r="I97" s="300"/>
      <c r="J97" s="300"/>
      <c r="K97" s="299"/>
    </row>
    <row r="98" spans="2:11" ht="18.75" customHeight="1">
      <c r="B98" s="278"/>
      <c r="C98" s="278"/>
      <c r="D98" s="278"/>
      <c r="E98" s="278"/>
      <c r="F98" s="278"/>
      <c r="G98" s="278"/>
      <c r="H98" s="278"/>
      <c r="I98" s="278"/>
      <c r="J98" s="278"/>
      <c r="K98" s="278"/>
    </row>
    <row r="99" spans="2:11" ht="7.5" customHeight="1">
      <c r="B99" s="279"/>
      <c r="C99" s="280"/>
      <c r="D99" s="280"/>
      <c r="E99" s="280"/>
      <c r="F99" s="280"/>
      <c r="G99" s="280"/>
      <c r="H99" s="280"/>
      <c r="I99" s="280"/>
      <c r="J99" s="280"/>
      <c r="K99" s="281"/>
    </row>
    <row r="100" spans="2:11" ht="45" customHeight="1">
      <c r="B100" s="282"/>
      <c r="C100" s="283" t="s">
        <v>491</v>
      </c>
      <c r="D100" s="283"/>
      <c r="E100" s="283"/>
      <c r="F100" s="283"/>
      <c r="G100" s="283"/>
      <c r="H100" s="283"/>
      <c r="I100" s="283"/>
      <c r="J100" s="283"/>
      <c r="K100" s="284"/>
    </row>
    <row r="101" spans="2:11" ht="17.25" customHeight="1">
      <c r="B101" s="282"/>
      <c r="C101" s="285" t="s">
        <v>447</v>
      </c>
      <c r="D101" s="285"/>
      <c r="E101" s="285"/>
      <c r="F101" s="285" t="s">
        <v>448</v>
      </c>
      <c r="G101" s="286"/>
      <c r="H101" s="285" t="s">
        <v>110</v>
      </c>
      <c r="I101" s="285" t="s">
        <v>61</v>
      </c>
      <c r="J101" s="285" t="s">
        <v>449</v>
      </c>
      <c r="K101" s="284"/>
    </row>
    <row r="102" spans="2:11" ht="17.25" customHeight="1">
      <c r="B102" s="282"/>
      <c r="C102" s="287" t="s">
        <v>450</v>
      </c>
      <c r="D102" s="287"/>
      <c r="E102" s="287"/>
      <c r="F102" s="288" t="s">
        <v>451</v>
      </c>
      <c r="G102" s="289"/>
      <c r="H102" s="287"/>
      <c r="I102" s="287"/>
      <c r="J102" s="287" t="s">
        <v>452</v>
      </c>
      <c r="K102" s="284"/>
    </row>
    <row r="103" spans="2:11" ht="5.25" customHeight="1">
      <c r="B103" s="282"/>
      <c r="C103" s="285"/>
      <c r="D103" s="285"/>
      <c r="E103" s="285"/>
      <c r="F103" s="285"/>
      <c r="G103" s="301"/>
      <c r="H103" s="285"/>
      <c r="I103" s="285"/>
      <c r="J103" s="285"/>
      <c r="K103" s="284"/>
    </row>
    <row r="104" spans="2:11" ht="15" customHeight="1">
      <c r="B104" s="282"/>
      <c r="C104" s="271" t="s">
        <v>57</v>
      </c>
      <c r="D104" s="290"/>
      <c r="E104" s="290"/>
      <c r="F104" s="292" t="s">
        <v>453</v>
      </c>
      <c r="G104" s="301"/>
      <c r="H104" s="271" t="s">
        <v>492</v>
      </c>
      <c r="I104" s="271" t="s">
        <v>455</v>
      </c>
      <c r="J104" s="271">
        <v>20</v>
      </c>
      <c r="K104" s="284"/>
    </row>
    <row r="105" spans="2:11" ht="15" customHeight="1">
      <c r="B105" s="282"/>
      <c r="C105" s="271" t="s">
        <v>456</v>
      </c>
      <c r="D105" s="271"/>
      <c r="E105" s="271"/>
      <c r="F105" s="292" t="s">
        <v>453</v>
      </c>
      <c r="G105" s="271"/>
      <c r="H105" s="271" t="s">
        <v>492</v>
      </c>
      <c r="I105" s="271" t="s">
        <v>455</v>
      </c>
      <c r="J105" s="271">
        <v>120</v>
      </c>
      <c r="K105" s="284"/>
    </row>
    <row r="106" spans="2:11" ht="15" customHeight="1">
      <c r="B106" s="293"/>
      <c r="C106" s="271" t="s">
        <v>458</v>
      </c>
      <c r="D106" s="271"/>
      <c r="E106" s="271"/>
      <c r="F106" s="292" t="s">
        <v>459</v>
      </c>
      <c r="G106" s="271"/>
      <c r="H106" s="271" t="s">
        <v>492</v>
      </c>
      <c r="I106" s="271" t="s">
        <v>455</v>
      </c>
      <c r="J106" s="271">
        <v>50</v>
      </c>
      <c r="K106" s="284"/>
    </row>
    <row r="107" spans="2:11" ht="15" customHeight="1">
      <c r="B107" s="293"/>
      <c r="C107" s="271" t="s">
        <v>461</v>
      </c>
      <c r="D107" s="271"/>
      <c r="E107" s="271"/>
      <c r="F107" s="292" t="s">
        <v>453</v>
      </c>
      <c r="G107" s="271"/>
      <c r="H107" s="271" t="s">
        <v>492</v>
      </c>
      <c r="I107" s="271" t="s">
        <v>463</v>
      </c>
      <c r="J107" s="271"/>
      <c r="K107" s="284"/>
    </row>
    <row r="108" spans="2:11" ht="15" customHeight="1">
      <c r="B108" s="293"/>
      <c r="C108" s="271" t="s">
        <v>472</v>
      </c>
      <c r="D108" s="271"/>
      <c r="E108" s="271"/>
      <c r="F108" s="292" t="s">
        <v>459</v>
      </c>
      <c r="G108" s="271"/>
      <c r="H108" s="271" t="s">
        <v>492</v>
      </c>
      <c r="I108" s="271" t="s">
        <v>455</v>
      </c>
      <c r="J108" s="271">
        <v>50</v>
      </c>
      <c r="K108" s="284"/>
    </row>
    <row r="109" spans="2:11" ht="15" customHeight="1">
      <c r="B109" s="293"/>
      <c r="C109" s="271" t="s">
        <v>480</v>
      </c>
      <c r="D109" s="271"/>
      <c r="E109" s="271"/>
      <c r="F109" s="292" t="s">
        <v>459</v>
      </c>
      <c r="G109" s="271"/>
      <c r="H109" s="271" t="s">
        <v>492</v>
      </c>
      <c r="I109" s="271" t="s">
        <v>455</v>
      </c>
      <c r="J109" s="271">
        <v>50</v>
      </c>
      <c r="K109" s="284"/>
    </row>
    <row r="110" spans="2:11" ht="15" customHeight="1">
      <c r="B110" s="293"/>
      <c r="C110" s="271" t="s">
        <v>478</v>
      </c>
      <c r="D110" s="271"/>
      <c r="E110" s="271"/>
      <c r="F110" s="292" t="s">
        <v>459</v>
      </c>
      <c r="G110" s="271"/>
      <c r="H110" s="271" t="s">
        <v>492</v>
      </c>
      <c r="I110" s="271" t="s">
        <v>455</v>
      </c>
      <c r="J110" s="271">
        <v>50</v>
      </c>
      <c r="K110" s="284"/>
    </row>
    <row r="111" spans="2:11" ht="15" customHeight="1">
      <c r="B111" s="293"/>
      <c r="C111" s="271" t="s">
        <v>57</v>
      </c>
      <c r="D111" s="271"/>
      <c r="E111" s="271"/>
      <c r="F111" s="292" t="s">
        <v>453</v>
      </c>
      <c r="G111" s="271"/>
      <c r="H111" s="271" t="s">
        <v>493</v>
      </c>
      <c r="I111" s="271" t="s">
        <v>455</v>
      </c>
      <c r="J111" s="271">
        <v>20</v>
      </c>
      <c r="K111" s="284"/>
    </row>
    <row r="112" spans="2:11" ht="15" customHeight="1">
      <c r="B112" s="293"/>
      <c r="C112" s="271" t="s">
        <v>494</v>
      </c>
      <c r="D112" s="271"/>
      <c r="E112" s="271"/>
      <c r="F112" s="292" t="s">
        <v>453</v>
      </c>
      <c r="G112" s="271"/>
      <c r="H112" s="271" t="s">
        <v>495</v>
      </c>
      <c r="I112" s="271" t="s">
        <v>455</v>
      </c>
      <c r="J112" s="271">
        <v>120</v>
      </c>
      <c r="K112" s="284"/>
    </row>
    <row r="113" spans="2:11" ht="15" customHeight="1">
      <c r="B113" s="293"/>
      <c r="C113" s="271" t="s">
        <v>42</v>
      </c>
      <c r="D113" s="271"/>
      <c r="E113" s="271"/>
      <c r="F113" s="292" t="s">
        <v>453</v>
      </c>
      <c r="G113" s="271"/>
      <c r="H113" s="271" t="s">
        <v>496</v>
      </c>
      <c r="I113" s="271" t="s">
        <v>487</v>
      </c>
      <c r="J113" s="271"/>
      <c r="K113" s="284"/>
    </row>
    <row r="114" spans="2:11" ht="15" customHeight="1">
      <c r="B114" s="293"/>
      <c r="C114" s="271" t="s">
        <v>52</v>
      </c>
      <c r="D114" s="271"/>
      <c r="E114" s="271"/>
      <c r="F114" s="292" t="s">
        <v>453</v>
      </c>
      <c r="G114" s="271"/>
      <c r="H114" s="271" t="s">
        <v>497</v>
      </c>
      <c r="I114" s="271" t="s">
        <v>487</v>
      </c>
      <c r="J114" s="271"/>
      <c r="K114" s="284"/>
    </row>
    <row r="115" spans="2:11" ht="15" customHeight="1">
      <c r="B115" s="293"/>
      <c r="C115" s="271" t="s">
        <v>61</v>
      </c>
      <c r="D115" s="271"/>
      <c r="E115" s="271"/>
      <c r="F115" s="292" t="s">
        <v>453</v>
      </c>
      <c r="G115" s="271"/>
      <c r="H115" s="271" t="s">
        <v>498</v>
      </c>
      <c r="I115" s="271" t="s">
        <v>499</v>
      </c>
      <c r="J115" s="271"/>
      <c r="K115" s="284"/>
    </row>
    <row r="116" spans="2:11" ht="15" customHeight="1">
      <c r="B116" s="296"/>
      <c r="C116" s="302"/>
      <c r="D116" s="302"/>
      <c r="E116" s="302"/>
      <c r="F116" s="302"/>
      <c r="G116" s="302"/>
      <c r="H116" s="302"/>
      <c r="I116" s="302"/>
      <c r="J116" s="302"/>
      <c r="K116" s="298"/>
    </row>
    <row r="117" spans="2:11" ht="18.75" customHeight="1">
      <c r="B117" s="303"/>
      <c r="C117" s="265"/>
      <c r="D117" s="265"/>
      <c r="E117" s="265"/>
      <c r="F117" s="304"/>
      <c r="G117" s="265"/>
      <c r="H117" s="265"/>
      <c r="I117" s="265"/>
      <c r="J117" s="265"/>
      <c r="K117" s="303"/>
    </row>
    <row r="118" spans="2:11" ht="18.75" customHeight="1"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</row>
    <row r="119" spans="2:11" ht="7.5" customHeight="1">
      <c r="B119" s="305"/>
      <c r="C119" s="306"/>
      <c r="D119" s="306"/>
      <c r="E119" s="306"/>
      <c r="F119" s="306"/>
      <c r="G119" s="306"/>
      <c r="H119" s="306"/>
      <c r="I119" s="306"/>
      <c r="J119" s="306"/>
      <c r="K119" s="307"/>
    </row>
    <row r="120" spans="2:11" ht="45" customHeight="1">
      <c r="B120" s="308"/>
      <c r="C120" s="259" t="s">
        <v>500</v>
      </c>
      <c r="D120" s="259"/>
      <c r="E120" s="259"/>
      <c r="F120" s="259"/>
      <c r="G120" s="259"/>
      <c r="H120" s="259"/>
      <c r="I120" s="259"/>
      <c r="J120" s="259"/>
      <c r="K120" s="309"/>
    </row>
    <row r="121" spans="2:11" ht="17.25" customHeight="1">
      <c r="B121" s="310"/>
      <c r="C121" s="285" t="s">
        <v>447</v>
      </c>
      <c r="D121" s="285"/>
      <c r="E121" s="285"/>
      <c r="F121" s="285" t="s">
        <v>448</v>
      </c>
      <c r="G121" s="286"/>
      <c r="H121" s="285" t="s">
        <v>110</v>
      </c>
      <c r="I121" s="285" t="s">
        <v>61</v>
      </c>
      <c r="J121" s="285" t="s">
        <v>449</v>
      </c>
      <c r="K121" s="311"/>
    </row>
    <row r="122" spans="2:11" ht="17.25" customHeight="1">
      <c r="B122" s="310"/>
      <c r="C122" s="287" t="s">
        <v>450</v>
      </c>
      <c r="D122" s="287"/>
      <c r="E122" s="287"/>
      <c r="F122" s="288" t="s">
        <v>451</v>
      </c>
      <c r="G122" s="289"/>
      <c r="H122" s="287"/>
      <c r="I122" s="287"/>
      <c r="J122" s="287" t="s">
        <v>452</v>
      </c>
      <c r="K122" s="311"/>
    </row>
    <row r="123" spans="2:11" ht="5.25" customHeight="1">
      <c r="B123" s="312"/>
      <c r="C123" s="290"/>
      <c r="D123" s="290"/>
      <c r="E123" s="290"/>
      <c r="F123" s="290"/>
      <c r="G123" s="271"/>
      <c r="H123" s="290"/>
      <c r="I123" s="290"/>
      <c r="J123" s="290"/>
      <c r="K123" s="313"/>
    </row>
    <row r="124" spans="2:11" ht="15" customHeight="1">
      <c r="B124" s="312"/>
      <c r="C124" s="271" t="s">
        <v>456</v>
      </c>
      <c r="D124" s="290"/>
      <c r="E124" s="290"/>
      <c r="F124" s="292" t="s">
        <v>453</v>
      </c>
      <c r="G124" s="271"/>
      <c r="H124" s="271" t="s">
        <v>492</v>
      </c>
      <c r="I124" s="271" t="s">
        <v>455</v>
      </c>
      <c r="J124" s="271">
        <v>120</v>
      </c>
      <c r="K124" s="314"/>
    </row>
    <row r="125" spans="2:11" ht="15" customHeight="1">
      <c r="B125" s="312"/>
      <c r="C125" s="271" t="s">
        <v>501</v>
      </c>
      <c r="D125" s="271"/>
      <c r="E125" s="271"/>
      <c r="F125" s="292" t="s">
        <v>453</v>
      </c>
      <c r="G125" s="271"/>
      <c r="H125" s="271" t="s">
        <v>502</v>
      </c>
      <c r="I125" s="271" t="s">
        <v>455</v>
      </c>
      <c r="J125" s="271" t="s">
        <v>503</v>
      </c>
      <c r="K125" s="314"/>
    </row>
    <row r="126" spans="2:11" ht="15" customHeight="1">
      <c r="B126" s="312"/>
      <c r="C126" s="271" t="s">
        <v>402</v>
      </c>
      <c r="D126" s="271"/>
      <c r="E126" s="271"/>
      <c r="F126" s="292" t="s">
        <v>453</v>
      </c>
      <c r="G126" s="271"/>
      <c r="H126" s="271" t="s">
        <v>504</v>
      </c>
      <c r="I126" s="271" t="s">
        <v>455</v>
      </c>
      <c r="J126" s="271" t="s">
        <v>503</v>
      </c>
      <c r="K126" s="314"/>
    </row>
    <row r="127" spans="2:11" ht="15" customHeight="1">
      <c r="B127" s="312"/>
      <c r="C127" s="271" t="s">
        <v>464</v>
      </c>
      <c r="D127" s="271"/>
      <c r="E127" s="271"/>
      <c r="F127" s="292" t="s">
        <v>459</v>
      </c>
      <c r="G127" s="271"/>
      <c r="H127" s="271" t="s">
        <v>465</v>
      </c>
      <c r="I127" s="271" t="s">
        <v>455</v>
      </c>
      <c r="J127" s="271">
        <v>15</v>
      </c>
      <c r="K127" s="314"/>
    </row>
    <row r="128" spans="2:11" ht="15" customHeight="1">
      <c r="B128" s="312"/>
      <c r="C128" s="294" t="s">
        <v>466</v>
      </c>
      <c r="D128" s="294"/>
      <c r="E128" s="294"/>
      <c r="F128" s="295" t="s">
        <v>459</v>
      </c>
      <c r="G128" s="294"/>
      <c r="H128" s="294" t="s">
        <v>467</v>
      </c>
      <c r="I128" s="294" t="s">
        <v>455</v>
      </c>
      <c r="J128" s="294">
        <v>15</v>
      </c>
      <c r="K128" s="314"/>
    </row>
    <row r="129" spans="2:11" ht="15" customHeight="1">
      <c r="B129" s="312"/>
      <c r="C129" s="294" t="s">
        <v>468</v>
      </c>
      <c r="D129" s="294"/>
      <c r="E129" s="294"/>
      <c r="F129" s="295" t="s">
        <v>459</v>
      </c>
      <c r="G129" s="294"/>
      <c r="H129" s="294" t="s">
        <v>469</v>
      </c>
      <c r="I129" s="294" t="s">
        <v>455</v>
      </c>
      <c r="J129" s="294">
        <v>20</v>
      </c>
      <c r="K129" s="314"/>
    </row>
    <row r="130" spans="2:11" ht="15" customHeight="1">
      <c r="B130" s="312"/>
      <c r="C130" s="294" t="s">
        <v>470</v>
      </c>
      <c r="D130" s="294"/>
      <c r="E130" s="294"/>
      <c r="F130" s="295" t="s">
        <v>459</v>
      </c>
      <c r="G130" s="294"/>
      <c r="H130" s="294" t="s">
        <v>471</v>
      </c>
      <c r="I130" s="294" t="s">
        <v>455</v>
      </c>
      <c r="J130" s="294">
        <v>20</v>
      </c>
      <c r="K130" s="314"/>
    </row>
    <row r="131" spans="2:11" ht="15" customHeight="1">
      <c r="B131" s="312"/>
      <c r="C131" s="271" t="s">
        <v>458</v>
      </c>
      <c r="D131" s="271"/>
      <c r="E131" s="271"/>
      <c r="F131" s="292" t="s">
        <v>459</v>
      </c>
      <c r="G131" s="271"/>
      <c r="H131" s="271" t="s">
        <v>492</v>
      </c>
      <c r="I131" s="271" t="s">
        <v>455</v>
      </c>
      <c r="J131" s="271">
        <v>50</v>
      </c>
      <c r="K131" s="314"/>
    </row>
    <row r="132" spans="2:11" ht="15" customHeight="1">
      <c r="B132" s="312"/>
      <c r="C132" s="271" t="s">
        <v>472</v>
      </c>
      <c r="D132" s="271"/>
      <c r="E132" s="271"/>
      <c r="F132" s="292" t="s">
        <v>459</v>
      </c>
      <c r="G132" s="271"/>
      <c r="H132" s="271" t="s">
        <v>492</v>
      </c>
      <c r="I132" s="271" t="s">
        <v>455</v>
      </c>
      <c r="J132" s="271">
        <v>50</v>
      </c>
      <c r="K132" s="314"/>
    </row>
    <row r="133" spans="2:11" ht="15" customHeight="1">
      <c r="B133" s="312"/>
      <c r="C133" s="271" t="s">
        <v>478</v>
      </c>
      <c r="D133" s="271"/>
      <c r="E133" s="271"/>
      <c r="F133" s="292" t="s">
        <v>459</v>
      </c>
      <c r="G133" s="271"/>
      <c r="H133" s="271" t="s">
        <v>492</v>
      </c>
      <c r="I133" s="271" t="s">
        <v>455</v>
      </c>
      <c r="J133" s="271">
        <v>50</v>
      </c>
      <c r="K133" s="314"/>
    </row>
    <row r="134" spans="2:11" ht="15" customHeight="1">
      <c r="B134" s="312"/>
      <c r="C134" s="271" t="s">
        <v>480</v>
      </c>
      <c r="D134" s="271"/>
      <c r="E134" s="271"/>
      <c r="F134" s="292" t="s">
        <v>459</v>
      </c>
      <c r="G134" s="271"/>
      <c r="H134" s="271" t="s">
        <v>492</v>
      </c>
      <c r="I134" s="271" t="s">
        <v>455</v>
      </c>
      <c r="J134" s="271">
        <v>50</v>
      </c>
      <c r="K134" s="314"/>
    </row>
    <row r="135" spans="2:11" ht="15" customHeight="1">
      <c r="B135" s="312"/>
      <c r="C135" s="271" t="s">
        <v>115</v>
      </c>
      <c r="D135" s="271"/>
      <c r="E135" s="271"/>
      <c r="F135" s="292" t="s">
        <v>459</v>
      </c>
      <c r="G135" s="271"/>
      <c r="H135" s="271" t="s">
        <v>505</v>
      </c>
      <c r="I135" s="271" t="s">
        <v>455</v>
      </c>
      <c r="J135" s="271">
        <v>255</v>
      </c>
      <c r="K135" s="314"/>
    </row>
    <row r="136" spans="2:11" ht="15" customHeight="1">
      <c r="B136" s="312"/>
      <c r="C136" s="271" t="s">
        <v>482</v>
      </c>
      <c r="D136" s="271"/>
      <c r="E136" s="271"/>
      <c r="F136" s="292" t="s">
        <v>453</v>
      </c>
      <c r="G136" s="271"/>
      <c r="H136" s="271" t="s">
        <v>506</v>
      </c>
      <c r="I136" s="271" t="s">
        <v>484</v>
      </c>
      <c r="J136" s="271"/>
      <c r="K136" s="314"/>
    </row>
    <row r="137" spans="2:11" ht="15" customHeight="1">
      <c r="B137" s="312"/>
      <c r="C137" s="271" t="s">
        <v>485</v>
      </c>
      <c r="D137" s="271"/>
      <c r="E137" s="271"/>
      <c r="F137" s="292" t="s">
        <v>453</v>
      </c>
      <c r="G137" s="271"/>
      <c r="H137" s="271" t="s">
        <v>507</v>
      </c>
      <c r="I137" s="271" t="s">
        <v>487</v>
      </c>
      <c r="J137" s="271"/>
      <c r="K137" s="314"/>
    </row>
    <row r="138" spans="2:11" ht="15" customHeight="1">
      <c r="B138" s="312"/>
      <c r="C138" s="271" t="s">
        <v>488</v>
      </c>
      <c r="D138" s="271"/>
      <c r="E138" s="271"/>
      <c r="F138" s="292" t="s">
        <v>453</v>
      </c>
      <c r="G138" s="271"/>
      <c r="H138" s="271" t="s">
        <v>488</v>
      </c>
      <c r="I138" s="271" t="s">
        <v>487</v>
      </c>
      <c r="J138" s="271"/>
      <c r="K138" s="314"/>
    </row>
    <row r="139" spans="2:11" ht="15" customHeight="1">
      <c r="B139" s="312"/>
      <c r="C139" s="271" t="s">
        <v>42</v>
      </c>
      <c r="D139" s="271"/>
      <c r="E139" s="271"/>
      <c r="F139" s="292" t="s">
        <v>453</v>
      </c>
      <c r="G139" s="271"/>
      <c r="H139" s="271" t="s">
        <v>508</v>
      </c>
      <c r="I139" s="271" t="s">
        <v>487</v>
      </c>
      <c r="J139" s="271"/>
      <c r="K139" s="314"/>
    </row>
    <row r="140" spans="2:11" ht="15" customHeight="1">
      <c r="B140" s="312"/>
      <c r="C140" s="271" t="s">
        <v>509</v>
      </c>
      <c r="D140" s="271"/>
      <c r="E140" s="271"/>
      <c r="F140" s="292" t="s">
        <v>453</v>
      </c>
      <c r="G140" s="271"/>
      <c r="H140" s="271" t="s">
        <v>510</v>
      </c>
      <c r="I140" s="271" t="s">
        <v>487</v>
      </c>
      <c r="J140" s="271"/>
      <c r="K140" s="314"/>
    </row>
    <row r="141" spans="2:11" ht="15" customHeight="1">
      <c r="B141" s="315"/>
      <c r="C141" s="316"/>
      <c r="D141" s="316"/>
      <c r="E141" s="316"/>
      <c r="F141" s="316"/>
      <c r="G141" s="316"/>
      <c r="H141" s="316"/>
      <c r="I141" s="316"/>
      <c r="J141" s="316"/>
      <c r="K141" s="317"/>
    </row>
    <row r="142" spans="2:11" ht="18.75" customHeight="1">
      <c r="B142" s="265"/>
      <c r="C142" s="265"/>
      <c r="D142" s="265"/>
      <c r="E142" s="265"/>
      <c r="F142" s="304"/>
      <c r="G142" s="265"/>
      <c r="H142" s="265"/>
      <c r="I142" s="265"/>
      <c r="J142" s="265"/>
      <c r="K142" s="265"/>
    </row>
    <row r="143" spans="2:11" ht="18.75" customHeight="1"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</row>
    <row r="144" spans="2:11" ht="7.5" customHeight="1">
      <c r="B144" s="279"/>
      <c r="C144" s="280"/>
      <c r="D144" s="280"/>
      <c r="E144" s="280"/>
      <c r="F144" s="280"/>
      <c r="G144" s="280"/>
      <c r="H144" s="280"/>
      <c r="I144" s="280"/>
      <c r="J144" s="280"/>
      <c r="K144" s="281"/>
    </row>
    <row r="145" spans="2:11" ht="45" customHeight="1">
      <c r="B145" s="282"/>
      <c r="C145" s="283" t="s">
        <v>511</v>
      </c>
      <c r="D145" s="283"/>
      <c r="E145" s="283"/>
      <c r="F145" s="283"/>
      <c r="G145" s="283"/>
      <c r="H145" s="283"/>
      <c r="I145" s="283"/>
      <c r="J145" s="283"/>
      <c r="K145" s="284"/>
    </row>
    <row r="146" spans="2:11" ht="17.25" customHeight="1">
      <c r="B146" s="282"/>
      <c r="C146" s="285" t="s">
        <v>447</v>
      </c>
      <c r="D146" s="285"/>
      <c r="E146" s="285"/>
      <c r="F146" s="285" t="s">
        <v>448</v>
      </c>
      <c r="G146" s="286"/>
      <c r="H146" s="285" t="s">
        <v>110</v>
      </c>
      <c r="I146" s="285" t="s">
        <v>61</v>
      </c>
      <c r="J146" s="285" t="s">
        <v>449</v>
      </c>
      <c r="K146" s="284"/>
    </row>
    <row r="147" spans="2:11" ht="17.25" customHeight="1">
      <c r="B147" s="282"/>
      <c r="C147" s="287" t="s">
        <v>450</v>
      </c>
      <c r="D147" s="287"/>
      <c r="E147" s="287"/>
      <c r="F147" s="288" t="s">
        <v>451</v>
      </c>
      <c r="G147" s="289"/>
      <c r="H147" s="287"/>
      <c r="I147" s="287"/>
      <c r="J147" s="287" t="s">
        <v>452</v>
      </c>
      <c r="K147" s="284"/>
    </row>
    <row r="148" spans="2:11" ht="5.25" customHeight="1">
      <c r="B148" s="293"/>
      <c r="C148" s="290"/>
      <c r="D148" s="290"/>
      <c r="E148" s="290"/>
      <c r="F148" s="290"/>
      <c r="G148" s="291"/>
      <c r="H148" s="290"/>
      <c r="I148" s="290"/>
      <c r="J148" s="290"/>
      <c r="K148" s="314"/>
    </row>
    <row r="149" spans="2:11" ht="15" customHeight="1">
      <c r="B149" s="293"/>
      <c r="C149" s="318" t="s">
        <v>456</v>
      </c>
      <c r="D149" s="271"/>
      <c r="E149" s="271"/>
      <c r="F149" s="319" t="s">
        <v>453</v>
      </c>
      <c r="G149" s="271"/>
      <c r="H149" s="318" t="s">
        <v>492</v>
      </c>
      <c r="I149" s="318" t="s">
        <v>455</v>
      </c>
      <c r="J149" s="318">
        <v>120</v>
      </c>
      <c r="K149" s="314"/>
    </row>
    <row r="150" spans="2:11" ht="15" customHeight="1">
      <c r="B150" s="293"/>
      <c r="C150" s="318" t="s">
        <v>501</v>
      </c>
      <c r="D150" s="271"/>
      <c r="E150" s="271"/>
      <c r="F150" s="319" t="s">
        <v>453</v>
      </c>
      <c r="G150" s="271"/>
      <c r="H150" s="318" t="s">
        <v>512</v>
      </c>
      <c r="I150" s="318" t="s">
        <v>455</v>
      </c>
      <c r="J150" s="318" t="s">
        <v>503</v>
      </c>
      <c r="K150" s="314"/>
    </row>
    <row r="151" spans="2:11" ht="15" customHeight="1">
      <c r="B151" s="293"/>
      <c r="C151" s="318" t="s">
        <v>402</v>
      </c>
      <c r="D151" s="271"/>
      <c r="E151" s="271"/>
      <c r="F151" s="319" t="s">
        <v>453</v>
      </c>
      <c r="G151" s="271"/>
      <c r="H151" s="318" t="s">
        <v>513</v>
      </c>
      <c r="I151" s="318" t="s">
        <v>455</v>
      </c>
      <c r="J151" s="318" t="s">
        <v>503</v>
      </c>
      <c r="K151" s="314"/>
    </row>
    <row r="152" spans="2:11" ht="15" customHeight="1">
      <c r="B152" s="293"/>
      <c r="C152" s="318" t="s">
        <v>458</v>
      </c>
      <c r="D152" s="271"/>
      <c r="E152" s="271"/>
      <c r="F152" s="319" t="s">
        <v>459</v>
      </c>
      <c r="G152" s="271"/>
      <c r="H152" s="318" t="s">
        <v>492</v>
      </c>
      <c r="I152" s="318" t="s">
        <v>455</v>
      </c>
      <c r="J152" s="318">
        <v>50</v>
      </c>
      <c r="K152" s="314"/>
    </row>
    <row r="153" spans="2:11" ht="15" customHeight="1">
      <c r="B153" s="293"/>
      <c r="C153" s="318" t="s">
        <v>461</v>
      </c>
      <c r="D153" s="271"/>
      <c r="E153" s="271"/>
      <c r="F153" s="319" t="s">
        <v>453</v>
      </c>
      <c r="G153" s="271"/>
      <c r="H153" s="318" t="s">
        <v>492</v>
      </c>
      <c r="I153" s="318" t="s">
        <v>463</v>
      </c>
      <c r="J153" s="318"/>
      <c r="K153" s="314"/>
    </row>
    <row r="154" spans="2:11" ht="15" customHeight="1">
      <c r="B154" s="293"/>
      <c r="C154" s="318" t="s">
        <v>472</v>
      </c>
      <c r="D154" s="271"/>
      <c r="E154" s="271"/>
      <c r="F154" s="319" t="s">
        <v>459</v>
      </c>
      <c r="G154" s="271"/>
      <c r="H154" s="318" t="s">
        <v>492</v>
      </c>
      <c r="I154" s="318" t="s">
        <v>455</v>
      </c>
      <c r="J154" s="318">
        <v>50</v>
      </c>
      <c r="K154" s="314"/>
    </row>
    <row r="155" spans="2:11" ht="15" customHeight="1">
      <c r="B155" s="293"/>
      <c r="C155" s="318" t="s">
        <v>480</v>
      </c>
      <c r="D155" s="271"/>
      <c r="E155" s="271"/>
      <c r="F155" s="319" t="s">
        <v>459</v>
      </c>
      <c r="G155" s="271"/>
      <c r="H155" s="318" t="s">
        <v>492</v>
      </c>
      <c r="I155" s="318" t="s">
        <v>455</v>
      </c>
      <c r="J155" s="318">
        <v>50</v>
      </c>
      <c r="K155" s="314"/>
    </row>
    <row r="156" spans="2:11" ht="15" customHeight="1">
      <c r="B156" s="293"/>
      <c r="C156" s="318" t="s">
        <v>478</v>
      </c>
      <c r="D156" s="271"/>
      <c r="E156" s="271"/>
      <c r="F156" s="319" t="s">
        <v>459</v>
      </c>
      <c r="G156" s="271"/>
      <c r="H156" s="318" t="s">
        <v>492</v>
      </c>
      <c r="I156" s="318" t="s">
        <v>455</v>
      </c>
      <c r="J156" s="318">
        <v>50</v>
      </c>
      <c r="K156" s="314"/>
    </row>
    <row r="157" spans="2:11" ht="15" customHeight="1">
      <c r="B157" s="293"/>
      <c r="C157" s="318" t="s">
        <v>97</v>
      </c>
      <c r="D157" s="271"/>
      <c r="E157" s="271"/>
      <c r="F157" s="319" t="s">
        <v>453</v>
      </c>
      <c r="G157" s="271"/>
      <c r="H157" s="318" t="s">
        <v>514</v>
      </c>
      <c r="I157" s="318" t="s">
        <v>455</v>
      </c>
      <c r="J157" s="318" t="s">
        <v>515</v>
      </c>
      <c r="K157" s="314"/>
    </row>
    <row r="158" spans="2:11" ht="15" customHeight="1">
      <c r="B158" s="293"/>
      <c r="C158" s="318" t="s">
        <v>516</v>
      </c>
      <c r="D158" s="271"/>
      <c r="E158" s="271"/>
      <c r="F158" s="319" t="s">
        <v>453</v>
      </c>
      <c r="G158" s="271"/>
      <c r="H158" s="318" t="s">
        <v>517</v>
      </c>
      <c r="I158" s="318" t="s">
        <v>487</v>
      </c>
      <c r="J158" s="318"/>
      <c r="K158" s="314"/>
    </row>
    <row r="159" spans="2:11" ht="15" customHeight="1">
      <c r="B159" s="320"/>
      <c r="C159" s="302"/>
      <c r="D159" s="302"/>
      <c r="E159" s="302"/>
      <c r="F159" s="302"/>
      <c r="G159" s="302"/>
      <c r="H159" s="302"/>
      <c r="I159" s="302"/>
      <c r="J159" s="302"/>
      <c r="K159" s="321"/>
    </row>
    <row r="160" spans="2:11" ht="18.75" customHeight="1">
      <c r="B160" s="265"/>
      <c r="C160" s="271"/>
      <c r="D160" s="271"/>
      <c r="E160" s="271"/>
      <c r="F160" s="292"/>
      <c r="G160" s="271"/>
      <c r="H160" s="271"/>
      <c r="I160" s="271"/>
      <c r="J160" s="271"/>
      <c r="K160" s="265"/>
    </row>
    <row r="161" spans="2:11" ht="18.75" customHeight="1"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</row>
    <row r="162" spans="2:11" ht="7.5" customHeight="1">
      <c r="B162" s="254"/>
      <c r="C162" s="255"/>
      <c r="D162" s="255"/>
      <c r="E162" s="255"/>
      <c r="F162" s="255"/>
      <c r="G162" s="255"/>
      <c r="H162" s="255"/>
      <c r="I162" s="255"/>
      <c r="J162" s="255"/>
      <c r="K162" s="256"/>
    </row>
    <row r="163" spans="2:11" ht="45" customHeight="1">
      <c r="B163" s="258"/>
      <c r="C163" s="259" t="s">
        <v>518</v>
      </c>
      <c r="D163" s="259"/>
      <c r="E163" s="259"/>
      <c r="F163" s="259"/>
      <c r="G163" s="259"/>
      <c r="H163" s="259"/>
      <c r="I163" s="259"/>
      <c r="J163" s="259"/>
      <c r="K163" s="260"/>
    </row>
    <row r="164" spans="2:11" ht="17.25" customHeight="1">
      <c r="B164" s="258"/>
      <c r="C164" s="285" t="s">
        <v>447</v>
      </c>
      <c r="D164" s="285"/>
      <c r="E164" s="285"/>
      <c r="F164" s="285" t="s">
        <v>448</v>
      </c>
      <c r="G164" s="322"/>
      <c r="H164" s="323" t="s">
        <v>110</v>
      </c>
      <c r="I164" s="323" t="s">
        <v>61</v>
      </c>
      <c r="J164" s="285" t="s">
        <v>449</v>
      </c>
      <c r="K164" s="260"/>
    </row>
    <row r="165" spans="2:11" ht="17.25" customHeight="1">
      <c r="B165" s="261"/>
      <c r="C165" s="287" t="s">
        <v>450</v>
      </c>
      <c r="D165" s="287"/>
      <c r="E165" s="287"/>
      <c r="F165" s="288" t="s">
        <v>451</v>
      </c>
      <c r="G165" s="324"/>
      <c r="H165" s="325"/>
      <c r="I165" s="325"/>
      <c r="J165" s="287" t="s">
        <v>452</v>
      </c>
      <c r="K165" s="263"/>
    </row>
    <row r="166" spans="2:11" ht="5.25" customHeight="1">
      <c r="B166" s="293"/>
      <c r="C166" s="290"/>
      <c r="D166" s="290"/>
      <c r="E166" s="290"/>
      <c r="F166" s="290"/>
      <c r="G166" s="291"/>
      <c r="H166" s="290"/>
      <c r="I166" s="290"/>
      <c r="J166" s="290"/>
      <c r="K166" s="314"/>
    </row>
    <row r="167" spans="2:11" ht="15" customHeight="1">
      <c r="B167" s="293"/>
      <c r="C167" s="271" t="s">
        <v>456</v>
      </c>
      <c r="D167" s="271"/>
      <c r="E167" s="271"/>
      <c r="F167" s="292" t="s">
        <v>453</v>
      </c>
      <c r="G167" s="271"/>
      <c r="H167" s="271" t="s">
        <v>492</v>
      </c>
      <c r="I167" s="271" t="s">
        <v>455</v>
      </c>
      <c r="J167" s="271">
        <v>120</v>
      </c>
      <c r="K167" s="314"/>
    </row>
    <row r="168" spans="2:11" ht="15" customHeight="1">
      <c r="B168" s="293"/>
      <c r="C168" s="271" t="s">
        <v>501</v>
      </c>
      <c r="D168" s="271"/>
      <c r="E168" s="271"/>
      <c r="F168" s="292" t="s">
        <v>453</v>
      </c>
      <c r="G168" s="271"/>
      <c r="H168" s="271" t="s">
        <v>502</v>
      </c>
      <c r="I168" s="271" t="s">
        <v>455</v>
      </c>
      <c r="J168" s="271" t="s">
        <v>503</v>
      </c>
      <c r="K168" s="314"/>
    </row>
    <row r="169" spans="2:11" ht="15" customHeight="1">
      <c r="B169" s="293"/>
      <c r="C169" s="271" t="s">
        <v>402</v>
      </c>
      <c r="D169" s="271"/>
      <c r="E169" s="271"/>
      <c r="F169" s="292" t="s">
        <v>453</v>
      </c>
      <c r="G169" s="271"/>
      <c r="H169" s="271" t="s">
        <v>519</v>
      </c>
      <c r="I169" s="271" t="s">
        <v>455</v>
      </c>
      <c r="J169" s="271" t="s">
        <v>503</v>
      </c>
      <c r="K169" s="314"/>
    </row>
    <row r="170" spans="2:11" ht="15" customHeight="1">
      <c r="B170" s="293"/>
      <c r="C170" s="271" t="s">
        <v>458</v>
      </c>
      <c r="D170" s="271"/>
      <c r="E170" s="271"/>
      <c r="F170" s="292" t="s">
        <v>459</v>
      </c>
      <c r="G170" s="271"/>
      <c r="H170" s="271" t="s">
        <v>519</v>
      </c>
      <c r="I170" s="271" t="s">
        <v>455</v>
      </c>
      <c r="J170" s="271">
        <v>50</v>
      </c>
      <c r="K170" s="314"/>
    </row>
    <row r="171" spans="2:11" ht="15" customHeight="1">
      <c r="B171" s="293"/>
      <c r="C171" s="271" t="s">
        <v>461</v>
      </c>
      <c r="D171" s="271"/>
      <c r="E171" s="271"/>
      <c r="F171" s="292" t="s">
        <v>453</v>
      </c>
      <c r="G171" s="271"/>
      <c r="H171" s="271" t="s">
        <v>519</v>
      </c>
      <c r="I171" s="271" t="s">
        <v>463</v>
      </c>
      <c r="J171" s="271"/>
      <c r="K171" s="314"/>
    </row>
    <row r="172" spans="2:11" ht="15" customHeight="1">
      <c r="B172" s="293"/>
      <c r="C172" s="271" t="s">
        <v>472</v>
      </c>
      <c r="D172" s="271"/>
      <c r="E172" s="271"/>
      <c r="F172" s="292" t="s">
        <v>459</v>
      </c>
      <c r="G172" s="271"/>
      <c r="H172" s="271" t="s">
        <v>519</v>
      </c>
      <c r="I172" s="271" t="s">
        <v>455</v>
      </c>
      <c r="J172" s="271">
        <v>50</v>
      </c>
      <c r="K172" s="314"/>
    </row>
    <row r="173" spans="2:11" ht="15" customHeight="1">
      <c r="B173" s="293"/>
      <c r="C173" s="271" t="s">
        <v>480</v>
      </c>
      <c r="D173" s="271"/>
      <c r="E173" s="271"/>
      <c r="F173" s="292" t="s">
        <v>459</v>
      </c>
      <c r="G173" s="271"/>
      <c r="H173" s="271" t="s">
        <v>519</v>
      </c>
      <c r="I173" s="271" t="s">
        <v>455</v>
      </c>
      <c r="J173" s="271">
        <v>50</v>
      </c>
      <c r="K173" s="314"/>
    </row>
    <row r="174" spans="2:11" ht="15" customHeight="1">
      <c r="B174" s="293"/>
      <c r="C174" s="271" t="s">
        <v>478</v>
      </c>
      <c r="D174" s="271"/>
      <c r="E174" s="271"/>
      <c r="F174" s="292" t="s">
        <v>459</v>
      </c>
      <c r="G174" s="271"/>
      <c r="H174" s="271" t="s">
        <v>519</v>
      </c>
      <c r="I174" s="271" t="s">
        <v>455</v>
      </c>
      <c r="J174" s="271">
        <v>50</v>
      </c>
      <c r="K174" s="314"/>
    </row>
    <row r="175" spans="2:11" ht="15" customHeight="1">
      <c r="B175" s="293"/>
      <c r="C175" s="271" t="s">
        <v>109</v>
      </c>
      <c r="D175" s="271"/>
      <c r="E175" s="271"/>
      <c r="F175" s="292" t="s">
        <v>453</v>
      </c>
      <c r="G175" s="271"/>
      <c r="H175" s="271" t="s">
        <v>520</v>
      </c>
      <c r="I175" s="271" t="s">
        <v>521</v>
      </c>
      <c r="J175" s="271"/>
      <c r="K175" s="314"/>
    </row>
    <row r="176" spans="2:11" ht="15" customHeight="1">
      <c r="B176" s="293"/>
      <c r="C176" s="271" t="s">
        <v>61</v>
      </c>
      <c r="D176" s="271"/>
      <c r="E176" s="271"/>
      <c r="F176" s="292" t="s">
        <v>453</v>
      </c>
      <c r="G176" s="271"/>
      <c r="H176" s="271" t="s">
        <v>522</v>
      </c>
      <c r="I176" s="271" t="s">
        <v>523</v>
      </c>
      <c r="J176" s="271">
        <v>1</v>
      </c>
      <c r="K176" s="314"/>
    </row>
    <row r="177" spans="2:11" ht="15" customHeight="1">
      <c r="B177" s="293"/>
      <c r="C177" s="271" t="s">
        <v>57</v>
      </c>
      <c r="D177" s="271"/>
      <c r="E177" s="271"/>
      <c r="F177" s="292" t="s">
        <v>453</v>
      </c>
      <c r="G177" s="271"/>
      <c r="H177" s="271" t="s">
        <v>524</v>
      </c>
      <c r="I177" s="271" t="s">
        <v>455</v>
      </c>
      <c r="J177" s="271">
        <v>20</v>
      </c>
      <c r="K177" s="314"/>
    </row>
    <row r="178" spans="2:11" ht="15" customHeight="1">
      <c r="B178" s="293"/>
      <c r="C178" s="271" t="s">
        <v>110</v>
      </c>
      <c r="D178" s="271"/>
      <c r="E178" s="271"/>
      <c r="F178" s="292" t="s">
        <v>453</v>
      </c>
      <c r="G178" s="271"/>
      <c r="H178" s="271" t="s">
        <v>525</v>
      </c>
      <c r="I178" s="271" t="s">
        <v>455</v>
      </c>
      <c r="J178" s="271">
        <v>255</v>
      </c>
      <c r="K178" s="314"/>
    </row>
    <row r="179" spans="2:11" ht="15" customHeight="1">
      <c r="B179" s="293"/>
      <c r="C179" s="271" t="s">
        <v>111</v>
      </c>
      <c r="D179" s="271"/>
      <c r="E179" s="271"/>
      <c r="F179" s="292" t="s">
        <v>453</v>
      </c>
      <c r="G179" s="271"/>
      <c r="H179" s="271" t="s">
        <v>418</v>
      </c>
      <c r="I179" s="271" t="s">
        <v>455</v>
      </c>
      <c r="J179" s="271">
        <v>10</v>
      </c>
      <c r="K179" s="314"/>
    </row>
    <row r="180" spans="2:11" ht="15" customHeight="1">
      <c r="B180" s="293"/>
      <c r="C180" s="271" t="s">
        <v>112</v>
      </c>
      <c r="D180" s="271"/>
      <c r="E180" s="271"/>
      <c r="F180" s="292" t="s">
        <v>453</v>
      </c>
      <c r="G180" s="271"/>
      <c r="H180" s="271" t="s">
        <v>526</v>
      </c>
      <c r="I180" s="271" t="s">
        <v>487</v>
      </c>
      <c r="J180" s="271"/>
      <c r="K180" s="314"/>
    </row>
    <row r="181" spans="2:11" ht="15" customHeight="1">
      <c r="B181" s="293"/>
      <c r="C181" s="271" t="s">
        <v>527</v>
      </c>
      <c r="D181" s="271"/>
      <c r="E181" s="271"/>
      <c r="F181" s="292" t="s">
        <v>453</v>
      </c>
      <c r="G181" s="271"/>
      <c r="H181" s="271" t="s">
        <v>528</v>
      </c>
      <c r="I181" s="271" t="s">
        <v>487</v>
      </c>
      <c r="J181" s="271"/>
      <c r="K181" s="314"/>
    </row>
    <row r="182" spans="2:11" ht="15" customHeight="1">
      <c r="B182" s="293"/>
      <c r="C182" s="271" t="s">
        <v>516</v>
      </c>
      <c r="D182" s="271"/>
      <c r="E182" s="271"/>
      <c r="F182" s="292" t="s">
        <v>453</v>
      </c>
      <c r="G182" s="271"/>
      <c r="H182" s="271" t="s">
        <v>529</v>
      </c>
      <c r="I182" s="271" t="s">
        <v>487</v>
      </c>
      <c r="J182" s="271"/>
      <c r="K182" s="314"/>
    </row>
    <row r="183" spans="2:11" ht="15" customHeight="1">
      <c r="B183" s="293"/>
      <c r="C183" s="271" t="s">
        <v>114</v>
      </c>
      <c r="D183" s="271"/>
      <c r="E183" s="271"/>
      <c r="F183" s="292" t="s">
        <v>459</v>
      </c>
      <c r="G183" s="271"/>
      <c r="H183" s="271" t="s">
        <v>530</v>
      </c>
      <c r="I183" s="271" t="s">
        <v>455</v>
      </c>
      <c r="J183" s="271">
        <v>50</v>
      </c>
      <c r="K183" s="314"/>
    </row>
    <row r="184" spans="2:11" ht="15" customHeight="1">
      <c r="B184" s="293"/>
      <c r="C184" s="271" t="s">
        <v>531</v>
      </c>
      <c r="D184" s="271"/>
      <c r="E184" s="271"/>
      <c r="F184" s="292" t="s">
        <v>459</v>
      </c>
      <c r="G184" s="271"/>
      <c r="H184" s="271" t="s">
        <v>532</v>
      </c>
      <c r="I184" s="271" t="s">
        <v>533</v>
      </c>
      <c r="J184" s="271"/>
      <c r="K184" s="314"/>
    </row>
    <row r="185" spans="2:11" ht="15" customHeight="1">
      <c r="B185" s="293"/>
      <c r="C185" s="271" t="s">
        <v>534</v>
      </c>
      <c r="D185" s="271"/>
      <c r="E185" s="271"/>
      <c r="F185" s="292" t="s">
        <v>459</v>
      </c>
      <c r="G185" s="271"/>
      <c r="H185" s="271" t="s">
        <v>535</v>
      </c>
      <c r="I185" s="271" t="s">
        <v>533</v>
      </c>
      <c r="J185" s="271"/>
      <c r="K185" s="314"/>
    </row>
    <row r="186" spans="2:11" ht="15" customHeight="1">
      <c r="B186" s="293"/>
      <c r="C186" s="271" t="s">
        <v>536</v>
      </c>
      <c r="D186" s="271"/>
      <c r="E186" s="271"/>
      <c r="F186" s="292" t="s">
        <v>459</v>
      </c>
      <c r="G186" s="271"/>
      <c r="H186" s="271" t="s">
        <v>537</v>
      </c>
      <c r="I186" s="271" t="s">
        <v>533</v>
      </c>
      <c r="J186" s="271"/>
      <c r="K186" s="314"/>
    </row>
    <row r="187" spans="2:11" ht="15" customHeight="1">
      <c r="B187" s="293"/>
      <c r="C187" s="326" t="s">
        <v>538</v>
      </c>
      <c r="D187" s="271"/>
      <c r="E187" s="271"/>
      <c r="F187" s="292" t="s">
        <v>459</v>
      </c>
      <c r="G187" s="271"/>
      <c r="H187" s="271" t="s">
        <v>539</v>
      </c>
      <c r="I187" s="271" t="s">
        <v>540</v>
      </c>
      <c r="J187" s="327" t="s">
        <v>541</v>
      </c>
      <c r="K187" s="314"/>
    </row>
    <row r="188" spans="2:11" ht="15" customHeight="1">
      <c r="B188" s="293"/>
      <c r="C188" s="277" t="s">
        <v>46</v>
      </c>
      <c r="D188" s="271"/>
      <c r="E188" s="271"/>
      <c r="F188" s="292" t="s">
        <v>453</v>
      </c>
      <c r="G188" s="271"/>
      <c r="H188" s="265" t="s">
        <v>542</v>
      </c>
      <c r="I188" s="271" t="s">
        <v>543</v>
      </c>
      <c r="J188" s="271"/>
      <c r="K188" s="314"/>
    </row>
    <row r="189" spans="2:11" ht="15" customHeight="1">
      <c r="B189" s="293"/>
      <c r="C189" s="277" t="s">
        <v>544</v>
      </c>
      <c r="D189" s="271"/>
      <c r="E189" s="271"/>
      <c r="F189" s="292" t="s">
        <v>453</v>
      </c>
      <c r="G189" s="271"/>
      <c r="H189" s="271" t="s">
        <v>545</v>
      </c>
      <c r="I189" s="271" t="s">
        <v>487</v>
      </c>
      <c r="J189" s="271"/>
      <c r="K189" s="314"/>
    </row>
    <row r="190" spans="2:11" ht="15" customHeight="1">
      <c r="B190" s="293"/>
      <c r="C190" s="277" t="s">
        <v>546</v>
      </c>
      <c r="D190" s="271"/>
      <c r="E190" s="271"/>
      <c r="F190" s="292" t="s">
        <v>453</v>
      </c>
      <c r="G190" s="271"/>
      <c r="H190" s="271" t="s">
        <v>547</v>
      </c>
      <c r="I190" s="271" t="s">
        <v>487</v>
      </c>
      <c r="J190" s="271"/>
      <c r="K190" s="314"/>
    </row>
    <row r="191" spans="2:11" ht="15" customHeight="1">
      <c r="B191" s="293"/>
      <c r="C191" s="277" t="s">
        <v>548</v>
      </c>
      <c r="D191" s="271"/>
      <c r="E191" s="271"/>
      <c r="F191" s="292" t="s">
        <v>459</v>
      </c>
      <c r="G191" s="271"/>
      <c r="H191" s="271" t="s">
        <v>549</v>
      </c>
      <c r="I191" s="271" t="s">
        <v>487</v>
      </c>
      <c r="J191" s="271"/>
      <c r="K191" s="314"/>
    </row>
    <row r="192" spans="2:11" ht="15" customHeight="1">
      <c r="B192" s="320"/>
      <c r="C192" s="328"/>
      <c r="D192" s="302"/>
      <c r="E192" s="302"/>
      <c r="F192" s="302"/>
      <c r="G192" s="302"/>
      <c r="H192" s="302"/>
      <c r="I192" s="302"/>
      <c r="J192" s="302"/>
      <c r="K192" s="321"/>
    </row>
    <row r="193" spans="2:11" ht="18.75" customHeight="1">
      <c r="B193" s="265"/>
      <c r="C193" s="271"/>
      <c r="D193" s="271"/>
      <c r="E193" s="271"/>
      <c r="F193" s="292"/>
      <c r="G193" s="271"/>
      <c r="H193" s="271"/>
      <c r="I193" s="271"/>
      <c r="J193" s="271"/>
      <c r="K193" s="265"/>
    </row>
    <row r="194" spans="2:11" ht="18.75" customHeight="1">
      <c r="B194" s="265"/>
      <c r="C194" s="271"/>
      <c r="D194" s="271"/>
      <c r="E194" s="271"/>
      <c r="F194" s="292"/>
      <c r="G194" s="271"/>
      <c r="H194" s="271"/>
      <c r="I194" s="271"/>
      <c r="J194" s="271"/>
      <c r="K194" s="265"/>
    </row>
    <row r="195" spans="2:11" ht="18.75" customHeight="1"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</row>
    <row r="196" spans="2:11" ht="12.75">
      <c r="B196" s="254"/>
      <c r="C196" s="255"/>
      <c r="D196" s="255"/>
      <c r="E196" s="255"/>
      <c r="F196" s="255"/>
      <c r="G196" s="255"/>
      <c r="H196" s="255"/>
      <c r="I196" s="255"/>
      <c r="J196" s="255"/>
      <c r="K196" s="256"/>
    </row>
    <row r="197" spans="2:11" ht="21" customHeight="1">
      <c r="B197" s="258"/>
      <c r="C197" s="259" t="s">
        <v>550</v>
      </c>
      <c r="D197" s="259"/>
      <c r="E197" s="259"/>
      <c r="F197" s="259"/>
      <c r="G197" s="259"/>
      <c r="H197" s="259"/>
      <c r="I197" s="259"/>
      <c r="J197" s="259"/>
      <c r="K197" s="260"/>
    </row>
    <row r="198" spans="2:11" ht="25.5" customHeight="1">
      <c r="B198" s="258"/>
      <c r="C198" s="329" t="s">
        <v>551</v>
      </c>
      <c r="D198" s="329"/>
      <c r="E198" s="329"/>
      <c r="F198" s="329" t="s">
        <v>552</v>
      </c>
      <c r="G198" s="330"/>
      <c r="H198" s="329" t="s">
        <v>553</v>
      </c>
      <c r="I198" s="329"/>
      <c r="J198" s="329"/>
      <c r="K198" s="260"/>
    </row>
    <row r="199" spans="2:11" ht="5.25" customHeight="1">
      <c r="B199" s="293"/>
      <c r="C199" s="290"/>
      <c r="D199" s="290"/>
      <c r="E199" s="290"/>
      <c r="F199" s="290"/>
      <c r="G199" s="271"/>
      <c r="H199" s="290"/>
      <c r="I199" s="290"/>
      <c r="J199" s="290"/>
      <c r="K199" s="314"/>
    </row>
    <row r="200" spans="2:11" ht="15" customHeight="1">
      <c r="B200" s="293"/>
      <c r="C200" s="271" t="s">
        <v>543</v>
      </c>
      <c r="D200" s="271"/>
      <c r="E200" s="271"/>
      <c r="F200" s="292" t="s">
        <v>47</v>
      </c>
      <c r="G200" s="271"/>
      <c r="H200" s="271" t="s">
        <v>554</v>
      </c>
      <c r="I200" s="271"/>
      <c r="J200" s="271"/>
      <c r="K200" s="314"/>
    </row>
    <row r="201" spans="2:11" ht="15" customHeight="1">
      <c r="B201" s="293"/>
      <c r="C201" s="299"/>
      <c r="D201" s="271"/>
      <c r="E201" s="271"/>
      <c r="F201" s="292" t="s">
        <v>48</v>
      </c>
      <c r="G201" s="271"/>
      <c r="H201" s="271" t="s">
        <v>555</v>
      </c>
      <c r="I201" s="271"/>
      <c r="J201" s="271"/>
      <c r="K201" s="314"/>
    </row>
    <row r="202" spans="2:11" ht="15" customHeight="1">
      <c r="B202" s="293"/>
      <c r="C202" s="299"/>
      <c r="D202" s="271"/>
      <c r="E202" s="271"/>
      <c r="F202" s="292" t="s">
        <v>51</v>
      </c>
      <c r="G202" s="271"/>
      <c r="H202" s="271" t="s">
        <v>556</v>
      </c>
      <c r="I202" s="271"/>
      <c r="J202" s="271"/>
      <c r="K202" s="314"/>
    </row>
    <row r="203" spans="2:11" ht="15" customHeight="1">
      <c r="B203" s="293"/>
      <c r="C203" s="271"/>
      <c r="D203" s="271"/>
      <c r="E203" s="271"/>
      <c r="F203" s="292" t="s">
        <v>49</v>
      </c>
      <c r="G203" s="271"/>
      <c r="H203" s="271" t="s">
        <v>557</v>
      </c>
      <c r="I203" s="271"/>
      <c r="J203" s="271"/>
      <c r="K203" s="314"/>
    </row>
    <row r="204" spans="2:11" ht="15" customHeight="1">
      <c r="B204" s="293"/>
      <c r="C204" s="271"/>
      <c r="D204" s="271"/>
      <c r="E204" s="271"/>
      <c r="F204" s="292" t="s">
        <v>50</v>
      </c>
      <c r="G204" s="271"/>
      <c r="H204" s="271" t="s">
        <v>558</v>
      </c>
      <c r="I204" s="271"/>
      <c r="J204" s="271"/>
      <c r="K204" s="314"/>
    </row>
    <row r="205" spans="2:11" ht="15" customHeight="1">
      <c r="B205" s="293"/>
      <c r="C205" s="271"/>
      <c r="D205" s="271"/>
      <c r="E205" s="271"/>
      <c r="F205" s="292"/>
      <c r="G205" s="271"/>
      <c r="H205" s="271"/>
      <c r="I205" s="271"/>
      <c r="J205" s="271"/>
      <c r="K205" s="314"/>
    </row>
    <row r="206" spans="2:11" ht="15" customHeight="1">
      <c r="B206" s="293"/>
      <c r="C206" s="271" t="s">
        <v>499</v>
      </c>
      <c r="D206" s="271"/>
      <c r="E206" s="271"/>
      <c r="F206" s="292" t="s">
        <v>83</v>
      </c>
      <c r="G206" s="271"/>
      <c r="H206" s="271" t="s">
        <v>559</v>
      </c>
      <c r="I206" s="271"/>
      <c r="J206" s="271"/>
      <c r="K206" s="314"/>
    </row>
    <row r="207" spans="2:11" ht="15" customHeight="1">
      <c r="B207" s="293"/>
      <c r="C207" s="299"/>
      <c r="D207" s="271"/>
      <c r="E207" s="271"/>
      <c r="F207" s="292" t="s">
        <v>396</v>
      </c>
      <c r="G207" s="271"/>
      <c r="H207" s="271" t="s">
        <v>397</v>
      </c>
      <c r="I207" s="271"/>
      <c r="J207" s="271"/>
      <c r="K207" s="314"/>
    </row>
    <row r="208" spans="2:11" ht="15" customHeight="1">
      <c r="B208" s="293"/>
      <c r="C208" s="271"/>
      <c r="D208" s="271"/>
      <c r="E208" s="271"/>
      <c r="F208" s="292" t="s">
        <v>394</v>
      </c>
      <c r="G208" s="271"/>
      <c r="H208" s="271" t="s">
        <v>560</v>
      </c>
      <c r="I208" s="271"/>
      <c r="J208" s="271"/>
      <c r="K208" s="314"/>
    </row>
    <row r="209" spans="2:11" ht="15" customHeight="1">
      <c r="B209" s="331"/>
      <c r="C209" s="299"/>
      <c r="D209" s="299"/>
      <c r="E209" s="299"/>
      <c r="F209" s="292" t="s">
        <v>398</v>
      </c>
      <c r="G209" s="277"/>
      <c r="H209" s="318" t="s">
        <v>399</v>
      </c>
      <c r="I209" s="318"/>
      <c r="J209" s="318"/>
      <c r="K209" s="332"/>
    </row>
    <row r="210" spans="2:11" ht="15" customHeight="1">
      <c r="B210" s="331"/>
      <c r="C210" s="299"/>
      <c r="D210" s="299"/>
      <c r="E210" s="299"/>
      <c r="F210" s="292" t="s">
        <v>400</v>
      </c>
      <c r="G210" s="277"/>
      <c r="H210" s="318" t="s">
        <v>561</v>
      </c>
      <c r="I210" s="318"/>
      <c r="J210" s="318"/>
      <c r="K210" s="332"/>
    </row>
    <row r="211" spans="2:11" ht="15" customHeight="1">
      <c r="B211" s="331"/>
      <c r="C211" s="299"/>
      <c r="D211" s="299"/>
      <c r="E211" s="299"/>
      <c r="F211" s="333"/>
      <c r="G211" s="277"/>
      <c r="H211" s="334"/>
      <c r="I211" s="334"/>
      <c r="J211" s="334"/>
      <c r="K211" s="332"/>
    </row>
    <row r="212" spans="2:11" ht="15" customHeight="1">
      <c r="B212" s="331"/>
      <c r="C212" s="271" t="s">
        <v>523</v>
      </c>
      <c r="D212" s="299"/>
      <c r="E212" s="299"/>
      <c r="F212" s="292">
        <v>1</v>
      </c>
      <c r="G212" s="277"/>
      <c r="H212" s="318" t="s">
        <v>562</v>
      </c>
      <c r="I212" s="318"/>
      <c r="J212" s="318"/>
      <c r="K212" s="332"/>
    </row>
    <row r="213" spans="2:11" ht="15" customHeight="1">
      <c r="B213" s="331"/>
      <c r="C213" s="299"/>
      <c r="D213" s="299"/>
      <c r="E213" s="299"/>
      <c r="F213" s="292">
        <v>2</v>
      </c>
      <c r="G213" s="277"/>
      <c r="H213" s="318" t="s">
        <v>563</v>
      </c>
      <c r="I213" s="318"/>
      <c r="J213" s="318"/>
      <c r="K213" s="332"/>
    </row>
    <row r="214" spans="2:11" ht="15" customHeight="1">
      <c r="B214" s="331"/>
      <c r="C214" s="299"/>
      <c r="D214" s="299"/>
      <c r="E214" s="299"/>
      <c r="F214" s="292">
        <v>3</v>
      </c>
      <c r="G214" s="277"/>
      <c r="H214" s="318" t="s">
        <v>564</v>
      </c>
      <c r="I214" s="318"/>
      <c r="J214" s="318"/>
      <c r="K214" s="332"/>
    </row>
    <row r="215" spans="2:11" ht="15" customHeight="1">
      <c r="B215" s="331"/>
      <c r="C215" s="299"/>
      <c r="D215" s="299"/>
      <c r="E215" s="299"/>
      <c r="F215" s="292">
        <v>4</v>
      </c>
      <c r="G215" s="277"/>
      <c r="H215" s="318" t="s">
        <v>565</v>
      </c>
      <c r="I215" s="318"/>
      <c r="J215" s="318"/>
      <c r="K215" s="332"/>
    </row>
    <row r="216" spans="2:11" ht="12.75" customHeight="1">
      <c r="B216" s="335"/>
      <c r="C216" s="336"/>
      <c r="D216" s="336"/>
      <c r="E216" s="336"/>
      <c r="F216" s="336"/>
      <c r="G216" s="336"/>
      <c r="H216" s="336"/>
      <c r="I216" s="336"/>
      <c r="J216" s="336"/>
      <c r="K216" s="337"/>
    </row>
  </sheetData>
  <sheetProtection selectLockedCells="1" selectUnlockedCells="1"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09:J209"/>
    <mergeCell ref="H210:J210"/>
    <mergeCell ref="H212:J212"/>
    <mergeCell ref="H213:J213"/>
    <mergeCell ref="H214:J214"/>
    <mergeCell ref="H215:J215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Křepinský</cp:lastModifiedBy>
  <dcterms:modified xsi:type="dcterms:W3CDTF">2018-07-04T07:55:15Z</dcterms:modified>
  <cp:category/>
  <cp:version/>
  <cp:contentType/>
  <cp:contentStatus/>
</cp:coreProperties>
</file>