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76a - Parkovací stání M..." sheetId="2" r:id="rId2"/>
  </sheets>
  <definedNames>
    <definedName name="_xlnm.Print_Area" localSheetId="0">'Rekapitulace stavby'!$D$4:$AO$76,'Rekapitulace stavby'!$C$82:$AQ$96</definedName>
    <definedName name="_xlnm._FilterDatabase" localSheetId="1" hidden="1">'2276a - Parkovací stání M...'!$C$120:$K$238</definedName>
    <definedName name="_xlnm.Print_Area" localSheetId="1">'2276a - Parkovací stání M...'!$C$4:$J$76,'2276a - Parkovací stání M...'!$C$82:$J$104,'2276a - Parkovací stání M...'!$C$110:$J$238</definedName>
    <definedName name="_xlnm.Print_Titles" localSheetId="0">'Rekapitulace stavby'!$92:$92</definedName>
    <definedName name="_xlnm.Print_Titles" localSheetId="1">'2276a - Parkovací stání M...'!$120:$120</definedName>
  </definedNames>
  <calcPr fullCalcOnLoad="1"/>
</workbook>
</file>

<file path=xl/sharedStrings.xml><?xml version="1.0" encoding="utf-8"?>
<sst xmlns="http://schemas.openxmlformats.org/spreadsheetml/2006/main" count="1195" uniqueCount="311">
  <si>
    <t>Export Komplet</t>
  </si>
  <si>
    <t/>
  </si>
  <si>
    <t>2.0</t>
  </si>
  <si>
    <t>False</t>
  </si>
  <si>
    <t>{df90c782-693c-4966-8fb9-376782ee3681}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</si>
  <si>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</si>
  <si>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</si>
  <si>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</si>
  <si>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</si>
  <si>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</si>
  <si>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</si>
  <si>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</si>
  <si>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</si>
  <si>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</si>
  <si>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2276a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</si>
  <si>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</si>
  <si>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</si>
  <si>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stání Mladenovova 1</t>
  </si>
  <si>
    <t>KSO:</t>
  </si>
  <si>
    <t>CC-CZ:</t>
  </si>
  <si>
    <t>Místo:</t>
  </si>
  <si>
    <t xml:space="preserve"> </t>
  </si>
  <si>
    <t>Datum:</t>
  </si>
  <si>
    <t>1. 12. 2022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</si>
  <si>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</si>
  <si>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</si>
  <si>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</si>
  <si>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</si>
  <si>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</si>
  <si>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</si>
  <si>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</si>
  <si>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</si>
  <si>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</si>
  <si>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</si>
  <si>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</si>
  <si>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</si>
  <si>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</si>
  <si>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</si>
  <si>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</si>
  <si>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</si>
  <si>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</si>
  <si>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</si>
  <si>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</si>
  <si>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</si>
  <si>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</si>
  <si>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</si>
  <si>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</si>
  <si>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</si>
  <si>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</si>
  <si>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</si>
  <si>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</si>
  <si>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</si>
  <si>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</si>
  <si>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</si>
  <si>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</si>
  <si>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</si>
  <si>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</si>
  <si>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</si>
  <si>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</si>
  <si>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</si>
  <si>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</si>
  <si>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</si>
  <si>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</si>
  <si>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</si>
  <si>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</si>
  <si>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</si>
  <si>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</si>
  <si>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</si>
  <si>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</si>
  <si>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</si>
  <si>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</si>
  <si>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</si>
  <si>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</si>
  <si>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</si>
  <si>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</si>
  <si>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</si>
  <si>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</si>
  <si>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</si>
  <si>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</si>
  <si>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</si>
  <si>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</si>
  <si>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</si>
  <si>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</si>
  <si>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</si>
  <si>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</si>
  <si>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</si>
  <si>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</si>
  <si>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</si>
  <si>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</si>
  <si>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</si>
  <si>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</si>
  <si>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</si>
  <si>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</si>
  <si>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</si>
  <si>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</si>
  <si>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</si>
  <si>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</si>
  <si>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</si>
  <si>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</si>
  <si>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</si>
  <si>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</si>
  <si>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</si>
  <si>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</si>
  <si>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</si>
  <si>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</si>
  <si>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</si>
  <si>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</si>
  <si>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</si>
  <si>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</si>
  <si>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</si>
  <si>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</si>
  <si>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</si>
  <si>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</si>
  <si>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</si>
  <si>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</si>
  <si>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přes 100 do 200 mm při překopech ručně</t>
  </si>
  <si>
    <t>m2</t>
  </si>
  <si>
    <t>4</t>
  </si>
  <si>
    <t>-713231793</t>
  </si>
  <si>
    <t>PP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</si>
  <si>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</si>
  <si>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Online PSC</t>
  </si>
  <si>
    <t>https://podminky.urs.cz/item/CS_URS_2021_02/113107022</t>
  </si>
  <si>
    <t>VV</t>
  </si>
  <si>
    <t>90</t>
  </si>
  <si>
    <t>113154124</t>
  </si>
  <si>
    <t>Frézování živičného krytu tl 100 mm pruh š přes 0,5 do 1 m pl do 500 m2 bez překážek v trase</t>
  </si>
  <si>
    <t>649467586</t>
  </si>
  <si>
    <t>Frézování živičného podkladu nebo krytu  s naložením na dopravní prostředek plochy do 500 m2 bez překážek v trase pruhu šířky přes 0,5 m do 1 m, tloušťky vrstvy 100 mm</t>
  </si>
  <si>
    <t>https://podminky.urs.cz/item/CS_URS_2021_02/113154124</t>
  </si>
  <si>
    <t>19*0,5</t>
  </si>
  <si>
    <t>3</t>
  </si>
  <si>
    <t>113201112</t>
  </si>
  <si>
    <t>Vytrhání obrub silničních ležatých</t>
  </si>
  <si>
    <t>m</t>
  </si>
  <si>
    <t>-1212852382</t>
  </si>
  <si>
    <t>Vytrhání obrub s vybouráním lože, s přemístěním hmot na skládku na vzdálenost do 3 m nebo s naložením na dopravní prostředek silničních ležatých</t>
  </si>
  <si>
    <t>https://podminky.urs.cz/item/CS_URS_2022_02/113201112</t>
  </si>
  <si>
    <t>19</t>
  </si>
  <si>
    <t>121151103</t>
  </si>
  <si>
    <t>Sejmutí ornice plochy do 100 m2 tl vrstvy do 200 mm strojně</t>
  </si>
  <si>
    <t>1295043096</t>
  </si>
  <si>
    <t>Sejmutí ornice strojně při souvislé ploše do 100 m2, tl. vrstvy do 200 mm</t>
  </si>
  <si>
    <t>https://podminky.urs.cz/item/CS_URS_2021_02/121151103</t>
  </si>
  <si>
    <t>5</t>
  </si>
  <si>
    <t>122351101</t>
  </si>
  <si>
    <t>Odkopávky a prokopávky nezapažené v hornině třídy těžitelnosti II skupiny 4 objem do 20 m3 strojně</t>
  </si>
  <si>
    <t>m3</t>
  </si>
  <si>
    <t>-1976507282</t>
  </si>
  <si>
    <t>Odkopávky a prokopávky nezapažené strojně v hornině třídy těžitelnosti II skupiny 4 do 20 m3</t>
  </si>
  <si>
    <t>https://podminky.urs.cz/item/CS_URS_2021_02/122351101</t>
  </si>
  <si>
    <t>90*0,3</t>
  </si>
  <si>
    <t>6</t>
  </si>
  <si>
    <t>132351104</t>
  </si>
  <si>
    <t>Hloubení rýh nezapažených š do 800 mm v hornině třídy těžitelnosti II skupiny 4 objem přes 100 m3 strojně</t>
  </si>
  <si>
    <t>877876828</t>
  </si>
  <si>
    <t>Hloubení nezapažených rýh šířky do 800 mm strojně s urovnáním dna do předepsaného profilu a spádu v hornině třídy těžitelnosti II skupiny 4 přes 100 m3</t>
  </si>
  <si>
    <t>https://podminky.urs.cz/item/CS_URS_2021_02/132351104</t>
  </si>
  <si>
    <t>18*0,5*0,5</t>
  </si>
  <si>
    <t>7</t>
  </si>
  <si>
    <t>181152302</t>
  </si>
  <si>
    <t>Úprava pláně pro silnice a dálnice v zářezech se zhutněním</t>
  </si>
  <si>
    <t>1550289304</t>
  </si>
  <si>
    <t>Úprava pláně na stavbách silnic a dálnic strojně v zářezech mimo skalních se zhutněním</t>
  </si>
  <si>
    <t>https://podminky.urs.cz/item/CS_URS_2021_02/181152302</t>
  </si>
  <si>
    <t>8</t>
  </si>
  <si>
    <t>181351003</t>
  </si>
  <si>
    <t>Rozprostření ornice tl vrstvy do 200 mm pl do 100 m2 v rovině nebo ve svahu do 1:5 strojně</t>
  </si>
  <si>
    <t>-1151097221</t>
  </si>
  <si>
    <t>Rozprostření a urovnání ornice v rovině nebo ve svahu sklonu do 1:5 strojně při souvislé ploše do 100 m2, tl. vrstvy do 200 mm</t>
  </si>
  <si>
    <t>https://podminky.urs.cz/item/CS_URS_2021_01/181351003</t>
  </si>
  <si>
    <t>PSC</t>
  </si>
  <si>
    <t xml:space="preserve">Poznámka k souboru cen:
1. V ceně jsou započteny i náklady na případné nutné přemístění hromad nebo dočasných skládek na místo spotřeby ze vzdálenosti do 50 m. 2. V ceně nejsou započteny náklady na získání ornice; tyto se oceňují cenami souboru cen 121 Sejmutí ornice. </t>
  </si>
  <si>
    <t>30</t>
  </si>
  <si>
    <t>9</t>
  </si>
  <si>
    <t>181411131</t>
  </si>
  <si>
    <t xml:space="preserve">Založení parkového trávníku výsevem </t>
  </si>
  <si>
    <t>1393161602</t>
  </si>
  <si>
    <t>Založení trávníku na půdě předem připravené plochy do 1000 m2 výsevem včetně utažení parkového v rovině nebo na svahu do 1:5</t>
  </si>
  <si>
    <t>10</t>
  </si>
  <si>
    <t>M</t>
  </si>
  <si>
    <t>005724100</t>
  </si>
  <si>
    <t>osivo směs travní parková</t>
  </si>
  <si>
    <t>kg</t>
  </si>
  <si>
    <t>1972087735</t>
  </si>
  <si>
    <t>4,99999999999999*0,015 'Přepočtené koeficientem množství</t>
  </si>
  <si>
    <t>13</t>
  </si>
  <si>
    <t>R 1001</t>
  </si>
  <si>
    <t>ochrana vedení IS (ODKOPÁNÍ, chránička-TK žlab, ZÁSYP, HUTNĚNÍ)</t>
  </si>
  <si>
    <t>1667162925</t>
  </si>
  <si>
    <t>ochrana vedení IS (chránička-TK žlab)</t>
  </si>
  <si>
    <t>20</t>
  </si>
  <si>
    <t>Svislé a kompletní konstrukce</t>
  </si>
  <si>
    <t>14</t>
  </si>
  <si>
    <t>339921112</t>
  </si>
  <si>
    <t>Osazování betonových palisád do betonového základu jednotlivě výšky prvku přes 0,5 do 1 m</t>
  </si>
  <si>
    <t>kus</t>
  </si>
  <si>
    <t>78868401</t>
  </si>
  <si>
    <t>Osazování palisád betonových jednotlivých se zabetonováním výšky palisády přes 500 do 1000 mm</t>
  </si>
  <si>
    <t>https://podminky.urs.cz/item/CS_URS_2022_02/339921112</t>
  </si>
  <si>
    <t>18</t>
  </si>
  <si>
    <t>59228414</t>
  </si>
  <si>
    <t>palisáda betonová tyčová půlkulatá přírodní 175x200x1000mm</t>
  </si>
  <si>
    <t>-28924277</t>
  </si>
  <si>
    <t>Komunikace pozemní</t>
  </si>
  <si>
    <t>16</t>
  </si>
  <si>
    <t>564851111</t>
  </si>
  <si>
    <t>Podklad ze štěrkodrtě ŠD tl 150 mm</t>
  </si>
  <si>
    <t>357527667</t>
  </si>
  <si>
    <t>Podklad ze štěrkodrti ŠD  s rozprostřením a zhutněním, po zhutnění tl. 150 mm</t>
  </si>
  <si>
    <t>https://podminky.urs.cz/item/CS_URS_2021_02/564851111</t>
  </si>
  <si>
    <t>17</t>
  </si>
  <si>
    <t>564861111</t>
  </si>
  <si>
    <t>Podklad ze štěrkodrtě ŠD tl 200 mm</t>
  </si>
  <si>
    <t>1230212508</t>
  </si>
  <si>
    <t>Podklad ze štěrkodrti ŠD  s rozprostřením a zhutněním, po zhutnění tl. 200 mm</t>
  </si>
  <si>
    <t>https://podminky.urs.cz/item/CS_URS_2021_02/564861111</t>
  </si>
  <si>
    <t>596412211</t>
  </si>
  <si>
    <t>Kladení dlažby z vegetačních tvárnic pozemních komunikací tl 80 mm pl přes 50 do 100 m2</t>
  </si>
  <si>
    <t>-269991481</t>
  </si>
  <si>
    <t>Kladení dlažby z betonových vegetačních dlaždic pozemních komunikací  s ložem z kameniva těženého nebo drceného tl. do 50 mm, s vyplněním spár a vegetačních otvorů, s hutněním vibrováním tl. 80 mm, pro plochy přes 50 do 100 m2</t>
  </si>
  <si>
    <t>https://podminky.urs.cz/item/CS_URS_2021_02/596412211</t>
  </si>
  <si>
    <t>59246016</t>
  </si>
  <si>
    <t>dlažba plošná betonová vegetační 600x400x80mm</t>
  </si>
  <si>
    <t>726207825</t>
  </si>
  <si>
    <t>90*1,03 'Přepočtené koeficientem množství</t>
  </si>
  <si>
    <t>Ostatní konstrukce a práce-bourání</t>
  </si>
  <si>
    <t>916131213</t>
  </si>
  <si>
    <t>Osazení silničního obrubníku betonového stojatého s boční opěrou do lože z betonu prostého</t>
  </si>
  <si>
    <t>-887584340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</si>
  <si>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</si>
  <si>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</si>
  <si>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46</t>
  </si>
  <si>
    <t>59217032</t>
  </si>
  <si>
    <t>obrubník betonový silniční 1000x150x150mm</t>
  </si>
  <si>
    <t>852381901</t>
  </si>
  <si>
    <t>19*1,02 'Přepočtené koeficientem množství</t>
  </si>
  <si>
    <t>22</t>
  </si>
  <si>
    <t>59217031</t>
  </si>
  <si>
    <t>obrubník betonový silniční 1000x150x250mm</t>
  </si>
  <si>
    <t>-216186110</t>
  </si>
  <si>
    <t>27</t>
  </si>
  <si>
    <t>27*1,02 'Přepočtené koeficientem množství</t>
  </si>
  <si>
    <t>23</t>
  </si>
  <si>
    <t>919112213</t>
  </si>
  <si>
    <t>Řezání spár pro vytvoření komůrky š 10 mm hl 25 mm pro těsnící zálivku v živičném krytu</t>
  </si>
  <si>
    <t>-1902880207</t>
  </si>
  <si>
    <t>https://podminky.urs.cz/item/CS_URS_2022_01/919112213</t>
  </si>
  <si>
    <t>24</t>
  </si>
  <si>
    <t>919122112</t>
  </si>
  <si>
    <t>Těsnění spár zálivkou za tepla pro komůrky š 10 mm hl 25 mm s těsnicím profilem</t>
  </si>
  <si>
    <t>-399916559</t>
  </si>
  <si>
    <t>https://podminky.urs.cz/item/CS_URS_2022_01/919122112</t>
  </si>
  <si>
    <t>25</t>
  </si>
  <si>
    <t>R-006</t>
  </si>
  <si>
    <t>Lokální oprava rýhy před obrubou (ve vozovce) - dobetonováno PB + 2x LA 40mm</t>
  </si>
  <si>
    <t>1030202328</t>
  </si>
  <si>
    <t>Lokální oprava rýhy před obrubou</t>
  </si>
  <si>
    <t>26</t>
  </si>
  <si>
    <t>S205</t>
  </si>
  <si>
    <t>Sadové práce</t>
  </si>
  <si>
    <t>kpl</t>
  </si>
  <si>
    <t>-1440039601</t>
  </si>
  <si>
    <t>997</t>
  </si>
  <si>
    <t>Přesun sutě</t>
  </si>
  <si>
    <t>31</t>
  </si>
  <si>
    <t>997211521</t>
  </si>
  <si>
    <t>Vodorovná doprava vybouraných hmot po suchu na vzdálenost do 1 km</t>
  </si>
  <si>
    <t>t</t>
  </si>
  <si>
    <t>1079634200</t>
  </si>
  <si>
    <t>Vodorovná doprava suti nebo vybouraných hmot vybouraných hmot se složením a hrubým urovnáním nebo s přeložením na jiný dopravní prostředek kromě lodi, na vzdálenost do 1 km</t>
  </si>
  <si>
    <t>130</t>
  </si>
  <si>
    <t>32</t>
  </si>
  <si>
    <t>997211529</t>
  </si>
  <si>
    <t>Příplatek ZKD 19 km u vodorovné dopravy vybouraných hmot</t>
  </si>
  <si>
    <t>-1327767939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</si>
  <si>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</si>
  <si>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33</t>
  </si>
  <si>
    <t>997221845</t>
  </si>
  <si>
    <t>Poplatek za uložení na skládce (skládkovné) odpadu asfaltového bez dehtu kód odpadu 170 302</t>
  </si>
  <si>
    <t>1488991094</t>
  </si>
  <si>
    <t>Poplatek za uložení stavebního odpadu na skládce (skládkovné) asfaltového bez obsahu dehtu zatříděného do Katalogu odpadů pod kódem 170 302</t>
  </si>
  <si>
    <t>34</t>
  </si>
  <si>
    <t>997221855</t>
  </si>
  <si>
    <t>Poplatek za uložení odpadu zeminy a kameniva na skládce (skládkovné)</t>
  </si>
  <si>
    <t>230289260</t>
  </si>
  <si>
    <t>Poplatek za uložení stavebního odpadu na skládce (skládkovné) zeminy a kameniva</t>
  </si>
  <si>
    <t>128</t>
  </si>
  <si>
    <t>VRN</t>
  </si>
  <si>
    <t>Vedlejší rozpočtové náklady</t>
  </si>
  <si>
    <t>VRN3</t>
  </si>
  <si>
    <t>Zařízení staveniště</t>
  </si>
  <si>
    <t>030001000</t>
  </si>
  <si>
    <t>…</t>
  </si>
  <si>
    <t>1024</t>
  </si>
  <si>
    <t>1791064829</t>
  </si>
  <si>
    <t>Základní rozdělení průvodních činností a nákladů zařízení staveniště</t>
  </si>
  <si>
    <t>VRN9</t>
  </si>
  <si>
    <t>Ostatní náklady</t>
  </si>
  <si>
    <t>28</t>
  </si>
  <si>
    <t>090001000</t>
  </si>
  <si>
    <t>DIO, DIR</t>
  </si>
  <si>
    <t>1454658324</t>
  </si>
  <si>
    <t>29</t>
  </si>
  <si>
    <t>R-007</t>
  </si>
  <si>
    <t>Sondy</t>
  </si>
  <si>
    <t>-1863166784</t>
  </si>
  <si>
    <t>R-012</t>
  </si>
  <si>
    <t>Vytyčení všech IS</t>
  </si>
  <si>
    <t>ks</t>
  </si>
  <si>
    <t>-594710118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</si>
</sst>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022" TargetMode="External" /><Relationship Id="rId2" Type="http://schemas.openxmlformats.org/officeDocument/2006/relationships/hyperlink" Target="https://podminky.urs.cz/item/CS_URS_2021_02/113154124" TargetMode="External" /><Relationship Id="rId3" Type="http://schemas.openxmlformats.org/officeDocument/2006/relationships/hyperlink" Target="https://podminky.urs.cz/item/CS_URS_2022_02/113201112" TargetMode="External" /><Relationship Id="rId4" Type="http://schemas.openxmlformats.org/officeDocument/2006/relationships/hyperlink" Target="https://podminky.urs.cz/item/CS_URS_2021_02/121151103" TargetMode="External" /><Relationship Id="rId5" Type="http://schemas.openxmlformats.org/officeDocument/2006/relationships/hyperlink" Target="https://podminky.urs.cz/item/CS_URS_2021_02/122351101" TargetMode="External" /><Relationship Id="rId6" Type="http://schemas.openxmlformats.org/officeDocument/2006/relationships/hyperlink" Target="https://podminky.urs.cz/item/CS_URS_2021_02/132351104" TargetMode="External" /><Relationship Id="rId7" Type="http://schemas.openxmlformats.org/officeDocument/2006/relationships/hyperlink" Target="https://podminky.urs.cz/item/CS_URS_2021_02/181152302" TargetMode="External" /><Relationship Id="rId8" Type="http://schemas.openxmlformats.org/officeDocument/2006/relationships/hyperlink" Target="https://podminky.urs.cz/item/CS_URS_2021_01/181351003" TargetMode="External" /><Relationship Id="rId9" Type="http://schemas.openxmlformats.org/officeDocument/2006/relationships/hyperlink" Target="https://podminky.urs.cz/item/CS_URS_2022_02/339921112" TargetMode="External" /><Relationship Id="rId10" Type="http://schemas.openxmlformats.org/officeDocument/2006/relationships/hyperlink" Target="https://podminky.urs.cz/item/CS_URS_2021_02/564851111" TargetMode="External" /><Relationship Id="rId11" Type="http://schemas.openxmlformats.org/officeDocument/2006/relationships/hyperlink" Target="https://podminky.urs.cz/item/CS_URS_2021_02/564861111" TargetMode="External" /><Relationship Id="rId12" Type="http://schemas.openxmlformats.org/officeDocument/2006/relationships/hyperlink" Target="https://podminky.urs.cz/item/CS_URS_2021_02/596412211" TargetMode="External" /><Relationship Id="rId13" Type="http://schemas.openxmlformats.org/officeDocument/2006/relationships/hyperlink" Target="https://podminky.urs.cz/item/CS_URS_2021_02/916131213" TargetMode="External" /><Relationship Id="rId14" Type="http://schemas.openxmlformats.org/officeDocument/2006/relationships/hyperlink" Target="https://podminky.urs.cz/item/CS_URS_2022_01/919112213" TargetMode="External" /><Relationship Id="rId15" Type="http://schemas.openxmlformats.org/officeDocument/2006/relationships/hyperlink" Target="https://podminky.urs.cz/item/CS_URS_2022_01/919122112" TargetMode="External" /><Relationship Id="rId1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2276a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Parkovací stání Mladenovova 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1. 12. 2022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72</v>
      </c>
      <c r="BT94" s="99" t="s">
        <v>73</v>
      </c>
      <c r="BV94" s="99" t="s">
        <v>74</v>
      </c>
      <c r="BW94" s="99" t="s">
        <v>4</v>
      </c>
      <c r="BX94" s="99" t="s">
        <v>75</v>
      </c>
      <c r="CL94" s="99" t="s">
        <v>1</v>
      </c>
    </row>
    <row r="95" spans="1:90" s="7" customFormat="1" ht="16.5" customHeight="1">
      <c r="A95" s="100" t="s">
        <v>76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'2276a - Parkovací stání M...'!J28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77</v>
      </c>
      <c r="AR95" s="101"/>
      <c r="AS95" s="107">
        <v>0</v>
      </c>
      <c r="AT95" s="108">
        <f>ROUND(SUM(AV95:AW95),2)</f>
        <v>0</v>
      </c>
      <c r="AU95" s="109">
        <f>'2276a - Parkovací stání M...'!P121</f>
        <v>0</v>
      </c>
      <c r="AV95" s="108">
        <f>'2276a - Parkovací stání M...'!J31</f>
        <v>0</v>
      </c>
      <c r="AW95" s="108">
        <f>'2276a - Parkovací stání M...'!J32</f>
        <v>0</v>
      </c>
      <c r="AX95" s="108">
        <f>'2276a - Parkovací stání M...'!J33</f>
        <v>0</v>
      </c>
      <c r="AY95" s="108">
        <f>'2276a - Parkovací stání M...'!J34</f>
        <v>0</v>
      </c>
      <c r="AZ95" s="108">
        <f>'2276a - Parkovací stání M...'!F31</f>
        <v>0</v>
      </c>
      <c r="BA95" s="108">
        <f>'2276a - Parkovací stání M...'!F32</f>
        <v>0</v>
      </c>
      <c r="BB95" s="108">
        <f>'2276a - Parkovací stání M...'!F33</f>
        <v>0</v>
      </c>
      <c r="BC95" s="108">
        <f>'2276a - Parkovací stání M...'!F34</f>
        <v>0</v>
      </c>
      <c r="BD95" s="110">
        <f>'2276a - Parkovací stání M...'!F35</f>
        <v>0</v>
      </c>
      <c r="BE95" s="7"/>
      <c r="BT95" s="111" t="s">
        <v>78</v>
      </c>
      <c r="BU95" s="111" t="s">
        <v>79</v>
      </c>
      <c r="BV95" s="111" t="s">
        <v>74</v>
      </c>
      <c r="BW95" s="111" t="s">
        <v>4</v>
      </c>
      <c r="BX95" s="111" t="s">
        <v>75</v>
      </c>
      <c r="CL95" s="111" t="s">
        <v>1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76a - Parkovací stání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5" customHeight="1">
      <c r="B4" s="19"/>
      <c r="D4" s="20" t="s">
        <v>81</v>
      </c>
      <c r="L4" s="19"/>
      <c r="M4" s="112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29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29" t="s">
        <v>22</v>
      </c>
      <c r="J10" s="66" t="str">
        <f>'Rekapitulace stavby'!AN8</f>
        <v>1. 12. 2022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29" t="s">
        <v>25</v>
      </c>
      <c r="J12" s="24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36"/>
      <c r="C13" s="35"/>
      <c r="D13" s="35"/>
      <c r="E13" s="24" t="str">
        <f>IF('Rekapitulace stavby'!E11="","",'Rekapitulace stavby'!E11)</f>
        <v xml:space="preserve"> </v>
      </c>
      <c r="F13" s="35"/>
      <c r="G13" s="35"/>
      <c r="H13" s="35"/>
      <c r="I13" s="29" t="s">
        <v>26</v>
      </c>
      <c r="J13" s="24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27</v>
      </c>
      <c r="E15" s="35"/>
      <c r="F15" s="35"/>
      <c r="G15" s="35"/>
      <c r="H15" s="35"/>
      <c r="I15" s="29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29" t="s">
        <v>26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29</v>
      </c>
      <c r="E18" s="35"/>
      <c r="F18" s="35"/>
      <c r="G18" s="35"/>
      <c r="H18" s="35"/>
      <c r="I18" s="29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29" t="s">
        <v>26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31</v>
      </c>
      <c r="E21" s="35"/>
      <c r="F21" s="35"/>
      <c r="G21" s="35"/>
      <c r="H21" s="35"/>
      <c r="I21" s="29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29" t="s">
        <v>26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32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3"/>
      <c r="B25" s="114"/>
      <c r="C25" s="113"/>
      <c r="D25" s="113"/>
      <c r="E25" s="33" t="s">
        <v>1</v>
      </c>
      <c r="F25" s="33"/>
      <c r="G25" s="33"/>
      <c r="H25" s="33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6"/>
      <c r="C27" s="35"/>
      <c r="D27" s="87"/>
      <c r="E27" s="87"/>
      <c r="F27" s="87"/>
      <c r="G27" s="87"/>
      <c r="H27" s="87"/>
      <c r="I27" s="87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36"/>
      <c r="C28" s="35"/>
      <c r="D28" s="116" t="s">
        <v>33</v>
      </c>
      <c r="E28" s="35"/>
      <c r="F28" s="35"/>
      <c r="G28" s="35"/>
      <c r="H28" s="35"/>
      <c r="I28" s="35"/>
      <c r="J28" s="93">
        <f>ROUND(J121,2)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35"/>
      <c r="E30" s="35"/>
      <c r="F30" s="40" t="s">
        <v>35</v>
      </c>
      <c r="G30" s="35"/>
      <c r="H30" s="35"/>
      <c r="I30" s="40" t="s">
        <v>34</v>
      </c>
      <c r="J30" s="40" t="s">
        <v>36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7" t="s">
        <v>37</v>
      </c>
      <c r="E31" s="29" t="s">
        <v>38</v>
      </c>
      <c r="F31" s="118">
        <f>ROUND((SUM(BE121:BE238)),2)</f>
        <v>0</v>
      </c>
      <c r="G31" s="35"/>
      <c r="H31" s="35"/>
      <c r="I31" s="119">
        <v>0.21</v>
      </c>
      <c r="J31" s="118">
        <f>ROUND(((SUM(BE121:BE238))*I31),2)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29" t="s">
        <v>39</v>
      </c>
      <c r="F32" s="118">
        <f>ROUND((SUM(BF121:BF238)),2)</f>
        <v>0</v>
      </c>
      <c r="G32" s="35"/>
      <c r="H32" s="35"/>
      <c r="I32" s="119">
        <v>0.15</v>
      </c>
      <c r="J32" s="118">
        <f>ROUND(((SUM(BF121:BF238))*I32),2)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35"/>
      <c r="E33" s="29" t="s">
        <v>40</v>
      </c>
      <c r="F33" s="118">
        <f>ROUND((SUM(BG121:BG238)),2)</f>
        <v>0</v>
      </c>
      <c r="G33" s="35"/>
      <c r="H33" s="35"/>
      <c r="I33" s="119">
        <v>0.21</v>
      </c>
      <c r="J33" s="118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41</v>
      </c>
      <c r="F34" s="118">
        <f>ROUND((SUM(BH121:BH238)),2)</f>
        <v>0</v>
      </c>
      <c r="G34" s="35"/>
      <c r="H34" s="35"/>
      <c r="I34" s="119">
        <v>0.15</v>
      </c>
      <c r="J34" s="118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42</v>
      </c>
      <c r="F35" s="118">
        <f>ROUND((SUM(BI121:BI238)),2)</f>
        <v>0</v>
      </c>
      <c r="G35" s="35"/>
      <c r="H35" s="35"/>
      <c r="I35" s="119">
        <v>0</v>
      </c>
      <c r="J35" s="118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36"/>
      <c r="C37" s="120"/>
      <c r="D37" s="121" t="s">
        <v>43</v>
      </c>
      <c r="E37" s="78"/>
      <c r="F37" s="78"/>
      <c r="G37" s="122" t="s">
        <v>44</v>
      </c>
      <c r="H37" s="123" t="s">
        <v>45</v>
      </c>
      <c r="I37" s="78"/>
      <c r="J37" s="124">
        <f>SUM(J28:J35)</f>
        <v>0</v>
      </c>
      <c r="K37" s="12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26" t="s">
        <v>49</v>
      </c>
      <c r="G61" s="55" t="s">
        <v>48</v>
      </c>
      <c r="H61" s="38"/>
      <c r="I61" s="38"/>
      <c r="J61" s="127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26" t="s">
        <v>49</v>
      </c>
      <c r="G76" s="55" t="s">
        <v>48</v>
      </c>
      <c r="H76" s="38"/>
      <c r="I76" s="38"/>
      <c r="J76" s="127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64" t="str">
        <f>E7</f>
        <v>Parkovací stání Mladenovova 1</v>
      </c>
      <c r="F85" s="35"/>
      <c r="G85" s="35"/>
      <c r="H85" s="35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5"/>
      <c r="E87" s="35"/>
      <c r="F87" s="24" t="str">
        <f>F10</f>
        <v xml:space="preserve"> </v>
      </c>
      <c r="G87" s="35"/>
      <c r="H87" s="35"/>
      <c r="I87" s="29" t="s">
        <v>22</v>
      </c>
      <c r="J87" s="66" t="str">
        <f>IF(J10="","",J10)</f>
        <v>1. 12. 2022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 xml:space="preserve"> </v>
      </c>
      <c r="G89" s="35"/>
      <c r="H89" s="35"/>
      <c r="I89" s="29" t="s">
        <v>29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5"/>
      <c r="E90" s="35"/>
      <c r="F90" s="24" t="str">
        <f>IF(E16="","",E16)</f>
        <v>Vyplň údaj</v>
      </c>
      <c r="G90" s="35"/>
      <c r="H90" s="35"/>
      <c r="I90" s="29" t="s">
        <v>31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28" t="s">
        <v>83</v>
      </c>
      <c r="D92" s="120"/>
      <c r="E92" s="120"/>
      <c r="F92" s="120"/>
      <c r="G92" s="120"/>
      <c r="H92" s="120"/>
      <c r="I92" s="120"/>
      <c r="J92" s="129" t="s">
        <v>84</v>
      </c>
      <c r="K92" s="12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30" t="s">
        <v>85</v>
      </c>
      <c r="D94" s="35"/>
      <c r="E94" s="35"/>
      <c r="F94" s="35"/>
      <c r="G94" s="35"/>
      <c r="H94" s="35"/>
      <c r="I94" s="35"/>
      <c r="J94" s="93">
        <f>J121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86</v>
      </c>
    </row>
    <row r="95" spans="1:31" s="9" customFormat="1" ht="24.95" customHeight="1">
      <c r="A95" s="9"/>
      <c r="B95" s="131"/>
      <c r="C95" s="9"/>
      <c r="D95" s="132" t="s">
        <v>87</v>
      </c>
      <c r="E95" s="133"/>
      <c r="F95" s="133"/>
      <c r="G95" s="133"/>
      <c r="H95" s="133"/>
      <c r="I95" s="133"/>
      <c r="J95" s="134">
        <f>J122</f>
        <v>0</v>
      </c>
      <c r="K95" s="9"/>
      <c r="L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88</v>
      </c>
      <c r="E96" s="137"/>
      <c r="F96" s="137"/>
      <c r="G96" s="137"/>
      <c r="H96" s="137"/>
      <c r="I96" s="137"/>
      <c r="J96" s="138">
        <f>J123</f>
        <v>0</v>
      </c>
      <c r="K96" s="10"/>
      <c r="L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5"/>
      <c r="C97" s="10"/>
      <c r="D97" s="136" t="s">
        <v>89</v>
      </c>
      <c r="E97" s="137"/>
      <c r="F97" s="137"/>
      <c r="G97" s="137"/>
      <c r="H97" s="137"/>
      <c r="I97" s="137"/>
      <c r="J97" s="138">
        <f>J166</f>
        <v>0</v>
      </c>
      <c r="K97" s="10"/>
      <c r="L97" s="13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5"/>
      <c r="C98" s="10"/>
      <c r="D98" s="136" t="s">
        <v>90</v>
      </c>
      <c r="E98" s="137"/>
      <c r="F98" s="137"/>
      <c r="G98" s="137"/>
      <c r="H98" s="137"/>
      <c r="I98" s="137"/>
      <c r="J98" s="138">
        <f>J173</f>
        <v>0</v>
      </c>
      <c r="K98" s="10"/>
      <c r="L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5"/>
      <c r="C99" s="10"/>
      <c r="D99" s="136" t="s">
        <v>91</v>
      </c>
      <c r="E99" s="137"/>
      <c r="F99" s="137"/>
      <c r="G99" s="137"/>
      <c r="H99" s="137"/>
      <c r="I99" s="137"/>
      <c r="J99" s="138">
        <f>J189</f>
        <v>0</v>
      </c>
      <c r="K99" s="10"/>
      <c r="L99" s="13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5"/>
      <c r="C100" s="10"/>
      <c r="D100" s="136" t="s">
        <v>92</v>
      </c>
      <c r="E100" s="137"/>
      <c r="F100" s="137"/>
      <c r="G100" s="137"/>
      <c r="H100" s="137"/>
      <c r="I100" s="137"/>
      <c r="J100" s="138">
        <f>J215</f>
        <v>0</v>
      </c>
      <c r="K100" s="10"/>
      <c r="L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1"/>
      <c r="C101" s="9"/>
      <c r="D101" s="132" t="s">
        <v>93</v>
      </c>
      <c r="E101" s="133"/>
      <c r="F101" s="133"/>
      <c r="G101" s="133"/>
      <c r="H101" s="133"/>
      <c r="I101" s="133"/>
      <c r="J101" s="134">
        <f>J228</f>
        <v>0</v>
      </c>
      <c r="K101" s="9"/>
      <c r="L101" s="13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5"/>
      <c r="C102" s="10"/>
      <c r="D102" s="136" t="s">
        <v>94</v>
      </c>
      <c r="E102" s="137"/>
      <c r="F102" s="137"/>
      <c r="G102" s="137"/>
      <c r="H102" s="137"/>
      <c r="I102" s="137"/>
      <c r="J102" s="138">
        <f>J229</f>
        <v>0</v>
      </c>
      <c r="K102" s="10"/>
      <c r="L102" s="13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5"/>
      <c r="C103" s="10"/>
      <c r="D103" s="136" t="s">
        <v>95</v>
      </c>
      <c r="E103" s="137"/>
      <c r="F103" s="137"/>
      <c r="G103" s="137"/>
      <c r="H103" s="137"/>
      <c r="I103" s="137"/>
      <c r="J103" s="138">
        <f>J232</f>
        <v>0</v>
      </c>
      <c r="K103" s="10"/>
      <c r="L103" s="1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96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64" t="str">
        <f>E7</f>
        <v>Parkovací stání Mladenovova 1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5"/>
      <c r="E115" s="35"/>
      <c r="F115" s="24" t="str">
        <f>F10</f>
        <v xml:space="preserve"> </v>
      </c>
      <c r="G115" s="35"/>
      <c r="H115" s="35"/>
      <c r="I115" s="29" t="s">
        <v>22</v>
      </c>
      <c r="J115" s="66" t="str">
        <f>IF(J10="","",J10)</f>
        <v>1. 12. 2022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5"/>
      <c r="E117" s="35"/>
      <c r="F117" s="24" t="str">
        <f>E13</f>
        <v xml:space="preserve"> </v>
      </c>
      <c r="G117" s="35"/>
      <c r="H117" s="35"/>
      <c r="I117" s="29" t="s">
        <v>29</v>
      </c>
      <c r="J117" s="33" t="str">
        <f>E19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5"/>
      <c r="E118" s="35"/>
      <c r="F118" s="24" t="str">
        <f>IF(E16="","",E16)</f>
        <v>Vyplň údaj</v>
      </c>
      <c r="G118" s="35"/>
      <c r="H118" s="35"/>
      <c r="I118" s="29" t="s">
        <v>31</v>
      </c>
      <c r="J118" s="33" t="str">
        <f>E22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39"/>
      <c r="B120" s="140"/>
      <c r="C120" s="141" t="s">
        <v>97</v>
      </c>
      <c r="D120" s="142" t="s">
        <v>58</v>
      </c>
      <c r="E120" s="142" t="s">
        <v>54</v>
      </c>
      <c r="F120" s="142" t="s">
        <v>55</v>
      </c>
      <c r="G120" s="142" t="s">
        <v>98</v>
      </c>
      <c r="H120" s="142" t="s">
        <v>99</v>
      </c>
      <c r="I120" s="142" t="s">
        <v>100</v>
      </c>
      <c r="J120" s="143" t="s">
        <v>84</v>
      </c>
      <c r="K120" s="144" t="s">
        <v>101</v>
      </c>
      <c r="L120" s="145"/>
      <c r="M120" s="83" t="s">
        <v>1</v>
      </c>
      <c r="N120" s="84" t="s">
        <v>37</v>
      </c>
      <c r="O120" s="84" t="s">
        <v>102</v>
      </c>
      <c r="P120" s="84" t="s">
        <v>103</v>
      </c>
      <c r="Q120" s="84" t="s">
        <v>104</v>
      </c>
      <c r="R120" s="84" t="s">
        <v>105</v>
      </c>
      <c r="S120" s="84" t="s">
        <v>106</v>
      </c>
      <c r="T120" s="85" t="s">
        <v>107</v>
      </c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63" s="2" customFormat="1" ht="22.8" customHeight="1">
      <c r="A121" s="35"/>
      <c r="B121" s="36"/>
      <c r="C121" s="90" t="s">
        <v>108</v>
      </c>
      <c r="D121" s="35"/>
      <c r="E121" s="35"/>
      <c r="F121" s="35"/>
      <c r="G121" s="35"/>
      <c r="H121" s="35"/>
      <c r="I121" s="35"/>
      <c r="J121" s="146">
        <f>BK121</f>
        <v>0</v>
      </c>
      <c r="K121" s="35"/>
      <c r="L121" s="36"/>
      <c r="M121" s="86"/>
      <c r="N121" s="70"/>
      <c r="O121" s="87"/>
      <c r="P121" s="147">
        <f>P122+P228</f>
        <v>0</v>
      </c>
      <c r="Q121" s="87"/>
      <c r="R121" s="147">
        <f>R122+R228</f>
        <v>24.08461</v>
      </c>
      <c r="S121" s="87"/>
      <c r="T121" s="148">
        <f>T122+T228</f>
        <v>33.795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72</v>
      </c>
      <c r="AU121" s="16" t="s">
        <v>86</v>
      </c>
      <c r="BK121" s="149">
        <f>BK122+BK228</f>
        <v>0</v>
      </c>
    </row>
    <row r="122" spans="1:63" s="12" customFormat="1" ht="25.9" customHeight="1">
      <c r="A122" s="12"/>
      <c r="B122" s="150"/>
      <c r="C122" s="12"/>
      <c r="D122" s="151" t="s">
        <v>72</v>
      </c>
      <c r="E122" s="152" t="s">
        <v>109</v>
      </c>
      <c r="F122" s="152" t="s">
        <v>110</v>
      </c>
      <c r="G122" s="12"/>
      <c r="H122" s="12"/>
      <c r="I122" s="153"/>
      <c r="J122" s="154">
        <f>BK122</f>
        <v>0</v>
      </c>
      <c r="K122" s="12"/>
      <c r="L122" s="150"/>
      <c r="M122" s="155"/>
      <c r="N122" s="156"/>
      <c r="O122" s="156"/>
      <c r="P122" s="157">
        <f>P123+P166+P173+P189+P215</f>
        <v>0</v>
      </c>
      <c r="Q122" s="156"/>
      <c r="R122" s="157">
        <f>R123+R166+R173+R189+R215</f>
        <v>24.056890000000003</v>
      </c>
      <c r="S122" s="156"/>
      <c r="T122" s="158">
        <f>T123+T166+T173+T189+T215</f>
        <v>33.795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1" t="s">
        <v>78</v>
      </c>
      <c r="AT122" s="159" t="s">
        <v>72</v>
      </c>
      <c r="AU122" s="159" t="s">
        <v>73</v>
      </c>
      <c r="AY122" s="151" t="s">
        <v>111</v>
      </c>
      <c r="BK122" s="160">
        <f>BK123+BK166+BK173+BK189+BK215</f>
        <v>0</v>
      </c>
    </row>
    <row r="123" spans="1:63" s="12" customFormat="1" ht="22.8" customHeight="1">
      <c r="A123" s="12"/>
      <c r="B123" s="150"/>
      <c r="C123" s="12"/>
      <c r="D123" s="151" t="s">
        <v>72</v>
      </c>
      <c r="E123" s="161" t="s">
        <v>78</v>
      </c>
      <c r="F123" s="161" t="s">
        <v>112</v>
      </c>
      <c r="G123" s="12"/>
      <c r="H123" s="12"/>
      <c r="I123" s="153"/>
      <c r="J123" s="162">
        <f>BK123</f>
        <v>0</v>
      </c>
      <c r="K123" s="12"/>
      <c r="L123" s="150"/>
      <c r="M123" s="155"/>
      <c r="N123" s="156"/>
      <c r="O123" s="156"/>
      <c r="P123" s="157">
        <f>SUM(P124:P165)</f>
        <v>0</v>
      </c>
      <c r="Q123" s="156"/>
      <c r="R123" s="157">
        <f>SUM(R124:R165)</f>
        <v>0.0009299999999999998</v>
      </c>
      <c r="S123" s="156"/>
      <c r="T123" s="158">
        <f>SUM(T124:T165)</f>
        <v>33.795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1" t="s">
        <v>78</v>
      </c>
      <c r="AT123" s="159" t="s">
        <v>72</v>
      </c>
      <c r="AU123" s="159" t="s">
        <v>78</v>
      </c>
      <c r="AY123" s="151" t="s">
        <v>111</v>
      </c>
      <c r="BK123" s="160">
        <f>SUM(BK124:BK165)</f>
        <v>0</v>
      </c>
    </row>
    <row r="124" spans="1:65" s="2" customFormat="1" ht="24.15" customHeight="1">
      <c r="A124" s="35"/>
      <c r="B124" s="163"/>
      <c r="C124" s="164" t="s">
        <v>78</v>
      </c>
      <c r="D124" s="164" t="s">
        <v>113</v>
      </c>
      <c r="E124" s="165" t="s">
        <v>114</v>
      </c>
      <c r="F124" s="166" t="s">
        <v>115</v>
      </c>
      <c r="G124" s="167" t="s">
        <v>116</v>
      </c>
      <c r="H124" s="168">
        <v>90</v>
      </c>
      <c r="I124" s="169"/>
      <c r="J124" s="170">
        <f>ROUND(I124*H124,2)</f>
        <v>0</v>
      </c>
      <c r="K124" s="171"/>
      <c r="L124" s="36"/>
      <c r="M124" s="172" t="s">
        <v>1</v>
      </c>
      <c r="N124" s="173" t="s">
        <v>38</v>
      </c>
      <c r="O124" s="74"/>
      <c r="P124" s="174">
        <f>O124*H124</f>
        <v>0</v>
      </c>
      <c r="Q124" s="174">
        <v>0</v>
      </c>
      <c r="R124" s="174">
        <f>Q124*H124</f>
        <v>0</v>
      </c>
      <c r="S124" s="174">
        <v>0.29</v>
      </c>
      <c r="T124" s="175">
        <f>S124*H124</f>
        <v>26.099999999999998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76" t="s">
        <v>117</v>
      </c>
      <c r="AT124" s="176" t="s">
        <v>113</v>
      </c>
      <c r="AU124" s="176" t="s">
        <v>80</v>
      </c>
      <c r="AY124" s="16" t="s">
        <v>111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6" t="s">
        <v>78</v>
      </c>
      <c r="BK124" s="177">
        <f>ROUND(I124*H124,2)</f>
        <v>0</v>
      </c>
      <c r="BL124" s="16" t="s">
        <v>117</v>
      </c>
      <c r="BM124" s="176" t="s">
        <v>118</v>
      </c>
    </row>
    <row r="125" spans="1:47" s="2" customFormat="1" ht="12">
      <c r="A125" s="35"/>
      <c r="B125" s="36"/>
      <c r="C125" s="35"/>
      <c r="D125" s="178" t="s">
        <v>119</v>
      </c>
      <c r="E125" s="35"/>
      <c r="F125" s="179" t="s">
        <v>120</v>
      </c>
      <c r="G125" s="35"/>
      <c r="H125" s="35"/>
      <c r="I125" s="180"/>
      <c r="J125" s="35"/>
      <c r="K125" s="35"/>
      <c r="L125" s="36"/>
      <c r="M125" s="181"/>
      <c r="N125" s="182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119</v>
      </c>
      <c r="AU125" s="16" t="s">
        <v>80</v>
      </c>
    </row>
    <row r="126" spans="1:47" s="2" customFormat="1" ht="12">
      <c r="A126" s="35"/>
      <c r="B126" s="36"/>
      <c r="C126" s="35"/>
      <c r="D126" s="183" t="s">
        <v>121</v>
      </c>
      <c r="E126" s="35"/>
      <c r="F126" s="184" t="s">
        <v>122</v>
      </c>
      <c r="G126" s="35"/>
      <c r="H126" s="35"/>
      <c r="I126" s="180"/>
      <c r="J126" s="35"/>
      <c r="K126" s="35"/>
      <c r="L126" s="36"/>
      <c r="M126" s="181"/>
      <c r="N126" s="182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121</v>
      </c>
      <c r="AU126" s="16" t="s">
        <v>80</v>
      </c>
    </row>
    <row r="127" spans="1:51" s="13" customFormat="1" ht="12">
      <c r="A127" s="13"/>
      <c r="B127" s="185"/>
      <c r="C127" s="13"/>
      <c r="D127" s="178" t="s">
        <v>123</v>
      </c>
      <c r="E127" s="186" t="s">
        <v>1</v>
      </c>
      <c r="F127" s="187" t="s">
        <v>124</v>
      </c>
      <c r="G127" s="13"/>
      <c r="H127" s="188">
        <v>90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6" t="s">
        <v>123</v>
      </c>
      <c r="AU127" s="186" t="s">
        <v>80</v>
      </c>
      <c r="AV127" s="13" t="s">
        <v>80</v>
      </c>
      <c r="AW127" s="13" t="s">
        <v>30</v>
      </c>
      <c r="AX127" s="13" t="s">
        <v>78</v>
      </c>
      <c r="AY127" s="186" t="s">
        <v>111</v>
      </c>
    </row>
    <row r="128" spans="1:65" s="2" customFormat="1" ht="33" customHeight="1">
      <c r="A128" s="35"/>
      <c r="B128" s="163"/>
      <c r="C128" s="164" t="s">
        <v>80</v>
      </c>
      <c r="D128" s="164" t="s">
        <v>113</v>
      </c>
      <c r="E128" s="165" t="s">
        <v>125</v>
      </c>
      <c r="F128" s="166" t="s">
        <v>126</v>
      </c>
      <c r="G128" s="167" t="s">
        <v>116</v>
      </c>
      <c r="H128" s="168">
        <v>9.5</v>
      </c>
      <c r="I128" s="169"/>
      <c r="J128" s="170">
        <f>ROUND(I128*H128,2)</f>
        <v>0</v>
      </c>
      <c r="K128" s="171"/>
      <c r="L128" s="36"/>
      <c r="M128" s="172" t="s">
        <v>1</v>
      </c>
      <c r="N128" s="173" t="s">
        <v>38</v>
      </c>
      <c r="O128" s="74"/>
      <c r="P128" s="174">
        <f>O128*H128</f>
        <v>0</v>
      </c>
      <c r="Q128" s="174">
        <v>9E-05</v>
      </c>
      <c r="R128" s="174">
        <f>Q128*H128</f>
        <v>0.0008550000000000001</v>
      </c>
      <c r="S128" s="174">
        <v>0.23</v>
      </c>
      <c r="T128" s="175">
        <f>S128*H128</f>
        <v>2.185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6" t="s">
        <v>117</v>
      </c>
      <c r="AT128" s="176" t="s">
        <v>113</v>
      </c>
      <c r="AU128" s="176" t="s">
        <v>80</v>
      </c>
      <c r="AY128" s="16" t="s">
        <v>111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6" t="s">
        <v>78</v>
      </c>
      <c r="BK128" s="177">
        <f>ROUND(I128*H128,2)</f>
        <v>0</v>
      </c>
      <c r="BL128" s="16" t="s">
        <v>117</v>
      </c>
      <c r="BM128" s="176" t="s">
        <v>127</v>
      </c>
    </row>
    <row r="129" spans="1:47" s="2" customFormat="1" ht="12">
      <c r="A129" s="35"/>
      <c r="B129" s="36"/>
      <c r="C129" s="35"/>
      <c r="D129" s="178" t="s">
        <v>119</v>
      </c>
      <c r="E129" s="35"/>
      <c r="F129" s="179" t="s">
        <v>128</v>
      </c>
      <c r="G129" s="35"/>
      <c r="H129" s="35"/>
      <c r="I129" s="180"/>
      <c r="J129" s="35"/>
      <c r="K129" s="35"/>
      <c r="L129" s="36"/>
      <c r="M129" s="181"/>
      <c r="N129" s="182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119</v>
      </c>
      <c r="AU129" s="16" t="s">
        <v>80</v>
      </c>
    </row>
    <row r="130" spans="1:47" s="2" customFormat="1" ht="12">
      <c r="A130" s="35"/>
      <c r="B130" s="36"/>
      <c r="C130" s="35"/>
      <c r="D130" s="183" t="s">
        <v>121</v>
      </c>
      <c r="E130" s="35"/>
      <c r="F130" s="184" t="s">
        <v>129</v>
      </c>
      <c r="G130" s="35"/>
      <c r="H130" s="35"/>
      <c r="I130" s="180"/>
      <c r="J130" s="35"/>
      <c r="K130" s="35"/>
      <c r="L130" s="36"/>
      <c r="M130" s="181"/>
      <c r="N130" s="182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121</v>
      </c>
      <c r="AU130" s="16" t="s">
        <v>80</v>
      </c>
    </row>
    <row r="131" spans="1:51" s="13" customFormat="1" ht="12">
      <c r="A131" s="13"/>
      <c r="B131" s="185"/>
      <c r="C131" s="13"/>
      <c r="D131" s="178" t="s">
        <v>123</v>
      </c>
      <c r="E131" s="186" t="s">
        <v>1</v>
      </c>
      <c r="F131" s="187" t="s">
        <v>130</v>
      </c>
      <c r="G131" s="13"/>
      <c r="H131" s="188">
        <v>9.5</v>
      </c>
      <c r="I131" s="189"/>
      <c r="J131" s="13"/>
      <c r="K131" s="13"/>
      <c r="L131" s="185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123</v>
      </c>
      <c r="AU131" s="186" t="s">
        <v>80</v>
      </c>
      <c r="AV131" s="13" t="s">
        <v>80</v>
      </c>
      <c r="AW131" s="13" t="s">
        <v>30</v>
      </c>
      <c r="AX131" s="13" t="s">
        <v>78</v>
      </c>
      <c r="AY131" s="186" t="s">
        <v>111</v>
      </c>
    </row>
    <row r="132" spans="1:65" s="2" customFormat="1" ht="16.5" customHeight="1">
      <c r="A132" s="35"/>
      <c r="B132" s="163"/>
      <c r="C132" s="164" t="s">
        <v>131</v>
      </c>
      <c r="D132" s="164" t="s">
        <v>113</v>
      </c>
      <c r="E132" s="165" t="s">
        <v>132</v>
      </c>
      <c r="F132" s="166" t="s">
        <v>133</v>
      </c>
      <c r="G132" s="167" t="s">
        <v>134</v>
      </c>
      <c r="H132" s="168">
        <v>19</v>
      </c>
      <c r="I132" s="169"/>
      <c r="J132" s="170">
        <f>ROUND(I132*H132,2)</f>
        <v>0</v>
      </c>
      <c r="K132" s="171"/>
      <c r="L132" s="36"/>
      <c r="M132" s="172" t="s">
        <v>1</v>
      </c>
      <c r="N132" s="173" t="s">
        <v>38</v>
      </c>
      <c r="O132" s="74"/>
      <c r="P132" s="174">
        <f>O132*H132</f>
        <v>0</v>
      </c>
      <c r="Q132" s="174">
        <v>0</v>
      </c>
      <c r="R132" s="174">
        <f>Q132*H132</f>
        <v>0</v>
      </c>
      <c r="S132" s="174">
        <v>0.29</v>
      </c>
      <c r="T132" s="175">
        <f>S132*H132</f>
        <v>5.51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6" t="s">
        <v>117</v>
      </c>
      <c r="AT132" s="176" t="s">
        <v>113</v>
      </c>
      <c r="AU132" s="176" t="s">
        <v>80</v>
      </c>
      <c r="AY132" s="16" t="s">
        <v>111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6" t="s">
        <v>78</v>
      </c>
      <c r="BK132" s="177">
        <f>ROUND(I132*H132,2)</f>
        <v>0</v>
      </c>
      <c r="BL132" s="16" t="s">
        <v>117</v>
      </c>
      <c r="BM132" s="176" t="s">
        <v>135</v>
      </c>
    </row>
    <row r="133" spans="1:47" s="2" customFormat="1" ht="12">
      <c r="A133" s="35"/>
      <c r="B133" s="36"/>
      <c r="C133" s="35"/>
      <c r="D133" s="178" t="s">
        <v>119</v>
      </c>
      <c r="E133" s="35"/>
      <c r="F133" s="179" t="s">
        <v>136</v>
      </c>
      <c r="G133" s="35"/>
      <c r="H133" s="35"/>
      <c r="I133" s="180"/>
      <c r="J133" s="35"/>
      <c r="K133" s="35"/>
      <c r="L133" s="36"/>
      <c r="M133" s="181"/>
      <c r="N133" s="182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119</v>
      </c>
      <c r="AU133" s="16" t="s">
        <v>80</v>
      </c>
    </row>
    <row r="134" spans="1:47" s="2" customFormat="1" ht="12">
      <c r="A134" s="35"/>
      <c r="B134" s="36"/>
      <c r="C134" s="35"/>
      <c r="D134" s="183" t="s">
        <v>121</v>
      </c>
      <c r="E134" s="35"/>
      <c r="F134" s="184" t="s">
        <v>137</v>
      </c>
      <c r="G134" s="35"/>
      <c r="H134" s="35"/>
      <c r="I134" s="180"/>
      <c r="J134" s="35"/>
      <c r="K134" s="35"/>
      <c r="L134" s="36"/>
      <c r="M134" s="181"/>
      <c r="N134" s="182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121</v>
      </c>
      <c r="AU134" s="16" t="s">
        <v>80</v>
      </c>
    </row>
    <row r="135" spans="1:51" s="13" customFormat="1" ht="12">
      <c r="A135" s="13"/>
      <c r="B135" s="185"/>
      <c r="C135" s="13"/>
      <c r="D135" s="178" t="s">
        <v>123</v>
      </c>
      <c r="E135" s="186" t="s">
        <v>1</v>
      </c>
      <c r="F135" s="187" t="s">
        <v>138</v>
      </c>
      <c r="G135" s="13"/>
      <c r="H135" s="188">
        <v>19</v>
      </c>
      <c r="I135" s="189"/>
      <c r="J135" s="13"/>
      <c r="K135" s="13"/>
      <c r="L135" s="185"/>
      <c r="M135" s="190"/>
      <c r="N135" s="191"/>
      <c r="O135" s="191"/>
      <c r="P135" s="191"/>
      <c r="Q135" s="191"/>
      <c r="R135" s="191"/>
      <c r="S135" s="191"/>
      <c r="T135" s="19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6" t="s">
        <v>123</v>
      </c>
      <c r="AU135" s="186" t="s">
        <v>80</v>
      </c>
      <c r="AV135" s="13" t="s">
        <v>80</v>
      </c>
      <c r="AW135" s="13" t="s">
        <v>30</v>
      </c>
      <c r="AX135" s="13" t="s">
        <v>78</v>
      </c>
      <c r="AY135" s="186" t="s">
        <v>111</v>
      </c>
    </row>
    <row r="136" spans="1:65" s="2" customFormat="1" ht="24.15" customHeight="1">
      <c r="A136" s="35"/>
      <c r="B136" s="163"/>
      <c r="C136" s="164" t="s">
        <v>117</v>
      </c>
      <c r="D136" s="164" t="s">
        <v>113</v>
      </c>
      <c r="E136" s="165" t="s">
        <v>139</v>
      </c>
      <c r="F136" s="166" t="s">
        <v>140</v>
      </c>
      <c r="G136" s="167" t="s">
        <v>116</v>
      </c>
      <c r="H136" s="168">
        <v>90</v>
      </c>
      <c r="I136" s="169"/>
      <c r="J136" s="170">
        <f>ROUND(I136*H136,2)</f>
        <v>0</v>
      </c>
      <c r="K136" s="171"/>
      <c r="L136" s="36"/>
      <c r="M136" s="172" t="s">
        <v>1</v>
      </c>
      <c r="N136" s="173" t="s">
        <v>38</v>
      </c>
      <c r="O136" s="74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6" t="s">
        <v>117</v>
      </c>
      <c r="AT136" s="176" t="s">
        <v>113</v>
      </c>
      <c r="AU136" s="176" t="s">
        <v>80</v>
      </c>
      <c r="AY136" s="16" t="s">
        <v>111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78</v>
      </c>
      <c r="BK136" s="177">
        <f>ROUND(I136*H136,2)</f>
        <v>0</v>
      </c>
      <c r="BL136" s="16" t="s">
        <v>117</v>
      </c>
      <c r="BM136" s="176" t="s">
        <v>141</v>
      </c>
    </row>
    <row r="137" spans="1:47" s="2" customFormat="1" ht="12">
      <c r="A137" s="35"/>
      <c r="B137" s="36"/>
      <c r="C137" s="35"/>
      <c r="D137" s="178" t="s">
        <v>119</v>
      </c>
      <c r="E137" s="35"/>
      <c r="F137" s="179" t="s">
        <v>142</v>
      </c>
      <c r="G137" s="35"/>
      <c r="H137" s="35"/>
      <c r="I137" s="180"/>
      <c r="J137" s="35"/>
      <c r="K137" s="35"/>
      <c r="L137" s="36"/>
      <c r="M137" s="181"/>
      <c r="N137" s="182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119</v>
      </c>
      <c r="AU137" s="16" t="s">
        <v>80</v>
      </c>
    </row>
    <row r="138" spans="1:47" s="2" customFormat="1" ht="12">
      <c r="A138" s="35"/>
      <c r="B138" s="36"/>
      <c r="C138" s="35"/>
      <c r="D138" s="183" t="s">
        <v>121</v>
      </c>
      <c r="E138" s="35"/>
      <c r="F138" s="184" t="s">
        <v>143</v>
      </c>
      <c r="G138" s="35"/>
      <c r="H138" s="35"/>
      <c r="I138" s="180"/>
      <c r="J138" s="35"/>
      <c r="K138" s="35"/>
      <c r="L138" s="36"/>
      <c r="M138" s="181"/>
      <c r="N138" s="182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121</v>
      </c>
      <c r="AU138" s="16" t="s">
        <v>80</v>
      </c>
    </row>
    <row r="139" spans="1:51" s="13" customFormat="1" ht="12">
      <c r="A139" s="13"/>
      <c r="B139" s="185"/>
      <c r="C139" s="13"/>
      <c r="D139" s="178" t="s">
        <v>123</v>
      </c>
      <c r="E139" s="186" t="s">
        <v>1</v>
      </c>
      <c r="F139" s="187" t="s">
        <v>124</v>
      </c>
      <c r="G139" s="13"/>
      <c r="H139" s="188">
        <v>90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123</v>
      </c>
      <c r="AU139" s="186" t="s">
        <v>80</v>
      </c>
      <c r="AV139" s="13" t="s">
        <v>80</v>
      </c>
      <c r="AW139" s="13" t="s">
        <v>30</v>
      </c>
      <c r="AX139" s="13" t="s">
        <v>78</v>
      </c>
      <c r="AY139" s="186" t="s">
        <v>111</v>
      </c>
    </row>
    <row r="140" spans="1:65" s="2" customFormat="1" ht="33" customHeight="1">
      <c r="A140" s="35"/>
      <c r="B140" s="163"/>
      <c r="C140" s="164" t="s">
        <v>144</v>
      </c>
      <c r="D140" s="164" t="s">
        <v>113</v>
      </c>
      <c r="E140" s="165" t="s">
        <v>145</v>
      </c>
      <c r="F140" s="166" t="s">
        <v>146</v>
      </c>
      <c r="G140" s="167" t="s">
        <v>147</v>
      </c>
      <c r="H140" s="168">
        <v>27</v>
      </c>
      <c r="I140" s="169"/>
      <c r="J140" s="170">
        <f>ROUND(I140*H140,2)</f>
        <v>0</v>
      </c>
      <c r="K140" s="171"/>
      <c r="L140" s="36"/>
      <c r="M140" s="172" t="s">
        <v>1</v>
      </c>
      <c r="N140" s="173" t="s">
        <v>38</v>
      </c>
      <c r="O140" s="74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117</v>
      </c>
      <c r="AT140" s="176" t="s">
        <v>113</v>
      </c>
      <c r="AU140" s="176" t="s">
        <v>80</v>
      </c>
      <c r="AY140" s="16" t="s">
        <v>111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78</v>
      </c>
      <c r="BK140" s="177">
        <f>ROUND(I140*H140,2)</f>
        <v>0</v>
      </c>
      <c r="BL140" s="16" t="s">
        <v>117</v>
      </c>
      <c r="BM140" s="176" t="s">
        <v>148</v>
      </c>
    </row>
    <row r="141" spans="1:47" s="2" customFormat="1" ht="12">
      <c r="A141" s="35"/>
      <c r="B141" s="36"/>
      <c r="C141" s="35"/>
      <c r="D141" s="178" t="s">
        <v>119</v>
      </c>
      <c r="E141" s="35"/>
      <c r="F141" s="179" t="s">
        <v>149</v>
      </c>
      <c r="G141" s="35"/>
      <c r="H141" s="35"/>
      <c r="I141" s="180"/>
      <c r="J141" s="35"/>
      <c r="K141" s="35"/>
      <c r="L141" s="36"/>
      <c r="M141" s="181"/>
      <c r="N141" s="182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119</v>
      </c>
      <c r="AU141" s="16" t="s">
        <v>80</v>
      </c>
    </row>
    <row r="142" spans="1:47" s="2" customFormat="1" ht="12">
      <c r="A142" s="35"/>
      <c r="B142" s="36"/>
      <c r="C142" s="35"/>
      <c r="D142" s="183" t="s">
        <v>121</v>
      </c>
      <c r="E142" s="35"/>
      <c r="F142" s="184" t="s">
        <v>150</v>
      </c>
      <c r="G142" s="35"/>
      <c r="H142" s="35"/>
      <c r="I142" s="180"/>
      <c r="J142" s="35"/>
      <c r="K142" s="35"/>
      <c r="L142" s="36"/>
      <c r="M142" s="181"/>
      <c r="N142" s="182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121</v>
      </c>
      <c r="AU142" s="16" t="s">
        <v>80</v>
      </c>
    </row>
    <row r="143" spans="1:51" s="13" customFormat="1" ht="12">
      <c r="A143" s="13"/>
      <c r="B143" s="185"/>
      <c r="C143" s="13"/>
      <c r="D143" s="178" t="s">
        <v>123</v>
      </c>
      <c r="E143" s="186" t="s">
        <v>1</v>
      </c>
      <c r="F143" s="187" t="s">
        <v>151</v>
      </c>
      <c r="G143" s="13"/>
      <c r="H143" s="188">
        <v>27</v>
      </c>
      <c r="I143" s="189"/>
      <c r="J143" s="13"/>
      <c r="K143" s="13"/>
      <c r="L143" s="185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123</v>
      </c>
      <c r="AU143" s="186" t="s">
        <v>80</v>
      </c>
      <c r="AV143" s="13" t="s">
        <v>80</v>
      </c>
      <c r="AW143" s="13" t="s">
        <v>30</v>
      </c>
      <c r="AX143" s="13" t="s">
        <v>78</v>
      </c>
      <c r="AY143" s="186" t="s">
        <v>111</v>
      </c>
    </row>
    <row r="144" spans="1:65" s="2" customFormat="1" ht="33" customHeight="1">
      <c r="A144" s="35"/>
      <c r="B144" s="163"/>
      <c r="C144" s="164" t="s">
        <v>152</v>
      </c>
      <c r="D144" s="164" t="s">
        <v>113</v>
      </c>
      <c r="E144" s="165" t="s">
        <v>153</v>
      </c>
      <c r="F144" s="166" t="s">
        <v>154</v>
      </c>
      <c r="G144" s="167" t="s">
        <v>147</v>
      </c>
      <c r="H144" s="168">
        <v>4.5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38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117</v>
      </c>
      <c r="AT144" s="176" t="s">
        <v>113</v>
      </c>
      <c r="AU144" s="176" t="s">
        <v>80</v>
      </c>
      <c r="AY144" s="16" t="s">
        <v>111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78</v>
      </c>
      <c r="BK144" s="177">
        <f>ROUND(I144*H144,2)</f>
        <v>0</v>
      </c>
      <c r="BL144" s="16" t="s">
        <v>117</v>
      </c>
      <c r="BM144" s="176" t="s">
        <v>155</v>
      </c>
    </row>
    <row r="145" spans="1:47" s="2" customFormat="1" ht="12">
      <c r="A145" s="35"/>
      <c r="B145" s="36"/>
      <c r="C145" s="35"/>
      <c r="D145" s="178" t="s">
        <v>119</v>
      </c>
      <c r="E145" s="35"/>
      <c r="F145" s="179" t="s">
        <v>156</v>
      </c>
      <c r="G145" s="35"/>
      <c r="H145" s="35"/>
      <c r="I145" s="180"/>
      <c r="J145" s="35"/>
      <c r="K145" s="35"/>
      <c r="L145" s="36"/>
      <c r="M145" s="181"/>
      <c r="N145" s="182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119</v>
      </c>
      <c r="AU145" s="16" t="s">
        <v>80</v>
      </c>
    </row>
    <row r="146" spans="1:47" s="2" customFormat="1" ht="12">
      <c r="A146" s="35"/>
      <c r="B146" s="36"/>
      <c r="C146" s="35"/>
      <c r="D146" s="183" t="s">
        <v>121</v>
      </c>
      <c r="E146" s="35"/>
      <c r="F146" s="184" t="s">
        <v>157</v>
      </c>
      <c r="G146" s="35"/>
      <c r="H146" s="35"/>
      <c r="I146" s="180"/>
      <c r="J146" s="35"/>
      <c r="K146" s="35"/>
      <c r="L146" s="36"/>
      <c r="M146" s="181"/>
      <c r="N146" s="182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121</v>
      </c>
      <c r="AU146" s="16" t="s">
        <v>80</v>
      </c>
    </row>
    <row r="147" spans="1:51" s="13" customFormat="1" ht="12">
      <c r="A147" s="13"/>
      <c r="B147" s="185"/>
      <c r="C147" s="13"/>
      <c r="D147" s="178" t="s">
        <v>123</v>
      </c>
      <c r="E147" s="186" t="s">
        <v>1</v>
      </c>
      <c r="F147" s="187" t="s">
        <v>158</v>
      </c>
      <c r="G147" s="13"/>
      <c r="H147" s="188">
        <v>4.5</v>
      </c>
      <c r="I147" s="189"/>
      <c r="J147" s="13"/>
      <c r="K147" s="13"/>
      <c r="L147" s="185"/>
      <c r="M147" s="190"/>
      <c r="N147" s="191"/>
      <c r="O147" s="191"/>
      <c r="P147" s="191"/>
      <c r="Q147" s="191"/>
      <c r="R147" s="191"/>
      <c r="S147" s="191"/>
      <c r="T147" s="1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6" t="s">
        <v>123</v>
      </c>
      <c r="AU147" s="186" t="s">
        <v>80</v>
      </c>
      <c r="AV147" s="13" t="s">
        <v>80</v>
      </c>
      <c r="AW147" s="13" t="s">
        <v>30</v>
      </c>
      <c r="AX147" s="13" t="s">
        <v>78</v>
      </c>
      <c r="AY147" s="186" t="s">
        <v>111</v>
      </c>
    </row>
    <row r="148" spans="1:65" s="2" customFormat="1" ht="24.15" customHeight="1">
      <c r="A148" s="35"/>
      <c r="B148" s="163"/>
      <c r="C148" s="164" t="s">
        <v>159</v>
      </c>
      <c r="D148" s="164" t="s">
        <v>113</v>
      </c>
      <c r="E148" s="165" t="s">
        <v>160</v>
      </c>
      <c r="F148" s="166" t="s">
        <v>161</v>
      </c>
      <c r="G148" s="167" t="s">
        <v>116</v>
      </c>
      <c r="H148" s="168">
        <v>90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38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117</v>
      </c>
      <c r="AT148" s="176" t="s">
        <v>113</v>
      </c>
      <c r="AU148" s="176" t="s">
        <v>80</v>
      </c>
      <c r="AY148" s="16" t="s">
        <v>111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78</v>
      </c>
      <c r="BK148" s="177">
        <f>ROUND(I148*H148,2)</f>
        <v>0</v>
      </c>
      <c r="BL148" s="16" t="s">
        <v>117</v>
      </c>
      <c r="BM148" s="176" t="s">
        <v>162</v>
      </c>
    </row>
    <row r="149" spans="1:47" s="2" customFormat="1" ht="12">
      <c r="A149" s="35"/>
      <c r="B149" s="36"/>
      <c r="C149" s="35"/>
      <c r="D149" s="178" t="s">
        <v>119</v>
      </c>
      <c r="E149" s="35"/>
      <c r="F149" s="179" t="s">
        <v>163</v>
      </c>
      <c r="G149" s="35"/>
      <c r="H149" s="35"/>
      <c r="I149" s="180"/>
      <c r="J149" s="35"/>
      <c r="K149" s="35"/>
      <c r="L149" s="36"/>
      <c r="M149" s="181"/>
      <c r="N149" s="182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119</v>
      </c>
      <c r="AU149" s="16" t="s">
        <v>80</v>
      </c>
    </row>
    <row r="150" spans="1:47" s="2" customFormat="1" ht="12">
      <c r="A150" s="35"/>
      <c r="B150" s="36"/>
      <c r="C150" s="35"/>
      <c r="D150" s="183" t="s">
        <v>121</v>
      </c>
      <c r="E150" s="35"/>
      <c r="F150" s="184" t="s">
        <v>164</v>
      </c>
      <c r="G150" s="35"/>
      <c r="H150" s="35"/>
      <c r="I150" s="180"/>
      <c r="J150" s="35"/>
      <c r="K150" s="35"/>
      <c r="L150" s="36"/>
      <c r="M150" s="181"/>
      <c r="N150" s="182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121</v>
      </c>
      <c r="AU150" s="16" t="s">
        <v>80</v>
      </c>
    </row>
    <row r="151" spans="1:51" s="13" customFormat="1" ht="12">
      <c r="A151" s="13"/>
      <c r="B151" s="185"/>
      <c r="C151" s="13"/>
      <c r="D151" s="178" t="s">
        <v>123</v>
      </c>
      <c r="E151" s="186" t="s">
        <v>1</v>
      </c>
      <c r="F151" s="187" t="s">
        <v>124</v>
      </c>
      <c r="G151" s="13"/>
      <c r="H151" s="188">
        <v>90</v>
      </c>
      <c r="I151" s="189"/>
      <c r="J151" s="13"/>
      <c r="K151" s="13"/>
      <c r="L151" s="185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123</v>
      </c>
      <c r="AU151" s="186" t="s">
        <v>80</v>
      </c>
      <c r="AV151" s="13" t="s">
        <v>80</v>
      </c>
      <c r="AW151" s="13" t="s">
        <v>30</v>
      </c>
      <c r="AX151" s="13" t="s">
        <v>78</v>
      </c>
      <c r="AY151" s="186" t="s">
        <v>111</v>
      </c>
    </row>
    <row r="152" spans="1:65" s="2" customFormat="1" ht="24.15" customHeight="1">
      <c r="A152" s="35"/>
      <c r="B152" s="163"/>
      <c r="C152" s="164" t="s">
        <v>165</v>
      </c>
      <c r="D152" s="164" t="s">
        <v>113</v>
      </c>
      <c r="E152" s="165" t="s">
        <v>166</v>
      </c>
      <c r="F152" s="166" t="s">
        <v>167</v>
      </c>
      <c r="G152" s="167" t="s">
        <v>116</v>
      </c>
      <c r="H152" s="168">
        <v>30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38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117</v>
      </c>
      <c r="AT152" s="176" t="s">
        <v>113</v>
      </c>
      <c r="AU152" s="176" t="s">
        <v>80</v>
      </c>
      <c r="AY152" s="16" t="s">
        <v>111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78</v>
      </c>
      <c r="BK152" s="177">
        <f>ROUND(I152*H152,2)</f>
        <v>0</v>
      </c>
      <c r="BL152" s="16" t="s">
        <v>117</v>
      </c>
      <c r="BM152" s="176" t="s">
        <v>168</v>
      </c>
    </row>
    <row r="153" spans="1:47" s="2" customFormat="1" ht="12">
      <c r="A153" s="35"/>
      <c r="B153" s="36"/>
      <c r="C153" s="35"/>
      <c r="D153" s="178" t="s">
        <v>119</v>
      </c>
      <c r="E153" s="35"/>
      <c r="F153" s="179" t="s">
        <v>169</v>
      </c>
      <c r="G153" s="35"/>
      <c r="H153" s="35"/>
      <c r="I153" s="180"/>
      <c r="J153" s="35"/>
      <c r="K153" s="35"/>
      <c r="L153" s="36"/>
      <c r="M153" s="181"/>
      <c r="N153" s="182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119</v>
      </c>
      <c r="AU153" s="16" t="s">
        <v>80</v>
      </c>
    </row>
    <row r="154" spans="1:47" s="2" customFormat="1" ht="12">
      <c r="A154" s="35"/>
      <c r="B154" s="36"/>
      <c r="C154" s="35"/>
      <c r="D154" s="183" t="s">
        <v>121</v>
      </c>
      <c r="E154" s="35"/>
      <c r="F154" s="184" t="s">
        <v>170</v>
      </c>
      <c r="G154" s="35"/>
      <c r="H154" s="35"/>
      <c r="I154" s="180"/>
      <c r="J154" s="35"/>
      <c r="K154" s="35"/>
      <c r="L154" s="36"/>
      <c r="M154" s="181"/>
      <c r="N154" s="182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121</v>
      </c>
      <c r="AU154" s="16" t="s">
        <v>80</v>
      </c>
    </row>
    <row r="155" spans="1:47" s="2" customFormat="1" ht="12">
      <c r="A155" s="35"/>
      <c r="B155" s="36"/>
      <c r="C155" s="35"/>
      <c r="D155" s="178" t="s">
        <v>171</v>
      </c>
      <c r="E155" s="35"/>
      <c r="F155" s="193" t="s">
        <v>172</v>
      </c>
      <c r="G155" s="35"/>
      <c r="H155" s="35"/>
      <c r="I155" s="180"/>
      <c r="J155" s="35"/>
      <c r="K155" s="35"/>
      <c r="L155" s="36"/>
      <c r="M155" s="181"/>
      <c r="N155" s="182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171</v>
      </c>
      <c r="AU155" s="16" t="s">
        <v>80</v>
      </c>
    </row>
    <row r="156" spans="1:51" s="13" customFormat="1" ht="12">
      <c r="A156" s="13"/>
      <c r="B156" s="185"/>
      <c r="C156" s="13"/>
      <c r="D156" s="178" t="s">
        <v>123</v>
      </c>
      <c r="E156" s="186" t="s">
        <v>1</v>
      </c>
      <c r="F156" s="187" t="s">
        <v>173</v>
      </c>
      <c r="G156" s="13"/>
      <c r="H156" s="188">
        <v>30</v>
      </c>
      <c r="I156" s="189"/>
      <c r="J156" s="13"/>
      <c r="K156" s="13"/>
      <c r="L156" s="185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123</v>
      </c>
      <c r="AU156" s="186" t="s">
        <v>80</v>
      </c>
      <c r="AV156" s="13" t="s">
        <v>80</v>
      </c>
      <c r="AW156" s="13" t="s">
        <v>30</v>
      </c>
      <c r="AX156" s="13" t="s">
        <v>78</v>
      </c>
      <c r="AY156" s="186" t="s">
        <v>111</v>
      </c>
    </row>
    <row r="157" spans="1:65" s="2" customFormat="1" ht="16.5" customHeight="1">
      <c r="A157" s="35"/>
      <c r="B157" s="163"/>
      <c r="C157" s="164" t="s">
        <v>174</v>
      </c>
      <c r="D157" s="164" t="s">
        <v>113</v>
      </c>
      <c r="E157" s="165" t="s">
        <v>175</v>
      </c>
      <c r="F157" s="166" t="s">
        <v>176</v>
      </c>
      <c r="G157" s="167" t="s">
        <v>116</v>
      </c>
      <c r="H157" s="168">
        <v>30</v>
      </c>
      <c r="I157" s="169"/>
      <c r="J157" s="170">
        <f>ROUND(I157*H157,2)</f>
        <v>0</v>
      </c>
      <c r="K157" s="171"/>
      <c r="L157" s="36"/>
      <c r="M157" s="172" t="s">
        <v>1</v>
      </c>
      <c r="N157" s="173" t="s">
        <v>38</v>
      </c>
      <c r="O157" s="74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6" t="s">
        <v>117</v>
      </c>
      <c r="AT157" s="176" t="s">
        <v>113</v>
      </c>
      <c r="AU157" s="176" t="s">
        <v>80</v>
      </c>
      <c r="AY157" s="16" t="s">
        <v>111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6" t="s">
        <v>78</v>
      </c>
      <c r="BK157" s="177">
        <f>ROUND(I157*H157,2)</f>
        <v>0</v>
      </c>
      <c r="BL157" s="16" t="s">
        <v>117</v>
      </c>
      <c r="BM157" s="176" t="s">
        <v>177</v>
      </c>
    </row>
    <row r="158" spans="1:47" s="2" customFormat="1" ht="12">
      <c r="A158" s="35"/>
      <c r="B158" s="36"/>
      <c r="C158" s="35"/>
      <c r="D158" s="178" t="s">
        <v>119</v>
      </c>
      <c r="E158" s="35"/>
      <c r="F158" s="179" t="s">
        <v>178</v>
      </c>
      <c r="G158" s="35"/>
      <c r="H158" s="35"/>
      <c r="I158" s="180"/>
      <c r="J158" s="35"/>
      <c r="K158" s="35"/>
      <c r="L158" s="36"/>
      <c r="M158" s="181"/>
      <c r="N158" s="182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119</v>
      </c>
      <c r="AU158" s="16" t="s">
        <v>80</v>
      </c>
    </row>
    <row r="159" spans="1:51" s="13" customFormat="1" ht="12">
      <c r="A159" s="13"/>
      <c r="B159" s="185"/>
      <c r="C159" s="13"/>
      <c r="D159" s="178" t="s">
        <v>123</v>
      </c>
      <c r="E159" s="186" t="s">
        <v>1</v>
      </c>
      <c r="F159" s="187" t="s">
        <v>173</v>
      </c>
      <c r="G159" s="13"/>
      <c r="H159" s="188">
        <v>30</v>
      </c>
      <c r="I159" s="189"/>
      <c r="J159" s="13"/>
      <c r="K159" s="13"/>
      <c r="L159" s="185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123</v>
      </c>
      <c r="AU159" s="186" t="s">
        <v>80</v>
      </c>
      <c r="AV159" s="13" t="s">
        <v>80</v>
      </c>
      <c r="AW159" s="13" t="s">
        <v>30</v>
      </c>
      <c r="AX159" s="13" t="s">
        <v>78</v>
      </c>
      <c r="AY159" s="186" t="s">
        <v>111</v>
      </c>
    </row>
    <row r="160" spans="1:65" s="2" customFormat="1" ht="16.5" customHeight="1">
      <c r="A160" s="35"/>
      <c r="B160" s="163"/>
      <c r="C160" s="194" t="s">
        <v>179</v>
      </c>
      <c r="D160" s="194" t="s">
        <v>180</v>
      </c>
      <c r="E160" s="195" t="s">
        <v>181</v>
      </c>
      <c r="F160" s="196" t="s">
        <v>182</v>
      </c>
      <c r="G160" s="197" t="s">
        <v>183</v>
      </c>
      <c r="H160" s="198">
        <v>0.0749999999999998</v>
      </c>
      <c r="I160" s="199"/>
      <c r="J160" s="200">
        <f>ROUND(I160*H160,2)</f>
        <v>0</v>
      </c>
      <c r="K160" s="201"/>
      <c r="L160" s="202"/>
      <c r="M160" s="203" t="s">
        <v>1</v>
      </c>
      <c r="N160" s="204" t="s">
        <v>38</v>
      </c>
      <c r="O160" s="74"/>
      <c r="P160" s="174">
        <f>O160*H160</f>
        <v>0</v>
      </c>
      <c r="Q160" s="174">
        <v>0.001</v>
      </c>
      <c r="R160" s="174">
        <f>Q160*H160</f>
        <v>7.49999999999998E-05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165</v>
      </c>
      <c r="AT160" s="176" t="s">
        <v>180</v>
      </c>
      <c r="AU160" s="176" t="s">
        <v>80</v>
      </c>
      <c r="AY160" s="16" t="s">
        <v>111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78</v>
      </c>
      <c r="BK160" s="177">
        <f>ROUND(I160*H160,2)</f>
        <v>0</v>
      </c>
      <c r="BL160" s="16" t="s">
        <v>117</v>
      </c>
      <c r="BM160" s="176" t="s">
        <v>184</v>
      </c>
    </row>
    <row r="161" spans="1:47" s="2" customFormat="1" ht="12">
      <c r="A161" s="35"/>
      <c r="B161" s="36"/>
      <c r="C161" s="35"/>
      <c r="D161" s="178" t="s">
        <v>119</v>
      </c>
      <c r="E161" s="35"/>
      <c r="F161" s="179" t="s">
        <v>182</v>
      </c>
      <c r="G161" s="35"/>
      <c r="H161" s="35"/>
      <c r="I161" s="180"/>
      <c r="J161" s="35"/>
      <c r="K161" s="35"/>
      <c r="L161" s="36"/>
      <c r="M161" s="181"/>
      <c r="N161" s="182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119</v>
      </c>
      <c r="AU161" s="16" t="s">
        <v>80</v>
      </c>
    </row>
    <row r="162" spans="1:51" s="13" customFormat="1" ht="12">
      <c r="A162" s="13"/>
      <c r="B162" s="185"/>
      <c r="C162" s="13"/>
      <c r="D162" s="178" t="s">
        <v>123</v>
      </c>
      <c r="E162" s="13"/>
      <c r="F162" s="187" t="s">
        <v>185</v>
      </c>
      <c r="G162" s="13"/>
      <c r="H162" s="188">
        <v>0.0749999999999998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123</v>
      </c>
      <c r="AU162" s="186" t="s">
        <v>80</v>
      </c>
      <c r="AV162" s="13" t="s">
        <v>80</v>
      </c>
      <c r="AW162" s="13" t="s">
        <v>3</v>
      </c>
      <c r="AX162" s="13" t="s">
        <v>78</v>
      </c>
      <c r="AY162" s="186" t="s">
        <v>111</v>
      </c>
    </row>
    <row r="163" spans="1:65" s="2" customFormat="1" ht="24.15" customHeight="1">
      <c r="A163" s="35"/>
      <c r="B163" s="163"/>
      <c r="C163" s="164" t="s">
        <v>186</v>
      </c>
      <c r="D163" s="164" t="s">
        <v>113</v>
      </c>
      <c r="E163" s="165" t="s">
        <v>187</v>
      </c>
      <c r="F163" s="166" t="s">
        <v>188</v>
      </c>
      <c r="G163" s="167" t="s">
        <v>1</v>
      </c>
      <c r="H163" s="168">
        <v>20</v>
      </c>
      <c r="I163" s="169"/>
      <c r="J163" s="170">
        <f>ROUND(I163*H163,2)</f>
        <v>0</v>
      </c>
      <c r="K163" s="171"/>
      <c r="L163" s="36"/>
      <c r="M163" s="172" t="s">
        <v>1</v>
      </c>
      <c r="N163" s="173" t="s">
        <v>38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117</v>
      </c>
      <c r="AT163" s="176" t="s">
        <v>113</v>
      </c>
      <c r="AU163" s="176" t="s">
        <v>80</v>
      </c>
      <c r="AY163" s="16" t="s">
        <v>111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78</v>
      </c>
      <c r="BK163" s="177">
        <f>ROUND(I163*H163,2)</f>
        <v>0</v>
      </c>
      <c r="BL163" s="16" t="s">
        <v>117</v>
      </c>
      <c r="BM163" s="176" t="s">
        <v>189</v>
      </c>
    </row>
    <row r="164" spans="1:47" s="2" customFormat="1" ht="12">
      <c r="A164" s="35"/>
      <c r="B164" s="36"/>
      <c r="C164" s="35"/>
      <c r="D164" s="178" t="s">
        <v>119</v>
      </c>
      <c r="E164" s="35"/>
      <c r="F164" s="179" t="s">
        <v>190</v>
      </c>
      <c r="G164" s="35"/>
      <c r="H164" s="35"/>
      <c r="I164" s="180"/>
      <c r="J164" s="35"/>
      <c r="K164" s="35"/>
      <c r="L164" s="36"/>
      <c r="M164" s="181"/>
      <c r="N164" s="182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119</v>
      </c>
      <c r="AU164" s="16" t="s">
        <v>80</v>
      </c>
    </row>
    <row r="165" spans="1:51" s="13" customFormat="1" ht="12">
      <c r="A165" s="13"/>
      <c r="B165" s="185"/>
      <c r="C165" s="13"/>
      <c r="D165" s="178" t="s">
        <v>123</v>
      </c>
      <c r="E165" s="186" t="s">
        <v>1</v>
      </c>
      <c r="F165" s="187" t="s">
        <v>191</v>
      </c>
      <c r="G165" s="13"/>
      <c r="H165" s="188">
        <v>20</v>
      </c>
      <c r="I165" s="189"/>
      <c r="J165" s="13"/>
      <c r="K165" s="13"/>
      <c r="L165" s="185"/>
      <c r="M165" s="190"/>
      <c r="N165" s="191"/>
      <c r="O165" s="191"/>
      <c r="P165" s="191"/>
      <c r="Q165" s="191"/>
      <c r="R165" s="191"/>
      <c r="S165" s="191"/>
      <c r="T165" s="19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6" t="s">
        <v>123</v>
      </c>
      <c r="AU165" s="186" t="s">
        <v>80</v>
      </c>
      <c r="AV165" s="13" t="s">
        <v>80</v>
      </c>
      <c r="AW165" s="13" t="s">
        <v>30</v>
      </c>
      <c r="AX165" s="13" t="s">
        <v>78</v>
      </c>
      <c r="AY165" s="186" t="s">
        <v>111</v>
      </c>
    </row>
    <row r="166" spans="1:63" s="12" customFormat="1" ht="22.8" customHeight="1">
      <c r="A166" s="12"/>
      <c r="B166" s="150"/>
      <c r="C166" s="12"/>
      <c r="D166" s="151" t="s">
        <v>72</v>
      </c>
      <c r="E166" s="161" t="s">
        <v>131</v>
      </c>
      <c r="F166" s="161" t="s">
        <v>192</v>
      </c>
      <c r="G166" s="12"/>
      <c r="H166" s="12"/>
      <c r="I166" s="153"/>
      <c r="J166" s="162">
        <f>BK166</f>
        <v>0</v>
      </c>
      <c r="K166" s="12"/>
      <c r="L166" s="150"/>
      <c r="M166" s="155"/>
      <c r="N166" s="156"/>
      <c r="O166" s="156"/>
      <c r="P166" s="157">
        <f>SUM(P167:P172)</f>
        <v>0</v>
      </c>
      <c r="Q166" s="156"/>
      <c r="R166" s="157">
        <f>SUM(R167:R172)</f>
        <v>2.31336</v>
      </c>
      <c r="S166" s="156"/>
      <c r="T166" s="158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1" t="s">
        <v>78</v>
      </c>
      <c r="AT166" s="159" t="s">
        <v>72</v>
      </c>
      <c r="AU166" s="159" t="s">
        <v>78</v>
      </c>
      <c r="AY166" s="151" t="s">
        <v>111</v>
      </c>
      <c r="BK166" s="160">
        <f>SUM(BK167:BK172)</f>
        <v>0</v>
      </c>
    </row>
    <row r="167" spans="1:65" s="2" customFormat="1" ht="24.15" customHeight="1">
      <c r="A167" s="35"/>
      <c r="B167" s="163"/>
      <c r="C167" s="164" t="s">
        <v>193</v>
      </c>
      <c r="D167" s="164" t="s">
        <v>113</v>
      </c>
      <c r="E167" s="165" t="s">
        <v>194</v>
      </c>
      <c r="F167" s="166" t="s">
        <v>195</v>
      </c>
      <c r="G167" s="167" t="s">
        <v>196</v>
      </c>
      <c r="H167" s="168">
        <v>18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38</v>
      </c>
      <c r="O167" s="74"/>
      <c r="P167" s="174">
        <f>O167*H167</f>
        <v>0</v>
      </c>
      <c r="Q167" s="174">
        <v>0.06702</v>
      </c>
      <c r="R167" s="174">
        <f>Q167*H167</f>
        <v>1.2063599999999999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117</v>
      </c>
      <c r="AT167" s="176" t="s">
        <v>113</v>
      </c>
      <c r="AU167" s="176" t="s">
        <v>80</v>
      </c>
      <c r="AY167" s="16" t="s">
        <v>111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78</v>
      </c>
      <c r="BK167" s="177">
        <f>ROUND(I167*H167,2)</f>
        <v>0</v>
      </c>
      <c r="BL167" s="16" t="s">
        <v>117</v>
      </c>
      <c r="BM167" s="176" t="s">
        <v>197</v>
      </c>
    </row>
    <row r="168" spans="1:47" s="2" customFormat="1" ht="12">
      <c r="A168" s="35"/>
      <c r="B168" s="36"/>
      <c r="C168" s="35"/>
      <c r="D168" s="178" t="s">
        <v>119</v>
      </c>
      <c r="E168" s="35"/>
      <c r="F168" s="179" t="s">
        <v>198</v>
      </c>
      <c r="G168" s="35"/>
      <c r="H168" s="35"/>
      <c r="I168" s="180"/>
      <c r="J168" s="35"/>
      <c r="K168" s="35"/>
      <c r="L168" s="36"/>
      <c r="M168" s="181"/>
      <c r="N168" s="182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119</v>
      </c>
      <c r="AU168" s="16" t="s">
        <v>80</v>
      </c>
    </row>
    <row r="169" spans="1:47" s="2" customFormat="1" ht="12">
      <c r="A169" s="35"/>
      <c r="B169" s="36"/>
      <c r="C169" s="35"/>
      <c r="D169" s="183" t="s">
        <v>121</v>
      </c>
      <c r="E169" s="35"/>
      <c r="F169" s="184" t="s">
        <v>199</v>
      </c>
      <c r="G169" s="35"/>
      <c r="H169" s="35"/>
      <c r="I169" s="180"/>
      <c r="J169" s="35"/>
      <c r="K169" s="35"/>
      <c r="L169" s="36"/>
      <c r="M169" s="181"/>
      <c r="N169" s="182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121</v>
      </c>
      <c r="AU169" s="16" t="s">
        <v>80</v>
      </c>
    </row>
    <row r="170" spans="1:51" s="13" customFormat="1" ht="12">
      <c r="A170" s="13"/>
      <c r="B170" s="185"/>
      <c r="C170" s="13"/>
      <c r="D170" s="178" t="s">
        <v>123</v>
      </c>
      <c r="E170" s="186" t="s">
        <v>1</v>
      </c>
      <c r="F170" s="187" t="s">
        <v>200</v>
      </c>
      <c r="G170" s="13"/>
      <c r="H170" s="188">
        <v>18</v>
      </c>
      <c r="I170" s="189"/>
      <c r="J170" s="13"/>
      <c r="K170" s="13"/>
      <c r="L170" s="185"/>
      <c r="M170" s="190"/>
      <c r="N170" s="191"/>
      <c r="O170" s="191"/>
      <c r="P170" s="191"/>
      <c r="Q170" s="191"/>
      <c r="R170" s="191"/>
      <c r="S170" s="191"/>
      <c r="T170" s="19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6" t="s">
        <v>123</v>
      </c>
      <c r="AU170" s="186" t="s">
        <v>80</v>
      </c>
      <c r="AV170" s="13" t="s">
        <v>80</v>
      </c>
      <c r="AW170" s="13" t="s">
        <v>30</v>
      </c>
      <c r="AX170" s="13" t="s">
        <v>78</v>
      </c>
      <c r="AY170" s="186" t="s">
        <v>111</v>
      </c>
    </row>
    <row r="171" spans="1:65" s="2" customFormat="1" ht="24.15" customHeight="1">
      <c r="A171" s="35"/>
      <c r="B171" s="163"/>
      <c r="C171" s="194" t="s">
        <v>8</v>
      </c>
      <c r="D171" s="194" t="s">
        <v>180</v>
      </c>
      <c r="E171" s="195" t="s">
        <v>201</v>
      </c>
      <c r="F171" s="196" t="s">
        <v>202</v>
      </c>
      <c r="G171" s="197" t="s">
        <v>196</v>
      </c>
      <c r="H171" s="198">
        <v>18</v>
      </c>
      <c r="I171" s="199"/>
      <c r="J171" s="200">
        <f>ROUND(I171*H171,2)</f>
        <v>0</v>
      </c>
      <c r="K171" s="201"/>
      <c r="L171" s="202"/>
      <c r="M171" s="203" t="s">
        <v>1</v>
      </c>
      <c r="N171" s="204" t="s">
        <v>38</v>
      </c>
      <c r="O171" s="74"/>
      <c r="P171" s="174">
        <f>O171*H171</f>
        <v>0</v>
      </c>
      <c r="Q171" s="174">
        <v>0.0615</v>
      </c>
      <c r="R171" s="174">
        <f>Q171*H171</f>
        <v>1.107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165</v>
      </c>
      <c r="AT171" s="176" t="s">
        <v>180</v>
      </c>
      <c r="AU171" s="176" t="s">
        <v>80</v>
      </c>
      <c r="AY171" s="16" t="s">
        <v>111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78</v>
      </c>
      <c r="BK171" s="177">
        <f>ROUND(I171*H171,2)</f>
        <v>0</v>
      </c>
      <c r="BL171" s="16" t="s">
        <v>117</v>
      </c>
      <c r="BM171" s="176" t="s">
        <v>203</v>
      </c>
    </row>
    <row r="172" spans="1:47" s="2" customFormat="1" ht="12">
      <c r="A172" s="35"/>
      <c r="B172" s="36"/>
      <c r="C172" s="35"/>
      <c r="D172" s="178" t="s">
        <v>119</v>
      </c>
      <c r="E172" s="35"/>
      <c r="F172" s="179" t="s">
        <v>202</v>
      </c>
      <c r="G172" s="35"/>
      <c r="H172" s="35"/>
      <c r="I172" s="180"/>
      <c r="J172" s="35"/>
      <c r="K172" s="35"/>
      <c r="L172" s="36"/>
      <c r="M172" s="181"/>
      <c r="N172" s="182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119</v>
      </c>
      <c r="AU172" s="16" t="s">
        <v>80</v>
      </c>
    </row>
    <row r="173" spans="1:63" s="12" customFormat="1" ht="22.8" customHeight="1">
      <c r="A173" s="12"/>
      <c r="B173" s="150"/>
      <c r="C173" s="12"/>
      <c r="D173" s="151" t="s">
        <v>72</v>
      </c>
      <c r="E173" s="161" t="s">
        <v>144</v>
      </c>
      <c r="F173" s="161" t="s">
        <v>204</v>
      </c>
      <c r="G173" s="12"/>
      <c r="H173" s="12"/>
      <c r="I173" s="153"/>
      <c r="J173" s="162">
        <f>BK173</f>
        <v>0</v>
      </c>
      <c r="K173" s="12"/>
      <c r="L173" s="150"/>
      <c r="M173" s="155"/>
      <c r="N173" s="156"/>
      <c r="O173" s="156"/>
      <c r="P173" s="157">
        <f>SUM(P174:P188)</f>
        <v>0</v>
      </c>
      <c r="Q173" s="156"/>
      <c r="R173" s="157">
        <f>SUM(R174:R188)</f>
        <v>11.3229</v>
      </c>
      <c r="S173" s="156"/>
      <c r="T173" s="158">
        <f>SUM(T174:T188)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1" t="s">
        <v>78</v>
      </c>
      <c r="AT173" s="159" t="s">
        <v>72</v>
      </c>
      <c r="AU173" s="159" t="s">
        <v>78</v>
      </c>
      <c r="AY173" s="151" t="s">
        <v>111</v>
      </c>
      <c r="BK173" s="160">
        <f>SUM(BK174:BK188)</f>
        <v>0</v>
      </c>
    </row>
    <row r="174" spans="1:65" s="2" customFormat="1" ht="16.5" customHeight="1">
      <c r="A174" s="35"/>
      <c r="B174" s="163"/>
      <c r="C174" s="164" t="s">
        <v>205</v>
      </c>
      <c r="D174" s="164" t="s">
        <v>113</v>
      </c>
      <c r="E174" s="165" t="s">
        <v>206</v>
      </c>
      <c r="F174" s="166" t="s">
        <v>207</v>
      </c>
      <c r="G174" s="167" t="s">
        <v>116</v>
      </c>
      <c r="H174" s="168">
        <v>90</v>
      </c>
      <c r="I174" s="169"/>
      <c r="J174" s="170">
        <f>ROUND(I174*H174,2)</f>
        <v>0</v>
      </c>
      <c r="K174" s="171"/>
      <c r="L174" s="36"/>
      <c r="M174" s="172" t="s">
        <v>1</v>
      </c>
      <c r="N174" s="173" t="s">
        <v>38</v>
      </c>
      <c r="O174" s="74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76" t="s">
        <v>117</v>
      </c>
      <c r="AT174" s="176" t="s">
        <v>113</v>
      </c>
      <c r="AU174" s="176" t="s">
        <v>80</v>
      </c>
      <c r="AY174" s="16" t="s">
        <v>111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6" t="s">
        <v>78</v>
      </c>
      <c r="BK174" s="177">
        <f>ROUND(I174*H174,2)</f>
        <v>0</v>
      </c>
      <c r="BL174" s="16" t="s">
        <v>117</v>
      </c>
      <c r="BM174" s="176" t="s">
        <v>208</v>
      </c>
    </row>
    <row r="175" spans="1:47" s="2" customFormat="1" ht="12">
      <c r="A175" s="35"/>
      <c r="B175" s="36"/>
      <c r="C175" s="35"/>
      <c r="D175" s="178" t="s">
        <v>119</v>
      </c>
      <c r="E175" s="35"/>
      <c r="F175" s="179" t="s">
        <v>209</v>
      </c>
      <c r="G175" s="35"/>
      <c r="H175" s="35"/>
      <c r="I175" s="180"/>
      <c r="J175" s="35"/>
      <c r="K175" s="35"/>
      <c r="L175" s="36"/>
      <c r="M175" s="181"/>
      <c r="N175" s="182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119</v>
      </c>
      <c r="AU175" s="16" t="s">
        <v>80</v>
      </c>
    </row>
    <row r="176" spans="1:47" s="2" customFormat="1" ht="12">
      <c r="A176" s="35"/>
      <c r="B176" s="36"/>
      <c r="C176" s="35"/>
      <c r="D176" s="183" t="s">
        <v>121</v>
      </c>
      <c r="E176" s="35"/>
      <c r="F176" s="184" t="s">
        <v>210</v>
      </c>
      <c r="G176" s="35"/>
      <c r="H176" s="35"/>
      <c r="I176" s="180"/>
      <c r="J176" s="35"/>
      <c r="K176" s="35"/>
      <c r="L176" s="36"/>
      <c r="M176" s="181"/>
      <c r="N176" s="182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121</v>
      </c>
      <c r="AU176" s="16" t="s">
        <v>80</v>
      </c>
    </row>
    <row r="177" spans="1:51" s="13" customFormat="1" ht="12">
      <c r="A177" s="13"/>
      <c r="B177" s="185"/>
      <c r="C177" s="13"/>
      <c r="D177" s="178" t="s">
        <v>123</v>
      </c>
      <c r="E177" s="186" t="s">
        <v>1</v>
      </c>
      <c r="F177" s="187" t="s">
        <v>124</v>
      </c>
      <c r="G177" s="13"/>
      <c r="H177" s="188">
        <v>90</v>
      </c>
      <c r="I177" s="189"/>
      <c r="J177" s="13"/>
      <c r="K177" s="13"/>
      <c r="L177" s="185"/>
      <c r="M177" s="190"/>
      <c r="N177" s="191"/>
      <c r="O177" s="191"/>
      <c r="P177" s="191"/>
      <c r="Q177" s="191"/>
      <c r="R177" s="191"/>
      <c r="S177" s="191"/>
      <c r="T177" s="19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6" t="s">
        <v>123</v>
      </c>
      <c r="AU177" s="186" t="s">
        <v>80</v>
      </c>
      <c r="AV177" s="13" t="s">
        <v>80</v>
      </c>
      <c r="AW177" s="13" t="s">
        <v>30</v>
      </c>
      <c r="AX177" s="13" t="s">
        <v>78</v>
      </c>
      <c r="AY177" s="186" t="s">
        <v>111</v>
      </c>
    </row>
    <row r="178" spans="1:65" s="2" customFormat="1" ht="16.5" customHeight="1">
      <c r="A178" s="35"/>
      <c r="B178" s="163"/>
      <c r="C178" s="164" t="s">
        <v>211</v>
      </c>
      <c r="D178" s="164" t="s">
        <v>113</v>
      </c>
      <c r="E178" s="165" t="s">
        <v>212</v>
      </c>
      <c r="F178" s="166" t="s">
        <v>213</v>
      </c>
      <c r="G178" s="167" t="s">
        <v>116</v>
      </c>
      <c r="H178" s="168">
        <v>90</v>
      </c>
      <c r="I178" s="169"/>
      <c r="J178" s="170">
        <f>ROUND(I178*H178,2)</f>
        <v>0</v>
      </c>
      <c r="K178" s="171"/>
      <c r="L178" s="36"/>
      <c r="M178" s="172" t="s">
        <v>1</v>
      </c>
      <c r="N178" s="173" t="s">
        <v>38</v>
      </c>
      <c r="O178" s="74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76" t="s">
        <v>117</v>
      </c>
      <c r="AT178" s="176" t="s">
        <v>113</v>
      </c>
      <c r="AU178" s="176" t="s">
        <v>80</v>
      </c>
      <c r="AY178" s="16" t="s">
        <v>111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6" t="s">
        <v>78</v>
      </c>
      <c r="BK178" s="177">
        <f>ROUND(I178*H178,2)</f>
        <v>0</v>
      </c>
      <c r="BL178" s="16" t="s">
        <v>117</v>
      </c>
      <c r="BM178" s="176" t="s">
        <v>214</v>
      </c>
    </row>
    <row r="179" spans="1:47" s="2" customFormat="1" ht="12">
      <c r="A179" s="35"/>
      <c r="B179" s="36"/>
      <c r="C179" s="35"/>
      <c r="D179" s="178" t="s">
        <v>119</v>
      </c>
      <c r="E179" s="35"/>
      <c r="F179" s="179" t="s">
        <v>215</v>
      </c>
      <c r="G179" s="35"/>
      <c r="H179" s="35"/>
      <c r="I179" s="180"/>
      <c r="J179" s="35"/>
      <c r="K179" s="35"/>
      <c r="L179" s="36"/>
      <c r="M179" s="181"/>
      <c r="N179" s="182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119</v>
      </c>
      <c r="AU179" s="16" t="s">
        <v>80</v>
      </c>
    </row>
    <row r="180" spans="1:47" s="2" customFormat="1" ht="12">
      <c r="A180" s="35"/>
      <c r="B180" s="36"/>
      <c r="C180" s="35"/>
      <c r="D180" s="183" t="s">
        <v>121</v>
      </c>
      <c r="E180" s="35"/>
      <c r="F180" s="184" t="s">
        <v>216</v>
      </c>
      <c r="G180" s="35"/>
      <c r="H180" s="35"/>
      <c r="I180" s="180"/>
      <c r="J180" s="35"/>
      <c r="K180" s="35"/>
      <c r="L180" s="36"/>
      <c r="M180" s="181"/>
      <c r="N180" s="182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121</v>
      </c>
      <c r="AU180" s="16" t="s">
        <v>80</v>
      </c>
    </row>
    <row r="181" spans="1:51" s="13" customFormat="1" ht="12">
      <c r="A181" s="13"/>
      <c r="B181" s="185"/>
      <c r="C181" s="13"/>
      <c r="D181" s="178" t="s">
        <v>123</v>
      </c>
      <c r="E181" s="186" t="s">
        <v>1</v>
      </c>
      <c r="F181" s="187" t="s">
        <v>124</v>
      </c>
      <c r="G181" s="13"/>
      <c r="H181" s="188">
        <v>90</v>
      </c>
      <c r="I181" s="189"/>
      <c r="J181" s="13"/>
      <c r="K181" s="13"/>
      <c r="L181" s="185"/>
      <c r="M181" s="190"/>
      <c r="N181" s="191"/>
      <c r="O181" s="191"/>
      <c r="P181" s="191"/>
      <c r="Q181" s="191"/>
      <c r="R181" s="191"/>
      <c r="S181" s="191"/>
      <c r="T181" s="19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6" t="s">
        <v>123</v>
      </c>
      <c r="AU181" s="186" t="s">
        <v>80</v>
      </c>
      <c r="AV181" s="13" t="s">
        <v>80</v>
      </c>
      <c r="AW181" s="13" t="s">
        <v>30</v>
      </c>
      <c r="AX181" s="13" t="s">
        <v>78</v>
      </c>
      <c r="AY181" s="186" t="s">
        <v>111</v>
      </c>
    </row>
    <row r="182" spans="1:65" s="2" customFormat="1" ht="24.15" customHeight="1">
      <c r="A182" s="35"/>
      <c r="B182" s="163"/>
      <c r="C182" s="164" t="s">
        <v>200</v>
      </c>
      <c r="D182" s="164" t="s">
        <v>113</v>
      </c>
      <c r="E182" s="165" t="s">
        <v>217</v>
      </c>
      <c r="F182" s="166" t="s">
        <v>218</v>
      </c>
      <c r="G182" s="167" t="s">
        <v>116</v>
      </c>
      <c r="H182" s="168">
        <v>90</v>
      </c>
      <c r="I182" s="169"/>
      <c r="J182" s="170">
        <f>ROUND(I182*H182,2)</f>
        <v>0</v>
      </c>
      <c r="K182" s="171"/>
      <c r="L182" s="36"/>
      <c r="M182" s="172" t="s">
        <v>1</v>
      </c>
      <c r="N182" s="173" t="s">
        <v>38</v>
      </c>
      <c r="O182" s="74"/>
      <c r="P182" s="174">
        <f>O182*H182</f>
        <v>0</v>
      </c>
      <c r="Q182" s="174">
        <v>0.098</v>
      </c>
      <c r="R182" s="174">
        <f>Q182*H182</f>
        <v>8.82</v>
      </c>
      <c r="S182" s="174">
        <v>0</v>
      </c>
      <c r="T182" s="17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6" t="s">
        <v>117</v>
      </c>
      <c r="AT182" s="176" t="s">
        <v>113</v>
      </c>
      <c r="AU182" s="176" t="s">
        <v>80</v>
      </c>
      <c r="AY182" s="16" t="s">
        <v>111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6" t="s">
        <v>78</v>
      </c>
      <c r="BK182" s="177">
        <f>ROUND(I182*H182,2)</f>
        <v>0</v>
      </c>
      <c r="BL182" s="16" t="s">
        <v>117</v>
      </c>
      <c r="BM182" s="176" t="s">
        <v>219</v>
      </c>
    </row>
    <row r="183" spans="1:47" s="2" customFormat="1" ht="12">
      <c r="A183" s="35"/>
      <c r="B183" s="36"/>
      <c r="C183" s="35"/>
      <c r="D183" s="178" t="s">
        <v>119</v>
      </c>
      <c r="E183" s="35"/>
      <c r="F183" s="179" t="s">
        <v>220</v>
      </c>
      <c r="G183" s="35"/>
      <c r="H183" s="35"/>
      <c r="I183" s="180"/>
      <c r="J183" s="35"/>
      <c r="K183" s="35"/>
      <c r="L183" s="36"/>
      <c r="M183" s="181"/>
      <c r="N183" s="182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119</v>
      </c>
      <c r="AU183" s="16" t="s">
        <v>80</v>
      </c>
    </row>
    <row r="184" spans="1:47" s="2" customFormat="1" ht="12">
      <c r="A184" s="35"/>
      <c r="B184" s="36"/>
      <c r="C184" s="35"/>
      <c r="D184" s="183" t="s">
        <v>121</v>
      </c>
      <c r="E184" s="35"/>
      <c r="F184" s="184" t="s">
        <v>221</v>
      </c>
      <c r="G184" s="35"/>
      <c r="H184" s="35"/>
      <c r="I184" s="180"/>
      <c r="J184" s="35"/>
      <c r="K184" s="35"/>
      <c r="L184" s="36"/>
      <c r="M184" s="181"/>
      <c r="N184" s="182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121</v>
      </c>
      <c r="AU184" s="16" t="s">
        <v>80</v>
      </c>
    </row>
    <row r="185" spans="1:51" s="13" customFormat="1" ht="12">
      <c r="A185" s="13"/>
      <c r="B185" s="185"/>
      <c r="C185" s="13"/>
      <c r="D185" s="178" t="s">
        <v>123</v>
      </c>
      <c r="E185" s="186" t="s">
        <v>1</v>
      </c>
      <c r="F185" s="187" t="s">
        <v>124</v>
      </c>
      <c r="G185" s="13"/>
      <c r="H185" s="188">
        <v>90</v>
      </c>
      <c r="I185" s="189"/>
      <c r="J185" s="13"/>
      <c r="K185" s="13"/>
      <c r="L185" s="185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123</v>
      </c>
      <c r="AU185" s="186" t="s">
        <v>80</v>
      </c>
      <c r="AV185" s="13" t="s">
        <v>80</v>
      </c>
      <c r="AW185" s="13" t="s">
        <v>30</v>
      </c>
      <c r="AX185" s="13" t="s">
        <v>78</v>
      </c>
      <c r="AY185" s="186" t="s">
        <v>111</v>
      </c>
    </row>
    <row r="186" spans="1:65" s="2" customFormat="1" ht="16.5" customHeight="1">
      <c r="A186" s="35"/>
      <c r="B186" s="163"/>
      <c r="C186" s="194" t="s">
        <v>138</v>
      </c>
      <c r="D186" s="194" t="s">
        <v>180</v>
      </c>
      <c r="E186" s="195" t="s">
        <v>222</v>
      </c>
      <c r="F186" s="196" t="s">
        <v>223</v>
      </c>
      <c r="G186" s="197" t="s">
        <v>116</v>
      </c>
      <c r="H186" s="198">
        <v>92.7</v>
      </c>
      <c r="I186" s="199"/>
      <c r="J186" s="200">
        <f>ROUND(I186*H186,2)</f>
        <v>0</v>
      </c>
      <c r="K186" s="201"/>
      <c r="L186" s="202"/>
      <c r="M186" s="203" t="s">
        <v>1</v>
      </c>
      <c r="N186" s="204" t="s">
        <v>38</v>
      </c>
      <c r="O186" s="74"/>
      <c r="P186" s="174">
        <f>O186*H186</f>
        <v>0</v>
      </c>
      <c r="Q186" s="174">
        <v>0.027</v>
      </c>
      <c r="R186" s="174">
        <f>Q186*H186</f>
        <v>2.5029</v>
      </c>
      <c r="S186" s="174">
        <v>0</v>
      </c>
      <c r="T186" s="17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6" t="s">
        <v>165</v>
      </c>
      <c r="AT186" s="176" t="s">
        <v>180</v>
      </c>
      <c r="AU186" s="176" t="s">
        <v>80</v>
      </c>
      <c r="AY186" s="16" t="s">
        <v>111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78</v>
      </c>
      <c r="BK186" s="177">
        <f>ROUND(I186*H186,2)</f>
        <v>0</v>
      </c>
      <c r="BL186" s="16" t="s">
        <v>117</v>
      </c>
      <c r="BM186" s="176" t="s">
        <v>224</v>
      </c>
    </row>
    <row r="187" spans="1:47" s="2" customFormat="1" ht="12">
      <c r="A187" s="35"/>
      <c r="B187" s="36"/>
      <c r="C187" s="35"/>
      <c r="D187" s="178" t="s">
        <v>119</v>
      </c>
      <c r="E187" s="35"/>
      <c r="F187" s="179" t="s">
        <v>223</v>
      </c>
      <c r="G187" s="35"/>
      <c r="H187" s="35"/>
      <c r="I187" s="180"/>
      <c r="J187" s="35"/>
      <c r="K187" s="35"/>
      <c r="L187" s="36"/>
      <c r="M187" s="181"/>
      <c r="N187" s="182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119</v>
      </c>
      <c r="AU187" s="16" t="s">
        <v>80</v>
      </c>
    </row>
    <row r="188" spans="1:51" s="13" customFormat="1" ht="12">
      <c r="A188" s="13"/>
      <c r="B188" s="185"/>
      <c r="C188" s="13"/>
      <c r="D188" s="178" t="s">
        <v>123</v>
      </c>
      <c r="E188" s="13"/>
      <c r="F188" s="187" t="s">
        <v>225</v>
      </c>
      <c r="G188" s="13"/>
      <c r="H188" s="188">
        <v>92.7</v>
      </c>
      <c r="I188" s="189"/>
      <c r="J188" s="13"/>
      <c r="K188" s="13"/>
      <c r="L188" s="185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123</v>
      </c>
      <c r="AU188" s="186" t="s">
        <v>80</v>
      </c>
      <c r="AV188" s="13" t="s">
        <v>80</v>
      </c>
      <c r="AW188" s="13" t="s">
        <v>3</v>
      </c>
      <c r="AX188" s="13" t="s">
        <v>78</v>
      </c>
      <c r="AY188" s="186" t="s">
        <v>111</v>
      </c>
    </row>
    <row r="189" spans="1:63" s="12" customFormat="1" ht="22.8" customHeight="1">
      <c r="A189" s="12"/>
      <c r="B189" s="150"/>
      <c r="C189" s="12"/>
      <c r="D189" s="151" t="s">
        <v>72</v>
      </c>
      <c r="E189" s="161" t="s">
        <v>174</v>
      </c>
      <c r="F189" s="161" t="s">
        <v>226</v>
      </c>
      <c r="G189" s="12"/>
      <c r="H189" s="12"/>
      <c r="I189" s="153"/>
      <c r="J189" s="162">
        <f>BK189</f>
        <v>0</v>
      </c>
      <c r="K189" s="12"/>
      <c r="L189" s="150"/>
      <c r="M189" s="155"/>
      <c r="N189" s="156"/>
      <c r="O189" s="156"/>
      <c r="P189" s="157">
        <f>SUM(P190:P214)</f>
        <v>0</v>
      </c>
      <c r="Q189" s="156"/>
      <c r="R189" s="157">
        <f>SUM(R190:R214)</f>
        <v>10.4197</v>
      </c>
      <c r="S189" s="156"/>
      <c r="T189" s="158">
        <f>SUM(T190:T214)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1" t="s">
        <v>78</v>
      </c>
      <c r="AT189" s="159" t="s">
        <v>72</v>
      </c>
      <c r="AU189" s="159" t="s">
        <v>78</v>
      </c>
      <c r="AY189" s="151" t="s">
        <v>111</v>
      </c>
      <c r="BK189" s="160">
        <f>SUM(BK190:BK214)</f>
        <v>0</v>
      </c>
    </row>
    <row r="190" spans="1:65" s="2" customFormat="1" ht="33" customHeight="1">
      <c r="A190" s="35"/>
      <c r="B190" s="163"/>
      <c r="C190" s="164" t="s">
        <v>191</v>
      </c>
      <c r="D190" s="164" t="s">
        <v>113</v>
      </c>
      <c r="E190" s="165" t="s">
        <v>227</v>
      </c>
      <c r="F190" s="166" t="s">
        <v>228</v>
      </c>
      <c r="G190" s="167" t="s">
        <v>134</v>
      </c>
      <c r="H190" s="168">
        <v>46</v>
      </c>
      <c r="I190" s="169"/>
      <c r="J190" s="170">
        <f>ROUND(I190*H190,2)</f>
        <v>0</v>
      </c>
      <c r="K190" s="171"/>
      <c r="L190" s="36"/>
      <c r="M190" s="172" t="s">
        <v>1</v>
      </c>
      <c r="N190" s="173" t="s">
        <v>38</v>
      </c>
      <c r="O190" s="74"/>
      <c r="P190" s="174">
        <f>O190*H190</f>
        <v>0</v>
      </c>
      <c r="Q190" s="174">
        <v>0.1554</v>
      </c>
      <c r="R190" s="174">
        <f>Q190*H190</f>
        <v>7.1484000000000005</v>
      </c>
      <c r="S190" s="174">
        <v>0</v>
      </c>
      <c r="T190" s="17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76" t="s">
        <v>117</v>
      </c>
      <c r="AT190" s="176" t="s">
        <v>113</v>
      </c>
      <c r="AU190" s="176" t="s">
        <v>80</v>
      </c>
      <c r="AY190" s="16" t="s">
        <v>111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6" t="s">
        <v>78</v>
      </c>
      <c r="BK190" s="177">
        <f>ROUND(I190*H190,2)</f>
        <v>0</v>
      </c>
      <c r="BL190" s="16" t="s">
        <v>117</v>
      </c>
      <c r="BM190" s="176" t="s">
        <v>229</v>
      </c>
    </row>
    <row r="191" spans="1:47" s="2" customFormat="1" ht="12">
      <c r="A191" s="35"/>
      <c r="B191" s="36"/>
      <c r="C191" s="35"/>
      <c r="D191" s="178" t="s">
        <v>119</v>
      </c>
      <c r="E191" s="35"/>
      <c r="F191" s="179" t="s">
        <v>230</v>
      </c>
      <c r="G191" s="35"/>
      <c r="H191" s="35"/>
      <c r="I191" s="180"/>
      <c r="J191" s="35"/>
      <c r="K191" s="35"/>
      <c r="L191" s="36"/>
      <c r="M191" s="181"/>
      <c r="N191" s="182"/>
      <c r="O191" s="74"/>
      <c r="P191" s="74"/>
      <c r="Q191" s="74"/>
      <c r="R191" s="74"/>
      <c r="S191" s="74"/>
      <c r="T191" s="7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6" t="s">
        <v>119</v>
      </c>
      <c r="AU191" s="16" t="s">
        <v>80</v>
      </c>
    </row>
    <row r="192" spans="1:47" s="2" customFormat="1" ht="12">
      <c r="A192" s="35"/>
      <c r="B192" s="36"/>
      <c r="C192" s="35"/>
      <c r="D192" s="183" t="s">
        <v>121</v>
      </c>
      <c r="E192" s="35"/>
      <c r="F192" s="184" t="s">
        <v>231</v>
      </c>
      <c r="G192" s="35"/>
      <c r="H192" s="35"/>
      <c r="I192" s="180"/>
      <c r="J192" s="35"/>
      <c r="K192" s="35"/>
      <c r="L192" s="36"/>
      <c r="M192" s="181"/>
      <c r="N192" s="182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121</v>
      </c>
      <c r="AU192" s="16" t="s">
        <v>80</v>
      </c>
    </row>
    <row r="193" spans="1:51" s="13" customFormat="1" ht="12">
      <c r="A193" s="13"/>
      <c r="B193" s="185"/>
      <c r="C193" s="13"/>
      <c r="D193" s="178" t="s">
        <v>123</v>
      </c>
      <c r="E193" s="186" t="s">
        <v>1</v>
      </c>
      <c r="F193" s="187" t="s">
        <v>232</v>
      </c>
      <c r="G193" s="13"/>
      <c r="H193" s="188">
        <v>46</v>
      </c>
      <c r="I193" s="189"/>
      <c r="J193" s="13"/>
      <c r="K193" s="13"/>
      <c r="L193" s="185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123</v>
      </c>
      <c r="AU193" s="186" t="s">
        <v>80</v>
      </c>
      <c r="AV193" s="13" t="s">
        <v>80</v>
      </c>
      <c r="AW193" s="13" t="s">
        <v>30</v>
      </c>
      <c r="AX193" s="13" t="s">
        <v>78</v>
      </c>
      <c r="AY193" s="186" t="s">
        <v>111</v>
      </c>
    </row>
    <row r="194" spans="1:65" s="2" customFormat="1" ht="16.5" customHeight="1">
      <c r="A194" s="35"/>
      <c r="B194" s="163"/>
      <c r="C194" s="194" t="s">
        <v>7</v>
      </c>
      <c r="D194" s="194" t="s">
        <v>180</v>
      </c>
      <c r="E194" s="195" t="s">
        <v>233</v>
      </c>
      <c r="F194" s="196" t="s">
        <v>234</v>
      </c>
      <c r="G194" s="197" t="s">
        <v>134</v>
      </c>
      <c r="H194" s="198">
        <v>19.38</v>
      </c>
      <c r="I194" s="199"/>
      <c r="J194" s="200">
        <f>ROUND(I194*H194,2)</f>
        <v>0</v>
      </c>
      <c r="K194" s="201"/>
      <c r="L194" s="202"/>
      <c r="M194" s="203" t="s">
        <v>1</v>
      </c>
      <c r="N194" s="204" t="s">
        <v>38</v>
      </c>
      <c r="O194" s="74"/>
      <c r="P194" s="174">
        <f>O194*H194</f>
        <v>0</v>
      </c>
      <c r="Q194" s="174">
        <v>0.055</v>
      </c>
      <c r="R194" s="174">
        <f>Q194*H194</f>
        <v>1.0658999999999998</v>
      </c>
      <c r="S194" s="174">
        <v>0</v>
      </c>
      <c r="T194" s="17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76" t="s">
        <v>165</v>
      </c>
      <c r="AT194" s="176" t="s">
        <v>180</v>
      </c>
      <c r="AU194" s="176" t="s">
        <v>80</v>
      </c>
      <c r="AY194" s="16" t="s">
        <v>111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6" t="s">
        <v>78</v>
      </c>
      <c r="BK194" s="177">
        <f>ROUND(I194*H194,2)</f>
        <v>0</v>
      </c>
      <c r="BL194" s="16" t="s">
        <v>117</v>
      </c>
      <c r="BM194" s="176" t="s">
        <v>235</v>
      </c>
    </row>
    <row r="195" spans="1:47" s="2" customFormat="1" ht="12">
      <c r="A195" s="35"/>
      <c r="B195" s="36"/>
      <c r="C195" s="35"/>
      <c r="D195" s="178" t="s">
        <v>119</v>
      </c>
      <c r="E195" s="35"/>
      <c r="F195" s="179" t="s">
        <v>234</v>
      </c>
      <c r="G195" s="35"/>
      <c r="H195" s="35"/>
      <c r="I195" s="180"/>
      <c r="J195" s="35"/>
      <c r="K195" s="35"/>
      <c r="L195" s="36"/>
      <c r="M195" s="181"/>
      <c r="N195" s="182"/>
      <c r="O195" s="74"/>
      <c r="P195" s="74"/>
      <c r="Q195" s="74"/>
      <c r="R195" s="74"/>
      <c r="S195" s="74"/>
      <c r="T195" s="7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6" t="s">
        <v>119</v>
      </c>
      <c r="AU195" s="16" t="s">
        <v>80</v>
      </c>
    </row>
    <row r="196" spans="1:51" s="13" customFormat="1" ht="12">
      <c r="A196" s="13"/>
      <c r="B196" s="185"/>
      <c r="C196" s="13"/>
      <c r="D196" s="178" t="s">
        <v>123</v>
      </c>
      <c r="E196" s="186" t="s">
        <v>1</v>
      </c>
      <c r="F196" s="187" t="s">
        <v>138</v>
      </c>
      <c r="G196" s="13"/>
      <c r="H196" s="188">
        <v>19</v>
      </c>
      <c r="I196" s="189"/>
      <c r="J196" s="13"/>
      <c r="K196" s="13"/>
      <c r="L196" s="185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123</v>
      </c>
      <c r="AU196" s="186" t="s">
        <v>80</v>
      </c>
      <c r="AV196" s="13" t="s">
        <v>80</v>
      </c>
      <c r="AW196" s="13" t="s">
        <v>30</v>
      </c>
      <c r="AX196" s="13" t="s">
        <v>78</v>
      </c>
      <c r="AY196" s="186" t="s">
        <v>111</v>
      </c>
    </row>
    <row r="197" spans="1:51" s="13" customFormat="1" ht="12">
      <c r="A197" s="13"/>
      <c r="B197" s="185"/>
      <c r="C197" s="13"/>
      <c r="D197" s="178" t="s">
        <v>123</v>
      </c>
      <c r="E197" s="13"/>
      <c r="F197" s="187" t="s">
        <v>236</v>
      </c>
      <c r="G197" s="13"/>
      <c r="H197" s="188">
        <v>19.38</v>
      </c>
      <c r="I197" s="189"/>
      <c r="J197" s="13"/>
      <c r="K197" s="13"/>
      <c r="L197" s="185"/>
      <c r="M197" s="190"/>
      <c r="N197" s="191"/>
      <c r="O197" s="191"/>
      <c r="P197" s="191"/>
      <c r="Q197" s="191"/>
      <c r="R197" s="191"/>
      <c r="S197" s="191"/>
      <c r="T197" s="19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6" t="s">
        <v>123</v>
      </c>
      <c r="AU197" s="186" t="s">
        <v>80</v>
      </c>
      <c r="AV197" s="13" t="s">
        <v>80</v>
      </c>
      <c r="AW197" s="13" t="s">
        <v>3</v>
      </c>
      <c r="AX197" s="13" t="s">
        <v>78</v>
      </c>
      <c r="AY197" s="186" t="s">
        <v>111</v>
      </c>
    </row>
    <row r="198" spans="1:65" s="2" customFormat="1" ht="16.5" customHeight="1">
      <c r="A198" s="35"/>
      <c r="B198" s="163"/>
      <c r="C198" s="194" t="s">
        <v>237</v>
      </c>
      <c r="D198" s="194" t="s">
        <v>180</v>
      </c>
      <c r="E198" s="195" t="s">
        <v>238</v>
      </c>
      <c r="F198" s="196" t="s">
        <v>239</v>
      </c>
      <c r="G198" s="197" t="s">
        <v>134</v>
      </c>
      <c r="H198" s="198">
        <v>27.54</v>
      </c>
      <c r="I198" s="199"/>
      <c r="J198" s="200">
        <f>ROUND(I198*H198,2)</f>
        <v>0</v>
      </c>
      <c r="K198" s="201"/>
      <c r="L198" s="202"/>
      <c r="M198" s="203" t="s">
        <v>1</v>
      </c>
      <c r="N198" s="204" t="s">
        <v>38</v>
      </c>
      <c r="O198" s="74"/>
      <c r="P198" s="174">
        <f>O198*H198</f>
        <v>0</v>
      </c>
      <c r="Q198" s="174">
        <v>0.08</v>
      </c>
      <c r="R198" s="174">
        <f>Q198*H198</f>
        <v>2.2032</v>
      </c>
      <c r="S198" s="174">
        <v>0</v>
      </c>
      <c r="T198" s="17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6" t="s">
        <v>165</v>
      </c>
      <c r="AT198" s="176" t="s">
        <v>180</v>
      </c>
      <c r="AU198" s="176" t="s">
        <v>80</v>
      </c>
      <c r="AY198" s="16" t="s">
        <v>111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6" t="s">
        <v>78</v>
      </c>
      <c r="BK198" s="177">
        <f>ROUND(I198*H198,2)</f>
        <v>0</v>
      </c>
      <c r="BL198" s="16" t="s">
        <v>117</v>
      </c>
      <c r="BM198" s="176" t="s">
        <v>240</v>
      </c>
    </row>
    <row r="199" spans="1:47" s="2" customFormat="1" ht="12">
      <c r="A199" s="35"/>
      <c r="B199" s="36"/>
      <c r="C199" s="35"/>
      <c r="D199" s="178" t="s">
        <v>119</v>
      </c>
      <c r="E199" s="35"/>
      <c r="F199" s="179" t="s">
        <v>239</v>
      </c>
      <c r="G199" s="35"/>
      <c r="H199" s="35"/>
      <c r="I199" s="180"/>
      <c r="J199" s="35"/>
      <c r="K199" s="35"/>
      <c r="L199" s="36"/>
      <c r="M199" s="181"/>
      <c r="N199" s="182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119</v>
      </c>
      <c r="AU199" s="16" t="s">
        <v>80</v>
      </c>
    </row>
    <row r="200" spans="1:51" s="13" customFormat="1" ht="12">
      <c r="A200" s="13"/>
      <c r="B200" s="185"/>
      <c r="C200" s="13"/>
      <c r="D200" s="178" t="s">
        <v>123</v>
      </c>
      <c r="E200" s="186" t="s">
        <v>1</v>
      </c>
      <c r="F200" s="187" t="s">
        <v>241</v>
      </c>
      <c r="G200" s="13"/>
      <c r="H200" s="188">
        <v>27</v>
      </c>
      <c r="I200" s="189"/>
      <c r="J200" s="13"/>
      <c r="K200" s="13"/>
      <c r="L200" s="185"/>
      <c r="M200" s="190"/>
      <c r="N200" s="191"/>
      <c r="O200" s="191"/>
      <c r="P200" s="191"/>
      <c r="Q200" s="191"/>
      <c r="R200" s="191"/>
      <c r="S200" s="191"/>
      <c r="T200" s="19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6" t="s">
        <v>123</v>
      </c>
      <c r="AU200" s="186" t="s">
        <v>80</v>
      </c>
      <c r="AV200" s="13" t="s">
        <v>80</v>
      </c>
      <c r="AW200" s="13" t="s">
        <v>30</v>
      </c>
      <c r="AX200" s="13" t="s">
        <v>78</v>
      </c>
      <c r="AY200" s="186" t="s">
        <v>111</v>
      </c>
    </row>
    <row r="201" spans="1:51" s="13" customFormat="1" ht="12">
      <c r="A201" s="13"/>
      <c r="B201" s="185"/>
      <c r="C201" s="13"/>
      <c r="D201" s="178" t="s">
        <v>123</v>
      </c>
      <c r="E201" s="13"/>
      <c r="F201" s="187" t="s">
        <v>242</v>
      </c>
      <c r="G201" s="13"/>
      <c r="H201" s="188">
        <v>27.54</v>
      </c>
      <c r="I201" s="189"/>
      <c r="J201" s="13"/>
      <c r="K201" s="13"/>
      <c r="L201" s="185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123</v>
      </c>
      <c r="AU201" s="186" t="s">
        <v>80</v>
      </c>
      <c r="AV201" s="13" t="s">
        <v>80</v>
      </c>
      <c r="AW201" s="13" t="s">
        <v>3</v>
      </c>
      <c r="AX201" s="13" t="s">
        <v>78</v>
      </c>
      <c r="AY201" s="186" t="s">
        <v>111</v>
      </c>
    </row>
    <row r="202" spans="1:65" s="2" customFormat="1" ht="24.15" customHeight="1">
      <c r="A202" s="35"/>
      <c r="B202" s="163"/>
      <c r="C202" s="164" t="s">
        <v>243</v>
      </c>
      <c r="D202" s="164" t="s">
        <v>113</v>
      </c>
      <c r="E202" s="165" t="s">
        <v>244</v>
      </c>
      <c r="F202" s="166" t="s">
        <v>245</v>
      </c>
      <c r="G202" s="167" t="s">
        <v>134</v>
      </c>
      <c r="H202" s="168">
        <v>20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38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117</v>
      </c>
      <c r="AT202" s="176" t="s">
        <v>113</v>
      </c>
      <c r="AU202" s="176" t="s">
        <v>80</v>
      </c>
      <c r="AY202" s="16" t="s">
        <v>111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78</v>
      </c>
      <c r="BK202" s="177">
        <f>ROUND(I202*H202,2)</f>
        <v>0</v>
      </c>
      <c r="BL202" s="16" t="s">
        <v>117</v>
      </c>
      <c r="BM202" s="176" t="s">
        <v>246</v>
      </c>
    </row>
    <row r="203" spans="1:47" s="2" customFormat="1" ht="12">
      <c r="A203" s="35"/>
      <c r="B203" s="36"/>
      <c r="C203" s="35"/>
      <c r="D203" s="178" t="s">
        <v>119</v>
      </c>
      <c r="E203" s="35"/>
      <c r="F203" s="179" t="s">
        <v>245</v>
      </c>
      <c r="G203" s="35"/>
      <c r="H203" s="35"/>
      <c r="I203" s="180"/>
      <c r="J203" s="35"/>
      <c r="K203" s="35"/>
      <c r="L203" s="36"/>
      <c r="M203" s="181"/>
      <c r="N203" s="182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119</v>
      </c>
      <c r="AU203" s="16" t="s">
        <v>80</v>
      </c>
    </row>
    <row r="204" spans="1:47" s="2" customFormat="1" ht="12">
      <c r="A204" s="35"/>
      <c r="B204" s="36"/>
      <c r="C204" s="35"/>
      <c r="D204" s="183" t="s">
        <v>121</v>
      </c>
      <c r="E204" s="35"/>
      <c r="F204" s="184" t="s">
        <v>247</v>
      </c>
      <c r="G204" s="35"/>
      <c r="H204" s="35"/>
      <c r="I204" s="180"/>
      <c r="J204" s="35"/>
      <c r="K204" s="35"/>
      <c r="L204" s="36"/>
      <c r="M204" s="181"/>
      <c r="N204" s="182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121</v>
      </c>
      <c r="AU204" s="16" t="s">
        <v>80</v>
      </c>
    </row>
    <row r="205" spans="1:51" s="13" customFormat="1" ht="12">
      <c r="A205" s="13"/>
      <c r="B205" s="185"/>
      <c r="C205" s="13"/>
      <c r="D205" s="178" t="s">
        <v>123</v>
      </c>
      <c r="E205" s="186" t="s">
        <v>1</v>
      </c>
      <c r="F205" s="187" t="s">
        <v>191</v>
      </c>
      <c r="G205" s="13"/>
      <c r="H205" s="188">
        <v>20</v>
      </c>
      <c r="I205" s="189"/>
      <c r="J205" s="13"/>
      <c r="K205" s="13"/>
      <c r="L205" s="185"/>
      <c r="M205" s="190"/>
      <c r="N205" s="191"/>
      <c r="O205" s="191"/>
      <c r="P205" s="191"/>
      <c r="Q205" s="191"/>
      <c r="R205" s="191"/>
      <c r="S205" s="191"/>
      <c r="T205" s="19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6" t="s">
        <v>123</v>
      </c>
      <c r="AU205" s="186" t="s">
        <v>80</v>
      </c>
      <c r="AV205" s="13" t="s">
        <v>80</v>
      </c>
      <c r="AW205" s="13" t="s">
        <v>30</v>
      </c>
      <c r="AX205" s="13" t="s">
        <v>78</v>
      </c>
      <c r="AY205" s="186" t="s">
        <v>111</v>
      </c>
    </row>
    <row r="206" spans="1:65" s="2" customFormat="1" ht="24.15" customHeight="1">
      <c r="A206" s="35"/>
      <c r="B206" s="163"/>
      <c r="C206" s="164" t="s">
        <v>248</v>
      </c>
      <c r="D206" s="164" t="s">
        <v>113</v>
      </c>
      <c r="E206" s="165" t="s">
        <v>249</v>
      </c>
      <c r="F206" s="166" t="s">
        <v>250</v>
      </c>
      <c r="G206" s="167" t="s">
        <v>134</v>
      </c>
      <c r="H206" s="168">
        <v>20</v>
      </c>
      <c r="I206" s="169"/>
      <c r="J206" s="170">
        <f>ROUND(I206*H206,2)</f>
        <v>0</v>
      </c>
      <c r="K206" s="171"/>
      <c r="L206" s="36"/>
      <c r="M206" s="172" t="s">
        <v>1</v>
      </c>
      <c r="N206" s="173" t="s">
        <v>38</v>
      </c>
      <c r="O206" s="74"/>
      <c r="P206" s="174">
        <f>O206*H206</f>
        <v>0</v>
      </c>
      <c r="Q206" s="174">
        <v>0.00011</v>
      </c>
      <c r="R206" s="174">
        <f>Q206*H206</f>
        <v>0.0022</v>
      </c>
      <c r="S206" s="174">
        <v>0</v>
      </c>
      <c r="T206" s="17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6" t="s">
        <v>117</v>
      </c>
      <c r="AT206" s="176" t="s">
        <v>113</v>
      </c>
      <c r="AU206" s="176" t="s">
        <v>80</v>
      </c>
      <c r="AY206" s="16" t="s">
        <v>111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6" t="s">
        <v>78</v>
      </c>
      <c r="BK206" s="177">
        <f>ROUND(I206*H206,2)</f>
        <v>0</v>
      </c>
      <c r="BL206" s="16" t="s">
        <v>117</v>
      </c>
      <c r="BM206" s="176" t="s">
        <v>251</v>
      </c>
    </row>
    <row r="207" spans="1:47" s="2" customFormat="1" ht="12">
      <c r="A207" s="35"/>
      <c r="B207" s="36"/>
      <c r="C207" s="35"/>
      <c r="D207" s="178" t="s">
        <v>119</v>
      </c>
      <c r="E207" s="35"/>
      <c r="F207" s="179" t="s">
        <v>250</v>
      </c>
      <c r="G207" s="35"/>
      <c r="H207" s="35"/>
      <c r="I207" s="180"/>
      <c r="J207" s="35"/>
      <c r="K207" s="35"/>
      <c r="L207" s="36"/>
      <c r="M207" s="181"/>
      <c r="N207" s="182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119</v>
      </c>
      <c r="AU207" s="16" t="s">
        <v>80</v>
      </c>
    </row>
    <row r="208" spans="1:47" s="2" customFormat="1" ht="12">
      <c r="A208" s="35"/>
      <c r="B208" s="36"/>
      <c r="C208" s="35"/>
      <c r="D208" s="183" t="s">
        <v>121</v>
      </c>
      <c r="E208" s="35"/>
      <c r="F208" s="184" t="s">
        <v>252</v>
      </c>
      <c r="G208" s="35"/>
      <c r="H208" s="35"/>
      <c r="I208" s="180"/>
      <c r="J208" s="35"/>
      <c r="K208" s="35"/>
      <c r="L208" s="36"/>
      <c r="M208" s="181"/>
      <c r="N208" s="182"/>
      <c r="O208" s="74"/>
      <c r="P208" s="74"/>
      <c r="Q208" s="74"/>
      <c r="R208" s="74"/>
      <c r="S208" s="74"/>
      <c r="T208" s="7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6" t="s">
        <v>121</v>
      </c>
      <c r="AU208" s="16" t="s">
        <v>80</v>
      </c>
    </row>
    <row r="209" spans="1:51" s="13" customFormat="1" ht="12">
      <c r="A209" s="13"/>
      <c r="B209" s="185"/>
      <c r="C209" s="13"/>
      <c r="D209" s="178" t="s">
        <v>123</v>
      </c>
      <c r="E209" s="186" t="s">
        <v>1</v>
      </c>
      <c r="F209" s="187" t="s">
        <v>191</v>
      </c>
      <c r="G209" s="13"/>
      <c r="H209" s="188">
        <v>20</v>
      </c>
      <c r="I209" s="189"/>
      <c r="J209" s="13"/>
      <c r="K209" s="13"/>
      <c r="L209" s="185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123</v>
      </c>
      <c r="AU209" s="186" t="s">
        <v>80</v>
      </c>
      <c r="AV209" s="13" t="s">
        <v>80</v>
      </c>
      <c r="AW209" s="13" t="s">
        <v>30</v>
      </c>
      <c r="AX209" s="13" t="s">
        <v>78</v>
      </c>
      <c r="AY209" s="186" t="s">
        <v>111</v>
      </c>
    </row>
    <row r="210" spans="1:65" s="2" customFormat="1" ht="24.15" customHeight="1">
      <c r="A210" s="35"/>
      <c r="B210" s="163"/>
      <c r="C210" s="164" t="s">
        <v>253</v>
      </c>
      <c r="D210" s="164" t="s">
        <v>113</v>
      </c>
      <c r="E210" s="165" t="s">
        <v>254</v>
      </c>
      <c r="F210" s="166" t="s">
        <v>255</v>
      </c>
      <c r="G210" s="167" t="s">
        <v>134</v>
      </c>
      <c r="H210" s="168">
        <v>20</v>
      </c>
      <c r="I210" s="169"/>
      <c r="J210" s="170">
        <f>ROUND(I210*H210,2)</f>
        <v>0</v>
      </c>
      <c r="K210" s="171"/>
      <c r="L210" s="36"/>
      <c r="M210" s="172" t="s">
        <v>1</v>
      </c>
      <c r="N210" s="173" t="s">
        <v>38</v>
      </c>
      <c r="O210" s="74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6" t="s">
        <v>117</v>
      </c>
      <c r="AT210" s="176" t="s">
        <v>113</v>
      </c>
      <c r="AU210" s="176" t="s">
        <v>80</v>
      </c>
      <c r="AY210" s="16" t="s">
        <v>111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6" t="s">
        <v>78</v>
      </c>
      <c r="BK210" s="177">
        <f>ROUND(I210*H210,2)</f>
        <v>0</v>
      </c>
      <c r="BL210" s="16" t="s">
        <v>117</v>
      </c>
      <c r="BM210" s="176" t="s">
        <v>256</v>
      </c>
    </row>
    <row r="211" spans="1:47" s="2" customFormat="1" ht="12">
      <c r="A211" s="35"/>
      <c r="B211" s="36"/>
      <c r="C211" s="35"/>
      <c r="D211" s="178" t="s">
        <v>119</v>
      </c>
      <c r="E211" s="35"/>
      <c r="F211" s="179" t="s">
        <v>257</v>
      </c>
      <c r="G211" s="35"/>
      <c r="H211" s="35"/>
      <c r="I211" s="180"/>
      <c r="J211" s="35"/>
      <c r="K211" s="35"/>
      <c r="L211" s="36"/>
      <c r="M211" s="181"/>
      <c r="N211" s="182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119</v>
      </c>
      <c r="AU211" s="16" t="s">
        <v>80</v>
      </c>
    </row>
    <row r="212" spans="1:51" s="13" customFormat="1" ht="12">
      <c r="A212" s="13"/>
      <c r="B212" s="185"/>
      <c r="C212" s="13"/>
      <c r="D212" s="178" t="s">
        <v>123</v>
      </c>
      <c r="E212" s="186" t="s">
        <v>1</v>
      </c>
      <c r="F212" s="187" t="s">
        <v>191</v>
      </c>
      <c r="G212" s="13"/>
      <c r="H212" s="188">
        <v>20</v>
      </c>
      <c r="I212" s="189"/>
      <c r="J212" s="13"/>
      <c r="K212" s="13"/>
      <c r="L212" s="185"/>
      <c r="M212" s="190"/>
      <c r="N212" s="191"/>
      <c r="O212" s="191"/>
      <c r="P212" s="191"/>
      <c r="Q212" s="191"/>
      <c r="R212" s="191"/>
      <c r="S212" s="191"/>
      <c r="T212" s="19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6" t="s">
        <v>123</v>
      </c>
      <c r="AU212" s="186" t="s">
        <v>80</v>
      </c>
      <c r="AV212" s="13" t="s">
        <v>80</v>
      </c>
      <c r="AW212" s="13" t="s">
        <v>30</v>
      </c>
      <c r="AX212" s="13" t="s">
        <v>78</v>
      </c>
      <c r="AY212" s="186" t="s">
        <v>111</v>
      </c>
    </row>
    <row r="213" spans="1:65" s="2" customFormat="1" ht="16.5" customHeight="1">
      <c r="A213" s="35"/>
      <c r="B213" s="163"/>
      <c r="C213" s="164" t="s">
        <v>258</v>
      </c>
      <c r="D213" s="164" t="s">
        <v>113</v>
      </c>
      <c r="E213" s="165" t="s">
        <v>259</v>
      </c>
      <c r="F213" s="166" t="s">
        <v>260</v>
      </c>
      <c r="G213" s="167" t="s">
        <v>261</v>
      </c>
      <c r="H213" s="168">
        <v>1</v>
      </c>
      <c r="I213" s="169"/>
      <c r="J213" s="170">
        <f>ROUND(I213*H213,2)</f>
        <v>0</v>
      </c>
      <c r="K213" s="171"/>
      <c r="L213" s="36"/>
      <c r="M213" s="172" t="s">
        <v>1</v>
      </c>
      <c r="N213" s="173" t="s">
        <v>38</v>
      </c>
      <c r="O213" s="74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76" t="s">
        <v>117</v>
      </c>
      <c r="AT213" s="176" t="s">
        <v>113</v>
      </c>
      <c r="AU213" s="176" t="s">
        <v>80</v>
      </c>
      <c r="AY213" s="16" t="s">
        <v>111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6" t="s">
        <v>78</v>
      </c>
      <c r="BK213" s="177">
        <f>ROUND(I213*H213,2)</f>
        <v>0</v>
      </c>
      <c r="BL213" s="16" t="s">
        <v>117</v>
      </c>
      <c r="BM213" s="176" t="s">
        <v>262</v>
      </c>
    </row>
    <row r="214" spans="1:47" s="2" customFormat="1" ht="12">
      <c r="A214" s="35"/>
      <c r="B214" s="36"/>
      <c r="C214" s="35"/>
      <c r="D214" s="178" t="s">
        <v>119</v>
      </c>
      <c r="E214" s="35"/>
      <c r="F214" s="179" t="s">
        <v>260</v>
      </c>
      <c r="G214" s="35"/>
      <c r="H214" s="35"/>
      <c r="I214" s="180"/>
      <c r="J214" s="35"/>
      <c r="K214" s="35"/>
      <c r="L214" s="36"/>
      <c r="M214" s="181"/>
      <c r="N214" s="182"/>
      <c r="O214" s="74"/>
      <c r="P214" s="74"/>
      <c r="Q214" s="74"/>
      <c r="R214" s="74"/>
      <c r="S214" s="74"/>
      <c r="T214" s="7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6" t="s">
        <v>119</v>
      </c>
      <c r="AU214" s="16" t="s">
        <v>80</v>
      </c>
    </row>
    <row r="215" spans="1:63" s="12" customFormat="1" ht="22.8" customHeight="1">
      <c r="A215" s="12"/>
      <c r="B215" s="150"/>
      <c r="C215" s="12"/>
      <c r="D215" s="151" t="s">
        <v>72</v>
      </c>
      <c r="E215" s="161" t="s">
        <v>263</v>
      </c>
      <c r="F215" s="161" t="s">
        <v>264</v>
      </c>
      <c r="G215" s="12"/>
      <c r="H215" s="12"/>
      <c r="I215" s="153"/>
      <c r="J215" s="162">
        <f>BK215</f>
        <v>0</v>
      </c>
      <c r="K215" s="12"/>
      <c r="L215" s="150"/>
      <c r="M215" s="155"/>
      <c r="N215" s="156"/>
      <c r="O215" s="156"/>
      <c r="P215" s="157">
        <f>SUM(P216:P227)</f>
        <v>0</v>
      </c>
      <c r="Q215" s="156"/>
      <c r="R215" s="157">
        <f>SUM(R216:R227)</f>
        <v>0</v>
      </c>
      <c r="S215" s="156"/>
      <c r="T215" s="158">
        <f>SUM(T216:T227)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51" t="s">
        <v>78</v>
      </c>
      <c r="AT215" s="159" t="s">
        <v>72</v>
      </c>
      <c r="AU215" s="159" t="s">
        <v>78</v>
      </c>
      <c r="AY215" s="151" t="s">
        <v>111</v>
      </c>
      <c r="BK215" s="160">
        <f>SUM(BK216:BK227)</f>
        <v>0</v>
      </c>
    </row>
    <row r="216" spans="1:65" s="2" customFormat="1" ht="24.15" customHeight="1">
      <c r="A216" s="35"/>
      <c r="B216" s="163"/>
      <c r="C216" s="164" t="s">
        <v>265</v>
      </c>
      <c r="D216" s="164" t="s">
        <v>113</v>
      </c>
      <c r="E216" s="165" t="s">
        <v>266</v>
      </c>
      <c r="F216" s="166" t="s">
        <v>267</v>
      </c>
      <c r="G216" s="167" t="s">
        <v>268</v>
      </c>
      <c r="H216" s="168">
        <v>130</v>
      </c>
      <c r="I216" s="169"/>
      <c r="J216" s="170">
        <f>ROUND(I216*H216,2)</f>
        <v>0</v>
      </c>
      <c r="K216" s="171"/>
      <c r="L216" s="36"/>
      <c r="M216" s="172" t="s">
        <v>1</v>
      </c>
      <c r="N216" s="173" t="s">
        <v>38</v>
      </c>
      <c r="O216" s="74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6" t="s">
        <v>117</v>
      </c>
      <c r="AT216" s="176" t="s">
        <v>113</v>
      </c>
      <c r="AU216" s="176" t="s">
        <v>80</v>
      </c>
      <c r="AY216" s="16" t="s">
        <v>111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6" t="s">
        <v>78</v>
      </c>
      <c r="BK216" s="177">
        <f>ROUND(I216*H216,2)</f>
        <v>0</v>
      </c>
      <c r="BL216" s="16" t="s">
        <v>117</v>
      </c>
      <c r="BM216" s="176" t="s">
        <v>269</v>
      </c>
    </row>
    <row r="217" spans="1:47" s="2" customFormat="1" ht="12">
      <c r="A217" s="35"/>
      <c r="B217" s="36"/>
      <c r="C217" s="35"/>
      <c r="D217" s="178" t="s">
        <v>119</v>
      </c>
      <c r="E217" s="35"/>
      <c r="F217" s="179" t="s">
        <v>270</v>
      </c>
      <c r="G217" s="35"/>
      <c r="H217" s="35"/>
      <c r="I217" s="180"/>
      <c r="J217" s="35"/>
      <c r="K217" s="35"/>
      <c r="L217" s="36"/>
      <c r="M217" s="181"/>
      <c r="N217" s="182"/>
      <c r="O217" s="74"/>
      <c r="P217" s="74"/>
      <c r="Q217" s="74"/>
      <c r="R217" s="74"/>
      <c r="S217" s="74"/>
      <c r="T217" s="7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6" t="s">
        <v>119</v>
      </c>
      <c r="AU217" s="16" t="s">
        <v>80</v>
      </c>
    </row>
    <row r="218" spans="1:51" s="13" customFormat="1" ht="12">
      <c r="A218" s="13"/>
      <c r="B218" s="185"/>
      <c r="C218" s="13"/>
      <c r="D218" s="178" t="s">
        <v>123</v>
      </c>
      <c r="E218" s="186" t="s">
        <v>1</v>
      </c>
      <c r="F218" s="187" t="s">
        <v>271</v>
      </c>
      <c r="G218" s="13"/>
      <c r="H218" s="188">
        <v>130</v>
      </c>
      <c r="I218" s="189"/>
      <c r="J218" s="13"/>
      <c r="K218" s="13"/>
      <c r="L218" s="185"/>
      <c r="M218" s="190"/>
      <c r="N218" s="191"/>
      <c r="O218" s="191"/>
      <c r="P218" s="191"/>
      <c r="Q218" s="191"/>
      <c r="R218" s="191"/>
      <c r="S218" s="191"/>
      <c r="T218" s="19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6" t="s">
        <v>123</v>
      </c>
      <c r="AU218" s="186" t="s">
        <v>80</v>
      </c>
      <c r="AV218" s="13" t="s">
        <v>80</v>
      </c>
      <c r="AW218" s="13" t="s">
        <v>30</v>
      </c>
      <c r="AX218" s="13" t="s">
        <v>78</v>
      </c>
      <c r="AY218" s="186" t="s">
        <v>111</v>
      </c>
    </row>
    <row r="219" spans="1:65" s="2" customFormat="1" ht="24.15" customHeight="1">
      <c r="A219" s="35"/>
      <c r="B219" s="163"/>
      <c r="C219" s="164" t="s">
        <v>272</v>
      </c>
      <c r="D219" s="164" t="s">
        <v>113</v>
      </c>
      <c r="E219" s="165" t="s">
        <v>273</v>
      </c>
      <c r="F219" s="166" t="s">
        <v>274</v>
      </c>
      <c r="G219" s="167" t="s">
        <v>268</v>
      </c>
      <c r="H219" s="168">
        <v>130</v>
      </c>
      <c r="I219" s="169"/>
      <c r="J219" s="170">
        <f>ROUND(I219*H219,2)</f>
        <v>0</v>
      </c>
      <c r="K219" s="171"/>
      <c r="L219" s="36"/>
      <c r="M219" s="172" t="s">
        <v>1</v>
      </c>
      <c r="N219" s="173" t="s">
        <v>38</v>
      </c>
      <c r="O219" s="74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76" t="s">
        <v>117</v>
      </c>
      <c r="AT219" s="176" t="s">
        <v>113</v>
      </c>
      <c r="AU219" s="176" t="s">
        <v>80</v>
      </c>
      <c r="AY219" s="16" t="s">
        <v>111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6" t="s">
        <v>78</v>
      </c>
      <c r="BK219" s="177">
        <f>ROUND(I219*H219,2)</f>
        <v>0</v>
      </c>
      <c r="BL219" s="16" t="s">
        <v>117</v>
      </c>
      <c r="BM219" s="176" t="s">
        <v>275</v>
      </c>
    </row>
    <row r="220" spans="1:47" s="2" customFormat="1" ht="12">
      <c r="A220" s="35"/>
      <c r="B220" s="36"/>
      <c r="C220" s="35"/>
      <c r="D220" s="178" t="s">
        <v>119</v>
      </c>
      <c r="E220" s="35"/>
      <c r="F220" s="179" t="s">
        <v>276</v>
      </c>
      <c r="G220" s="35"/>
      <c r="H220" s="35"/>
      <c r="I220" s="180"/>
      <c r="J220" s="35"/>
      <c r="K220" s="35"/>
      <c r="L220" s="36"/>
      <c r="M220" s="181"/>
      <c r="N220" s="182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119</v>
      </c>
      <c r="AU220" s="16" t="s">
        <v>80</v>
      </c>
    </row>
    <row r="221" spans="1:51" s="13" customFormat="1" ht="12">
      <c r="A221" s="13"/>
      <c r="B221" s="185"/>
      <c r="C221" s="13"/>
      <c r="D221" s="178" t="s">
        <v>123</v>
      </c>
      <c r="E221" s="186" t="s">
        <v>1</v>
      </c>
      <c r="F221" s="187" t="s">
        <v>271</v>
      </c>
      <c r="G221" s="13"/>
      <c r="H221" s="188">
        <v>130</v>
      </c>
      <c r="I221" s="189"/>
      <c r="J221" s="13"/>
      <c r="K221" s="13"/>
      <c r="L221" s="185"/>
      <c r="M221" s="190"/>
      <c r="N221" s="191"/>
      <c r="O221" s="191"/>
      <c r="P221" s="191"/>
      <c r="Q221" s="191"/>
      <c r="R221" s="191"/>
      <c r="S221" s="191"/>
      <c r="T221" s="19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123</v>
      </c>
      <c r="AU221" s="186" t="s">
        <v>80</v>
      </c>
      <c r="AV221" s="13" t="s">
        <v>80</v>
      </c>
      <c r="AW221" s="13" t="s">
        <v>30</v>
      </c>
      <c r="AX221" s="13" t="s">
        <v>78</v>
      </c>
      <c r="AY221" s="186" t="s">
        <v>111</v>
      </c>
    </row>
    <row r="222" spans="1:65" s="2" customFormat="1" ht="33" customHeight="1">
      <c r="A222" s="35"/>
      <c r="B222" s="163"/>
      <c r="C222" s="164" t="s">
        <v>277</v>
      </c>
      <c r="D222" s="164" t="s">
        <v>113</v>
      </c>
      <c r="E222" s="165" t="s">
        <v>278</v>
      </c>
      <c r="F222" s="166" t="s">
        <v>279</v>
      </c>
      <c r="G222" s="167" t="s">
        <v>268</v>
      </c>
      <c r="H222" s="168">
        <v>2</v>
      </c>
      <c r="I222" s="169"/>
      <c r="J222" s="170">
        <f>ROUND(I222*H222,2)</f>
        <v>0</v>
      </c>
      <c r="K222" s="171"/>
      <c r="L222" s="36"/>
      <c r="M222" s="172" t="s">
        <v>1</v>
      </c>
      <c r="N222" s="173" t="s">
        <v>38</v>
      </c>
      <c r="O222" s="74"/>
      <c r="P222" s="174">
        <f>O222*H222</f>
        <v>0</v>
      </c>
      <c r="Q222" s="174">
        <v>0</v>
      </c>
      <c r="R222" s="174">
        <f>Q222*H222</f>
        <v>0</v>
      </c>
      <c r="S222" s="174">
        <v>0</v>
      </c>
      <c r="T222" s="17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76" t="s">
        <v>117</v>
      </c>
      <c r="AT222" s="176" t="s">
        <v>113</v>
      </c>
      <c r="AU222" s="176" t="s">
        <v>80</v>
      </c>
      <c r="AY222" s="16" t="s">
        <v>111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6" t="s">
        <v>78</v>
      </c>
      <c r="BK222" s="177">
        <f>ROUND(I222*H222,2)</f>
        <v>0</v>
      </c>
      <c r="BL222" s="16" t="s">
        <v>117</v>
      </c>
      <c r="BM222" s="176" t="s">
        <v>280</v>
      </c>
    </row>
    <row r="223" spans="1:47" s="2" customFormat="1" ht="12">
      <c r="A223" s="35"/>
      <c r="B223" s="36"/>
      <c r="C223" s="35"/>
      <c r="D223" s="178" t="s">
        <v>119</v>
      </c>
      <c r="E223" s="35"/>
      <c r="F223" s="179" t="s">
        <v>281</v>
      </c>
      <c r="G223" s="35"/>
      <c r="H223" s="35"/>
      <c r="I223" s="180"/>
      <c r="J223" s="35"/>
      <c r="K223" s="35"/>
      <c r="L223" s="36"/>
      <c r="M223" s="181"/>
      <c r="N223" s="182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119</v>
      </c>
      <c r="AU223" s="16" t="s">
        <v>80</v>
      </c>
    </row>
    <row r="224" spans="1:51" s="13" customFormat="1" ht="12">
      <c r="A224" s="13"/>
      <c r="B224" s="185"/>
      <c r="C224" s="13"/>
      <c r="D224" s="178" t="s">
        <v>123</v>
      </c>
      <c r="E224" s="186" t="s">
        <v>1</v>
      </c>
      <c r="F224" s="187" t="s">
        <v>80</v>
      </c>
      <c r="G224" s="13"/>
      <c r="H224" s="188">
        <v>2</v>
      </c>
      <c r="I224" s="189"/>
      <c r="J224" s="13"/>
      <c r="K224" s="13"/>
      <c r="L224" s="185"/>
      <c r="M224" s="190"/>
      <c r="N224" s="191"/>
      <c r="O224" s="191"/>
      <c r="P224" s="191"/>
      <c r="Q224" s="191"/>
      <c r="R224" s="191"/>
      <c r="S224" s="191"/>
      <c r="T224" s="19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6" t="s">
        <v>123</v>
      </c>
      <c r="AU224" s="186" t="s">
        <v>80</v>
      </c>
      <c r="AV224" s="13" t="s">
        <v>80</v>
      </c>
      <c r="AW224" s="13" t="s">
        <v>30</v>
      </c>
      <c r="AX224" s="13" t="s">
        <v>78</v>
      </c>
      <c r="AY224" s="186" t="s">
        <v>111</v>
      </c>
    </row>
    <row r="225" spans="1:65" s="2" customFormat="1" ht="24.15" customHeight="1">
      <c r="A225" s="35"/>
      <c r="B225" s="163"/>
      <c r="C225" s="164" t="s">
        <v>282</v>
      </c>
      <c r="D225" s="164" t="s">
        <v>113</v>
      </c>
      <c r="E225" s="165" t="s">
        <v>283</v>
      </c>
      <c r="F225" s="166" t="s">
        <v>284</v>
      </c>
      <c r="G225" s="167" t="s">
        <v>268</v>
      </c>
      <c r="H225" s="168">
        <v>128</v>
      </c>
      <c r="I225" s="169"/>
      <c r="J225" s="170">
        <f>ROUND(I225*H225,2)</f>
        <v>0</v>
      </c>
      <c r="K225" s="171"/>
      <c r="L225" s="36"/>
      <c r="M225" s="172" t="s">
        <v>1</v>
      </c>
      <c r="N225" s="173" t="s">
        <v>38</v>
      </c>
      <c r="O225" s="74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6" t="s">
        <v>117</v>
      </c>
      <c r="AT225" s="176" t="s">
        <v>113</v>
      </c>
      <c r="AU225" s="176" t="s">
        <v>80</v>
      </c>
      <c r="AY225" s="16" t="s">
        <v>111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6" t="s">
        <v>78</v>
      </c>
      <c r="BK225" s="177">
        <f>ROUND(I225*H225,2)</f>
        <v>0</v>
      </c>
      <c r="BL225" s="16" t="s">
        <v>117</v>
      </c>
      <c r="BM225" s="176" t="s">
        <v>285</v>
      </c>
    </row>
    <row r="226" spans="1:47" s="2" customFormat="1" ht="12">
      <c r="A226" s="35"/>
      <c r="B226" s="36"/>
      <c r="C226" s="35"/>
      <c r="D226" s="178" t="s">
        <v>119</v>
      </c>
      <c r="E226" s="35"/>
      <c r="F226" s="179" t="s">
        <v>286</v>
      </c>
      <c r="G226" s="35"/>
      <c r="H226" s="35"/>
      <c r="I226" s="180"/>
      <c r="J226" s="35"/>
      <c r="K226" s="35"/>
      <c r="L226" s="36"/>
      <c r="M226" s="181"/>
      <c r="N226" s="182"/>
      <c r="O226" s="74"/>
      <c r="P226" s="74"/>
      <c r="Q226" s="74"/>
      <c r="R226" s="74"/>
      <c r="S226" s="74"/>
      <c r="T226" s="7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119</v>
      </c>
      <c r="AU226" s="16" t="s">
        <v>80</v>
      </c>
    </row>
    <row r="227" spans="1:51" s="13" customFormat="1" ht="12">
      <c r="A227" s="13"/>
      <c r="B227" s="185"/>
      <c r="C227" s="13"/>
      <c r="D227" s="178" t="s">
        <v>123</v>
      </c>
      <c r="E227" s="186" t="s">
        <v>1</v>
      </c>
      <c r="F227" s="187" t="s">
        <v>287</v>
      </c>
      <c r="G227" s="13"/>
      <c r="H227" s="188">
        <v>128</v>
      </c>
      <c r="I227" s="189"/>
      <c r="J227" s="13"/>
      <c r="K227" s="13"/>
      <c r="L227" s="185"/>
      <c r="M227" s="190"/>
      <c r="N227" s="191"/>
      <c r="O227" s="191"/>
      <c r="P227" s="191"/>
      <c r="Q227" s="191"/>
      <c r="R227" s="191"/>
      <c r="S227" s="191"/>
      <c r="T227" s="19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6" t="s">
        <v>123</v>
      </c>
      <c r="AU227" s="186" t="s">
        <v>80</v>
      </c>
      <c r="AV227" s="13" t="s">
        <v>80</v>
      </c>
      <c r="AW227" s="13" t="s">
        <v>30</v>
      </c>
      <c r="AX227" s="13" t="s">
        <v>78</v>
      </c>
      <c r="AY227" s="186" t="s">
        <v>111</v>
      </c>
    </row>
    <row r="228" spans="1:63" s="12" customFormat="1" ht="25.9" customHeight="1">
      <c r="A228" s="12"/>
      <c r="B228" s="150"/>
      <c r="C228" s="12"/>
      <c r="D228" s="151" t="s">
        <v>72</v>
      </c>
      <c r="E228" s="152" t="s">
        <v>288</v>
      </c>
      <c r="F228" s="152" t="s">
        <v>289</v>
      </c>
      <c r="G228" s="12"/>
      <c r="H228" s="12"/>
      <c r="I228" s="153"/>
      <c r="J228" s="154">
        <f>BK228</f>
        <v>0</v>
      </c>
      <c r="K228" s="12"/>
      <c r="L228" s="150"/>
      <c r="M228" s="155"/>
      <c r="N228" s="156"/>
      <c r="O228" s="156"/>
      <c r="P228" s="157">
        <f>P229+P232</f>
        <v>0</v>
      </c>
      <c r="Q228" s="156"/>
      <c r="R228" s="157">
        <f>R229+R232</f>
        <v>0.02772</v>
      </c>
      <c r="S228" s="156"/>
      <c r="T228" s="158">
        <f>T229+T232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1" t="s">
        <v>144</v>
      </c>
      <c r="AT228" s="159" t="s">
        <v>72</v>
      </c>
      <c r="AU228" s="159" t="s">
        <v>73</v>
      </c>
      <c r="AY228" s="151" t="s">
        <v>111</v>
      </c>
      <c r="BK228" s="160">
        <f>BK229+BK232</f>
        <v>0</v>
      </c>
    </row>
    <row r="229" spans="1:63" s="12" customFormat="1" ht="22.8" customHeight="1">
      <c r="A229" s="12"/>
      <c r="B229" s="150"/>
      <c r="C229" s="12"/>
      <c r="D229" s="151" t="s">
        <v>72</v>
      </c>
      <c r="E229" s="161" t="s">
        <v>290</v>
      </c>
      <c r="F229" s="161" t="s">
        <v>291</v>
      </c>
      <c r="G229" s="12"/>
      <c r="H229" s="12"/>
      <c r="I229" s="153"/>
      <c r="J229" s="162">
        <f>BK229</f>
        <v>0</v>
      </c>
      <c r="K229" s="12"/>
      <c r="L229" s="150"/>
      <c r="M229" s="155"/>
      <c r="N229" s="156"/>
      <c r="O229" s="156"/>
      <c r="P229" s="157">
        <f>SUM(P230:P231)</f>
        <v>0</v>
      </c>
      <c r="Q229" s="156"/>
      <c r="R229" s="157">
        <f>SUM(R230:R231)</f>
        <v>0</v>
      </c>
      <c r="S229" s="156"/>
      <c r="T229" s="158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1" t="s">
        <v>144</v>
      </c>
      <c r="AT229" s="159" t="s">
        <v>72</v>
      </c>
      <c r="AU229" s="159" t="s">
        <v>78</v>
      </c>
      <c r="AY229" s="151" t="s">
        <v>111</v>
      </c>
      <c r="BK229" s="160">
        <f>SUM(BK230:BK231)</f>
        <v>0</v>
      </c>
    </row>
    <row r="230" spans="1:65" s="2" customFormat="1" ht="16.5" customHeight="1">
      <c r="A230" s="35"/>
      <c r="B230" s="163"/>
      <c r="C230" s="164" t="s">
        <v>241</v>
      </c>
      <c r="D230" s="164" t="s">
        <v>113</v>
      </c>
      <c r="E230" s="165" t="s">
        <v>292</v>
      </c>
      <c r="F230" s="166" t="s">
        <v>291</v>
      </c>
      <c r="G230" s="167" t="s">
        <v>293</v>
      </c>
      <c r="H230" s="168">
        <v>1</v>
      </c>
      <c r="I230" s="169"/>
      <c r="J230" s="170">
        <f>ROUND(I230*H230,2)</f>
        <v>0</v>
      </c>
      <c r="K230" s="171"/>
      <c r="L230" s="36"/>
      <c r="M230" s="172" t="s">
        <v>1</v>
      </c>
      <c r="N230" s="173" t="s">
        <v>38</v>
      </c>
      <c r="O230" s="74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76" t="s">
        <v>294</v>
      </c>
      <c r="AT230" s="176" t="s">
        <v>113</v>
      </c>
      <c r="AU230" s="176" t="s">
        <v>80</v>
      </c>
      <c r="AY230" s="16" t="s">
        <v>111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6" t="s">
        <v>78</v>
      </c>
      <c r="BK230" s="177">
        <f>ROUND(I230*H230,2)</f>
        <v>0</v>
      </c>
      <c r="BL230" s="16" t="s">
        <v>294</v>
      </c>
      <c r="BM230" s="176" t="s">
        <v>295</v>
      </c>
    </row>
    <row r="231" spans="1:47" s="2" customFormat="1" ht="12">
      <c r="A231" s="35"/>
      <c r="B231" s="36"/>
      <c r="C231" s="35"/>
      <c r="D231" s="178" t="s">
        <v>119</v>
      </c>
      <c r="E231" s="35"/>
      <c r="F231" s="179" t="s">
        <v>296</v>
      </c>
      <c r="G231" s="35"/>
      <c r="H231" s="35"/>
      <c r="I231" s="180"/>
      <c r="J231" s="35"/>
      <c r="K231" s="35"/>
      <c r="L231" s="36"/>
      <c r="M231" s="181"/>
      <c r="N231" s="182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119</v>
      </c>
      <c r="AU231" s="16" t="s">
        <v>80</v>
      </c>
    </row>
    <row r="232" spans="1:63" s="12" customFormat="1" ht="22.8" customHeight="1">
      <c r="A232" s="12"/>
      <c r="B232" s="150"/>
      <c r="C232" s="12"/>
      <c r="D232" s="151" t="s">
        <v>72</v>
      </c>
      <c r="E232" s="161" t="s">
        <v>297</v>
      </c>
      <c r="F232" s="161" t="s">
        <v>298</v>
      </c>
      <c r="G232" s="12"/>
      <c r="H232" s="12"/>
      <c r="I232" s="153"/>
      <c r="J232" s="162">
        <f>BK232</f>
        <v>0</v>
      </c>
      <c r="K232" s="12"/>
      <c r="L232" s="150"/>
      <c r="M232" s="155"/>
      <c r="N232" s="156"/>
      <c r="O232" s="156"/>
      <c r="P232" s="157">
        <f>SUM(P233:P238)</f>
        <v>0</v>
      </c>
      <c r="Q232" s="156"/>
      <c r="R232" s="157">
        <f>SUM(R233:R238)</f>
        <v>0.02772</v>
      </c>
      <c r="S232" s="156"/>
      <c r="T232" s="158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51" t="s">
        <v>144</v>
      </c>
      <c r="AT232" s="159" t="s">
        <v>72</v>
      </c>
      <c r="AU232" s="159" t="s">
        <v>78</v>
      </c>
      <c r="AY232" s="151" t="s">
        <v>111</v>
      </c>
      <c r="BK232" s="160">
        <f>SUM(BK233:BK238)</f>
        <v>0</v>
      </c>
    </row>
    <row r="233" spans="1:65" s="2" customFormat="1" ht="16.5" customHeight="1">
      <c r="A233" s="35"/>
      <c r="B233" s="163"/>
      <c r="C233" s="164" t="s">
        <v>299</v>
      </c>
      <c r="D233" s="164" t="s">
        <v>113</v>
      </c>
      <c r="E233" s="165" t="s">
        <v>300</v>
      </c>
      <c r="F233" s="166" t="s">
        <v>301</v>
      </c>
      <c r="G233" s="167" t="s">
        <v>293</v>
      </c>
      <c r="H233" s="168">
        <v>1</v>
      </c>
      <c r="I233" s="169"/>
      <c r="J233" s="170">
        <f>ROUND(I233*H233,2)</f>
        <v>0</v>
      </c>
      <c r="K233" s="171"/>
      <c r="L233" s="36"/>
      <c r="M233" s="172" t="s">
        <v>1</v>
      </c>
      <c r="N233" s="173" t="s">
        <v>38</v>
      </c>
      <c r="O233" s="74"/>
      <c r="P233" s="174">
        <f>O233*H233</f>
        <v>0</v>
      </c>
      <c r="Q233" s="174">
        <v>0</v>
      </c>
      <c r="R233" s="174">
        <f>Q233*H233</f>
        <v>0</v>
      </c>
      <c r="S233" s="174">
        <v>0</v>
      </c>
      <c r="T233" s="17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76" t="s">
        <v>294</v>
      </c>
      <c r="AT233" s="176" t="s">
        <v>113</v>
      </c>
      <c r="AU233" s="176" t="s">
        <v>80</v>
      </c>
      <c r="AY233" s="16" t="s">
        <v>111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6" t="s">
        <v>78</v>
      </c>
      <c r="BK233" s="177">
        <f>ROUND(I233*H233,2)</f>
        <v>0</v>
      </c>
      <c r="BL233" s="16" t="s">
        <v>294</v>
      </c>
      <c r="BM233" s="176" t="s">
        <v>302</v>
      </c>
    </row>
    <row r="234" spans="1:47" s="2" customFormat="1" ht="12">
      <c r="A234" s="35"/>
      <c r="B234" s="36"/>
      <c r="C234" s="35"/>
      <c r="D234" s="178" t="s">
        <v>119</v>
      </c>
      <c r="E234" s="35"/>
      <c r="F234" s="179" t="s">
        <v>301</v>
      </c>
      <c r="G234" s="35"/>
      <c r="H234" s="35"/>
      <c r="I234" s="180"/>
      <c r="J234" s="35"/>
      <c r="K234" s="35"/>
      <c r="L234" s="36"/>
      <c r="M234" s="181"/>
      <c r="N234" s="182"/>
      <c r="O234" s="74"/>
      <c r="P234" s="74"/>
      <c r="Q234" s="74"/>
      <c r="R234" s="74"/>
      <c r="S234" s="74"/>
      <c r="T234" s="7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6" t="s">
        <v>119</v>
      </c>
      <c r="AU234" s="16" t="s">
        <v>80</v>
      </c>
    </row>
    <row r="235" spans="1:65" s="2" customFormat="1" ht="16.5" customHeight="1">
      <c r="A235" s="35"/>
      <c r="B235" s="163"/>
      <c r="C235" s="164" t="s">
        <v>303</v>
      </c>
      <c r="D235" s="164" t="s">
        <v>113</v>
      </c>
      <c r="E235" s="165" t="s">
        <v>304</v>
      </c>
      <c r="F235" s="166" t="s">
        <v>305</v>
      </c>
      <c r="G235" s="167" t="s">
        <v>116</v>
      </c>
      <c r="H235" s="168">
        <v>2</v>
      </c>
      <c r="I235" s="169"/>
      <c r="J235" s="170">
        <f>ROUND(I235*H235,2)</f>
        <v>0</v>
      </c>
      <c r="K235" s="171"/>
      <c r="L235" s="36"/>
      <c r="M235" s="172" t="s">
        <v>1</v>
      </c>
      <c r="N235" s="173" t="s">
        <v>38</v>
      </c>
      <c r="O235" s="74"/>
      <c r="P235" s="174">
        <f>O235*H235</f>
        <v>0</v>
      </c>
      <c r="Q235" s="174">
        <v>0.01386</v>
      </c>
      <c r="R235" s="174">
        <f>Q235*H235</f>
        <v>0.02772</v>
      </c>
      <c r="S235" s="174">
        <v>0</v>
      </c>
      <c r="T235" s="17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76" t="s">
        <v>117</v>
      </c>
      <c r="AT235" s="176" t="s">
        <v>113</v>
      </c>
      <c r="AU235" s="176" t="s">
        <v>80</v>
      </c>
      <c r="AY235" s="16" t="s">
        <v>111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6" t="s">
        <v>78</v>
      </c>
      <c r="BK235" s="177">
        <f>ROUND(I235*H235,2)</f>
        <v>0</v>
      </c>
      <c r="BL235" s="16" t="s">
        <v>117</v>
      </c>
      <c r="BM235" s="176" t="s">
        <v>306</v>
      </c>
    </row>
    <row r="236" spans="1:47" s="2" customFormat="1" ht="12">
      <c r="A236" s="35"/>
      <c r="B236" s="36"/>
      <c r="C236" s="35"/>
      <c r="D236" s="178" t="s">
        <v>119</v>
      </c>
      <c r="E236" s="35"/>
      <c r="F236" s="179" t="s">
        <v>305</v>
      </c>
      <c r="G236" s="35"/>
      <c r="H236" s="35"/>
      <c r="I236" s="180"/>
      <c r="J236" s="35"/>
      <c r="K236" s="35"/>
      <c r="L236" s="36"/>
      <c r="M236" s="181"/>
      <c r="N236" s="182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119</v>
      </c>
      <c r="AU236" s="16" t="s">
        <v>80</v>
      </c>
    </row>
    <row r="237" spans="1:65" s="2" customFormat="1" ht="16.5" customHeight="1">
      <c r="A237" s="35"/>
      <c r="B237" s="163"/>
      <c r="C237" s="164" t="s">
        <v>173</v>
      </c>
      <c r="D237" s="164" t="s">
        <v>113</v>
      </c>
      <c r="E237" s="165" t="s">
        <v>307</v>
      </c>
      <c r="F237" s="166" t="s">
        <v>308</v>
      </c>
      <c r="G237" s="167" t="s">
        <v>309</v>
      </c>
      <c r="H237" s="168">
        <v>1</v>
      </c>
      <c r="I237" s="169"/>
      <c r="J237" s="170">
        <f>ROUND(I237*H237,2)</f>
        <v>0</v>
      </c>
      <c r="K237" s="171"/>
      <c r="L237" s="36"/>
      <c r="M237" s="172" t="s">
        <v>1</v>
      </c>
      <c r="N237" s="173" t="s">
        <v>38</v>
      </c>
      <c r="O237" s="74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76" t="s">
        <v>117</v>
      </c>
      <c r="AT237" s="176" t="s">
        <v>113</v>
      </c>
      <c r="AU237" s="176" t="s">
        <v>80</v>
      </c>
      <c r="AY237" s="16" t="s">
        <v>111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6" t="s">
        <v>78</v>
      </c>
      <c r="BK237" s="177">
        <f>ROUND(I237*H237,2)</f>
        <v>0</v>
      </c>
      <c r="BL237" s="16" t="s">
        <v>117</v>
      </c>
      <c r="BM237" s="176" t="s">
        <v>310</v>
      </c>
    </row>
    <row r="238" spans="1:47" s="2" customFormat="1" ht="12">
      <c r="A238" s="35"/>
      <c r="B238" s="36"/>
      <c r="C238" s="35"/>
      <c r="D238" s="178" t="s">
        <v>119</v>
      </c>
      <c r="E238" s="35"/>
      <c r="F238" s="179" t="s">
        <v>308</v>
      </c>
      <c r="G238" s="35"/>
      <c r="H238" s="35"/>
      <c r="I238" s="180"/>
      <c r="J238" s="35"/>
      <c r="K238" s="35"/>
      <c r="L238" s="36"/>
      <c r="M238" s="205"/>
      <c r="N238" s="206"/>
      <c r="O238" s="207"/>
      <c r="P238" s="207"/>
      <c r="Q238" s="207"/>
      <c r="R238" s="207"/>
      <c r="S238" s="207"/>
      <c r="T238" s="208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6" t="s">
        <v>119</v>
      </c>
      <c r="AU238" s="16" t="s">
        <v>80</v>
      </c>
    </row>
    <row r="239" spans="1:31" s="2" customFormat="1" ht="6.95" customHeight="1">
      <c r="A239" s="35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36"/>
      <c r="M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</row>
  </sheetData>
  <autoFilter ref="C120:K238"/>
  <mergeCells count="6">
    <mergeCell ref="E7:H7"/>
    <mergeCell ref="E16:H16"/>
    <mergeCell ref="E25:H25"/>
    <mergeCell ref="E85:H85"/>
    <mergeCell ref="E113:H113"/>
    <mergeCell ref="L2:V2"/>
  </mergeCells>
  <hyperlinks>
    <hyperlink ref="F126" r:id="rId1" display="https://podminky.urs.cz/item/CS_URS_2021_02/113107022"/>
    <hyperlink ref="F130" r:id="rId2" display="https://podminky.urs.cz/item/CS_URS_2021_02/113154124"/>
    <hyperlink ref="F134" r:id="rId3" display="https://podminky.urs.cz/item/CS_URS_2022_02/113201112"/>
    <hyperlink ref="F138" r:id="rId4" display="https://podminky.urs.cz/item/CS_URS_2021_02/121151103"/>
    <hyperlink ref="F142" r:id="rId5" display="https://podminky.urs.cz/item/CS_URS_2021_02/122351101"/>
    <hyperlink ref="F146" r:id="rId6" display="https://podminky.urs.cz/item/CS_URS_2021_02/132351104"/>
    <hyperlink ref="F150" r:id="rId7" display="https://podminky.urs.cz/item/CS_URS_2021_02/181152302"/>
    <hyperlink ref="F154" r:id="rId8" display="https://podminky.urs.cz/item/CS_URS_2021_01/181351003"/>
    <hyperlink ref="F169" r:id="rId9" display="https://podminky.urs.cz/item/CS_URS_2022_02/339921112"/>
    <hyperlink ref="F176" r:id="rId10" display="https://podminky.urs.cz/item/CS_URS_2021_02/564851111"/>
    <hyperlink ref="F180" r:id="rId11" display="https://podminky.urs.cz/item/CS_URS_2021_02/564861111"/>
    <hyperlink ref="F184" r:id="rId12" display="https://podminky.urs.cz/item/CS_URS_2021_02/596412211"/>
    <hyperlink ref="F192" r:id="rId13" display="https://podminky.urs.cz/item/CS_URS_2021_02/916131213"/>
    <hyperlink ref="F204" r:id="rId14" display="https://podminky.urs.cz/item/CS_URS_2022_01/919112213"/>
    <hyperlink ref="F208" r:id="rId15" display="https://podminky.urs.cz/item/CS_URS_2022_01/91912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2022-12-01T09:06:36Z</dcterms:created>
  <dcterms:modified xsi:type="dcterms:W3CDTF">2022-12-01T09:06:38Z</dcterms:modified>
  <cp:category/>
  <cp:version/>
  <cp:contentType/>
  <cp:contentStatus/>
</cp:coreProperties>
</file>