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dvinap\Desktop\Předklady 2023\ZŠ TGM hřiště\"/>
    </mc:Choice>
  </mc:AlternateContent>
  <bookViews>
    <workbookView xWindow="0" yWindow="0" windowWidth="28800" windowHeight="12300"/>
  </bookViews>
  <sheets>
    <sheet name="Rekapitulace stavby" sheetId="1" r:id="rId1"/>
    <sheet name="00 - Vedlejší Rozpočtové ..." sheetId="2" r:id="rId2"/>
    <sheet name="01 - Stavební část" sheetId="3" r:id="rId3"/>
  </sheets>
  <definedNames>
    <definedName name="_xlnm._FilterDatabase" localSheetId="1" hidden="1">'00 - Vedlejší Rozpočtové ...'!$C$121:$K$142</definedName>
    <definedName name="_xlnm._FilterDatabase" localSheetId="2" hidden="1">'01 - Stavební část'!$C$115:$K$235</definedName>
    <definedName name="_xlnm.Print_Titles" localSheetId="1">'00 - Vedlejší Rozpočtové ...'!$121:$121</definedName>
    <definedName name="_xlnm.Print_Titles" localSheetId="2">'01 - Stavební část'!$115:$115</definedName>
    <definedName name="_xlnm.Print_Titles" localSheetId="0">'Rekapitulace stavby'!$92:$92</definedName>
    <definedName name="_xlnm.Print_Area" localSheetId="1">'00 - Vedlejší Rozpočtové ...'!$C$4:$J$76,'00 - Vedlejší Rozpočtové ...'!$C$82:$J$103,'00 - Vedlejší Rozpočtové ...'!$C$109:$J$142</definedName>
    <definedName name="_xlnm.Print_Area" localSheetId="2">'01 - Stavební část'!$C$4:$J$76,'01 - Stavební část'!$C$82:$J$97,'01 - Stavební část'!$C$103:$J$235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J113" i="3"/>
  <c r="J112" i="3"/>
  <c r="F112" i="3"/>
  <c r="F110" i="3"/>
  <c r="E108" i="3"/>
  <c r="J92" i="3"/>
  <c r="J91" i="3"/>
  <c r="F91" i="3"/>
  <c r="F89" i="3"/>
  <c r="E87" i="3"/>
  <c r="J18" i="3"/>
  <c r="E18" i="3"/>
  <c r="F113" i="3"/>
  <c r="J17" i="3"/>
  <c r="J12" i="3"/>
  <c r="J110" i="3"/>
  <c r="E7" i="3"/>
  <c r="E85" i="3"/>
  <c r="J37" i="2"/>
  <c r="J36" i="2"/>
  <c r="AY95" i="1"/>
  <c r="J35" i="2"/>
  <c r="AX95" i="1" s="1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T136" i="2" s="1"/>
  <c r="R137" i="2"/>
  <c r="R136" i="2"/>
  <c r="P137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T128" i="2" s="1"/>
  <c r="R129" i="2"/>
  <c r="R128" i="2"/>
  <c r="P129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J139" i="2"/>
  <c r="J142" i="2"/>
  <c r="BK126" i="2"/>
  <c r="J222" i="3"/>
  <c r="BK208" i="3"/>
  <c r="BK173" i="3"/>
  <c r="BK154" i="3"/>
  <c r="J137" i="3"/>
  <c r="BK206" i="3"/>
  <c r="J184" i="3"/>
  <c r="BK159" i="3"/>
  <c r="BK125" i="3"/>
  <c r="BK225" i="3"/>
  <c r="J210" i="3"/>
  <c r="J192" i="3"/>
  <c r="BK169" i="3"/>
  <c r="J149" i="3"/>
  <c r="J117" i="3"/>
  <c r="J217" i="3"/>
  <c r="J186" i="3"/>
  <c r="BK146" i="3"/>
  <c r="J127" i="3"/>
  <c r="J202" i="3"/>
  <c r="BK180" i="3"/>
  <c r="J158" i="3"/>
  <c r="J226" i="3"/>
  <c r="J191" i="3"/>
  <c r="BK152" i="3"/>
  <c r="BK191" i="3"/>
  <c r="J171" i="3"/>
  <c r="J148" i="3"/>
  <c r="BK129" i="3"/>
  <c r="J229" i="3"/>
  <c r="BK204" i="3"/>
  <c r="J185" i="3"/>
  <c r="BK160" i="3"/>
  <c r="AS94" i="1"/>
  <c r="BK127" i="2"/>
  <c r="BK129" i="2"/>
  <c r="BK215" i="3"/>
  <c r="BK199" i="3"/>
  <c r="BK186" i="3"/>
  <c r="J160" i="3"/>
  <c r="BK150" i="3"/>
  <c r="J135" i="3"/>
  <c r="J223" i="3"/>
  <c r="BK200" i="3"/>
  <c r="BK185" i="3"/>
  <c r="J168" i="3"/>
  <c r="BK141" i="3"/>
  <c r="BK120" i="3"/>
  <c r="BK221" i="3"/>
  <c r="BK211" i="3"/>
  <c r="J197" i="3"/>
  <c r="J178" i="3"/>
  <c r="J163" i="3"/>
  <c r="BK147" i="3"/>
  <c r="J232" i="3"/>
  <c r="BK218" i="3"/>
  <c r="BK203" i="3"/>
  <c r="BK171" i="3"/>
  <c r="J128" i="3"/>
  <c r="J224" i="3"/>
  <c r="J204" i="3"/>
  <c r="BK188" i="3"/>
  <c r="BK166" i="3"/>
  <c r="BK151" i="3"/>
  <c r="BK231" i="3"/>
  <c r="BK201" i="3"/>
  <c r="J188" i="3"/>
  <c r="J161" i="3"/>
  <c r="J146" i="3"/>
  <c r="J124" i="3"/>
  <c r="J179" i="3"/>
  <c r="J145" i="3"/>
  <c r="J119" i="3"/>
  <c r="J218" i="3"/>
  <c r="J203" i="3"/>
  <c r="J189" i="3"/>
  <c r="J166" i="3"/>
  <c r="J144" i="3"/>
  <c r="J140" i="3"/>
  <c r="BK138" i="3"/>
  <c r="J129" i="3"/>
  <c r="BK128" i="3"/>
  <c r="BK127" i="3"/>
  <c r="BK118" i="3"/>
  <c r="J183" i="3"/>
  <c r="BK144" i="3"/>
  <c r="BK230" i="3"/>
  <c r="BK212" i="3"/>
  <c r="J173" i="3"/>
  <c r="BK232" i="3"/>
  <c r="BK207" i="3"/>
  <c r="BK193" i="3"/>
  <c r="BK161" i="3"/>
  <c r="BK223" i="3"/>
  <c r="BK165" i="3"/>
  <c r="BK132" i="3"/>
  <c r="BK176" i="3"/>
  <c r="BK134" i="3"/>
  <c r="J228" i="3"/>
  <c r="BK184" i="3"/>
  <c r="J165" i="3"/>
  <c r="J134" i="2"/>
  <c r="BK139" i="2"/>
  <c r="J125" i="2"/>
  <c r="J127" i="2"/>
  <c r="BK210" i="3"/>
  <c r="BK187" i="3"/>
  <c r="BK170" i="3"/>
  <c r="BK158" i="3"/>
  <c r="J138" i="3"/>
  <c r="BK121" i="3"/>
  <c r="BK224" i="3"/>
  <c r="BK205" i="3"/>
  <c r="BK189" i="3"/>
  <c r="J170" i="3"/>
  <c r="J156" i="3"/>
  <c r="BK135" i="3"/>
  <c r="J234" i="3"/>
  <c r="BK220" i="3"/>
  <c r="J209" i="3"/>
  <c r="J193" i="3"/>
  <c r="J177" i="3"/>
  <c r="BK162" i="3"/>
  <c r="J126" i="3"/>
  <c r="J221" i="3"/>
  <c r="J208" i="3"/>
  <c r="BK179" i="3"/>
  <c r="J151" i="3"/>
  <c r="BK139" i="3"/>
  <c r="J225" i="3"/>
  <c r="J206" i="3"/>
  <c r="BK182" i="3"/>
  <c r="BK168" i="3"/>
  <c r="J155" i="3"/>
  <c r="BK140" i="3"/>
  <c r="J211" i="3"/>
  <c r="J181" i="3"/>
  <c r="BK148" i="3"/>
  <c r="J134" i="3"/>
  <c r="J118" i="3"/>
  <c r="BK172" i="3"/>
  <c r="BK149" i="3"/>
  <c r="BK124" i="3"/>
  <c r="BK219" i="3"/>
  <c r="J213" i="3"/>
  <c r="BK197" i="3"/>
  <c r="BK183" i="3"/>
  <c r="J142" i="3"/>
  <c r="BK130" i="3"/>
  <c r="J125" i="3"/>
  <c r="J141" i="2"/>
  <c r="BK142" i="2"/>
  <c r="BK134" i="2"/>
  <c r="BK132" i="2"/>
  <c r="BK216" i="3"/>
  <c r="BK198" i="3"/>
  <c r="BK163" i="3"/>
  <c r="BK156" i="3"/>
  <c r="J136" i="3"/>
  <c r="BK119" i="3"/>
  <c r="BK214" i="3"/>
  <c r="J194" i="3"/>
  <c r="BK174" i="3"/>
  <c r="J153" i="3"/>
  <c r="J132" i="3"/>
  <c r="BK229" i="3"/>
  <c r="J219" i="3"/>
  <c r="J201" i="3"/>
  <c r="J187" i="3"/>
  <c r="J174" i="3"/>
  <c r="J159" i="3"/>
  <c r="J123" i="3"/>
  <c r="J220" i="3"/>
  <c r="BK190" i="3"/>
  <c r="J169" i="3"/>
  <c r="BK142" i="3"/>
  <c r="BK227" i="3"/>
  <c r="BK209" i="3"/>
  <c r="J196" i="3"/>
  <c r="BK177" i="3"/>
  <c r="J152" i="3"/>
  <c r="BK234" i="3"/>
  <c r="J212" i="3"/>
  <c r="BK195" i="3"/>
  <c r="J176" i="3"/>
  <c r="BK136" i="3"/>
  <c r="J120" i="3"/>
  <c r="J180" i="3"/>
  <c r="BK155" i="3"/>
  <c r="BK123" i="3"/>
  <c r="J216" i="3"/>
  <c r="J198" i="3"/>
  <c r="J172" i="3"/>
  <c r="J157" i="3"/>
  <c r="BK137" i="2"/>
  <c r="BK141" i="2"/>
  <c r="J129" i="2"/>
  <c r="J132" i="2"/>
  <c r="J230" i="3"/>
  <c r="BK213" i="3"/>
  <c r="BK196" i="3"/>
  <c r="J162" i="3"/>
  <c r="BK145" i="3"/>
  <c r="J130" i="3"/>
  <c r="J227" i="3"/>
  <c r="J207" i="3"/>
  <c r="J199" i="3"/>
  <c r="BK178" i="3"/>
  <c r="BK157" i="3"/>
  <c r="BK137" i="3"/>
  <c r="BK117" i="3"/>
  <c r="BK226" i="3"/>
  <c r="J215" i="3"/>
  <c r="J195" i="3"/>
  <c r="BK181" i="3"/>
  <c r="BK164" i="3"/>
  <c r="J150" i="3"/>
  <c r="J141" i="3"/>
  <c r="BK222" i="3"/>
  <c r="J205" i="3"/>
  <c r="J167" i="3"/>
  <c r="BK143" i="3"/>
  <c r="J231" i="3"/>
  <c r="BK217" i="3"/>
  <c r="J190" i="3"/>
  <c r="BK175" i="3"/>
  <c r="J143" i="3"/>
  <c r="BK228" i="3"/>
  <c r="BK202" i="3"/>
  <c r="BK192" i="3"/>
  <c r="J175" i="3"/>
  <c r="J147" i="3"/>
  <c r="BK126" i="3"/>
  <c r="J182" i="3"/>
  <c r="J164" i="3"/>
  <c r="J139" i="3"/>
  <c r="J121" i="3"/>
  <c r="J214" i="3"/>
  <c r="J200" i="3"/>
  <c r="BK194" i="3"/>
  <c r="BK167" i="3"/>
  <c r="J154" i="3"/>
  <c r="J126" i="2"/>
  <c r="BK125" i="2"/>
  <c r="J137" i="2"/>
  <c r="BK153" i="3"/>
  <c r="R124" i="2" l="1"/>
  <c r="T131" i="2"/>
  <c r="T138" i="2"/>
  <c r="R131" i="2"/>
  <c r="BK124" i="2"/>
  <c r="J124" i="2" s="1"/>
  <c r="J98" i="2" s="1"/>
  <c r="BK131" i="2"/>
  <c r="J131" i="2" s="1"/>
  <c r="J100" i="2" s="1"/>
  <c r="P116" i="3"/>
  <c r="AU96" i="1" s="1"/>
  <c r="P131" i="2"/>
  <c r="R138" i="2"/>
  <c r="BK116" i="3"/>
  <c r="J116" i="3"/>
  <c r="T124" i="2"/>
  <c r="P138" i="2"/>
  <c r="R116" i="3"/>
  <c r="P124" i="2"/>
  <c r="P123" i="2" s="1"/>
  <c r="P122" i="2" s="1"/>
  <c r="AU95" i="1" s="1"/>
  <c r="BK138" i="2"/>
  <c r="J138" i="2" s="1"/>
  <c r="J102" i="2" s="1"/>
  <c r="T116" i="3"/>
  <c r="BK136" i="2"/>
  <c r="J136" i="2"/>
  <c r="J101" i="2" s="1"/>
  <c r="BK128" i="2"/>
  <c r="J128" i="2"/>
  <c r="J99" i="2" s="1"/>
  <c r="BE120" i="3"/>
  <c r="BE135" i="3"/>
  <c r="BE148" i="3"/>
  <c r="BE164" i="3"/>
  <c r="BE170" i="3"/>
  <c r="BE174" i="3"/>
  <c r="BE175" i="3"/>
  <c r="BE176" i="3"/>
  <c r="BE195" i="3"/>
  <c r="BE199" i="3"/>
  <c r="BE207" i="3"/>
  <c r="BE208" i="3"/>
  <c r="BE211" i="3"/>
  <c r="BE212" i="3"/>
  <c r="BE232" i="3"/>
  <c r="BE234" i="3"/>
  <c r="BE137" i="3"/>
  <c r="BE141" i="3"/>
  <c r="BE150" i="3"/>
  <c r="BE159" i="3"/>
  <c r="BE162" i="3"/>
  <c r="BE185" i="3"/>
  <c r="BE188" i="3"/>
  <c r="BE192" i="3"/>
  <c r="F92" i="3"/>
  <c r="BE143" i="3"/>
  <c r="BE144" i="3"/>
  <c r="BE145" i="3"/>
  <c r="BE149" i="3"/>
  <c r="BE154" i="3"/>
  <c r="BE155" i="3"/>
  <c r="BE157" i="3"/>
  <c r="BE158" i="3"/>
  <c r="BE166" i="3"/>
  <c r="BE171" i="3"/>
  <c r="BE178" i="3"/>
  <c r="BE179" i="3"/>
  <c r="BE197" i="3"/>
  <c r="BE200" i="3"/>
  <c r="BE209" i="3"/>
  <c r="BE210" i="3"/>
  <c r="BE218" i="3"/>
  <c r="BE219" i="3"/>
  <c r="BE220" i="3"/>
  <c r="BE221" i="3"/>
  <c r="BE222" i="3"/>
  <c r="BE225" i="3"/>
  <c r="BE227" i="3"/>
  <c r="BE119" i="3"/>
  <c r="BE125" i="3"/>
  <c r="BE126" i="3"/>
  <c r="BE132" i="3"/>
  <c r="BE134" i="3"/>
  <c r="BE136" i="3"/>
  <c r="BE138" i="3"/>
  <c r="BE146" i="3"/>
  <c r="BE165" i="3"/>
  <c r="BE173" i="3"/>
  <c r="BE201" i="3"/>
  <c r="BE214" i="3"/>
  <c r="BE215" i="3"/>
  <c r="BE216" i="3"/>
  <c r="BE226" i="3"/>
  <c r="BE230" i="3"/>
  <c r="E106" i="3"/>
  <c r="BE117" i="3"/>
  <c r="BE118" i="3"/>
  <c r="BE124" i="3"/>
  <c r="BE140" i="3"/>
  <c r="BE156" i="3"/>
  <c r="BE163" i="3"/>
  <c r="BE180" i="3"/>
  <c r="BE183" i="3"/>
  <c r="BE184" i="3"/>
  <c r="BE189" i="3"/>
  <c r="BE196" i="3"/>
  <c r="BE202" i="3"/>
  <c r="BE229" i="3"/>
  <c r="BE127" i="3"/>
  <c r="BE130" i="3"/>
  <c r="BE142" i="3"/>
  <c r="BE151" i="3"/>
  <c r="BE152" i="3"/>
  <c r="BE153" i="3"/>
  <c r="BE167" i="3"/>
  <c r="BE168" i="3"/>
  <c r="BE172" i="3"/>
  <c r="BE186" i="3"/>
  <c r="BE191" i="3"/>
  <c r="BE217" i="3"/>
  <c r="BE223" i="3"/>
  <c r="BE224" i="3"/>
  <c r="J89" i="3"/>
  <c r="BE121" i="3"/>
  <c r="BE123" i="3"/>
  <c r="BE128" i="3"/>
  <c r="BE129" i="3"/>
  <c r="BE147" i="3"/>
  <c r="BE160" i="3"/>
  <c r="BE169" i="3"/>
  <c r="BE177" i="3"/>
  <c r="BE181" i="3"/>
  <c r="BE187" i="3"/>
  <c r="BE190" i="3"/>
  <c r="BE198" i="3"/>
  <c r="BE213" i="3"/>
  <c r="BE139" i="3"/>
  <c r="BE161" i="3"/>
  <c r="BE182" i="3"/>
  <c r="BE193" i="3"/>
  <c r="BE194" i="3"/>
  <c r="BE203" i="3"/>
  <c r="BE204" i="3"/>
  <c r="BE205" i="3"/>
  <c r="BE206" i="3"/>
  <c r="BE228" i="3"/>
  <c r="BE231" i="3"/>
  <c r="E112" i="2"/>
  <c r="BE127" i="2"/>
  <c r="BE129" i="2"/>
  <c r="BE141" i="2"/>
  <c r="BE142" i="2"/>
  <c r="F92" i="2"/>
  <c r="J116" i="2"/>
  <c r="BE125" i="2"/>
  <c r="BE139" i="2"/>
  <c r="BE126" i="2"/>
  <c r="BE134" i="2"/>
  <c r="BE137" i="2"/>
  <c r="BE132" i="2"/>
  <c r="F37" i="2"/>
  <c r="BD95" i="1" s="1"/>
  <c r="F35" i="3"/>
  <c r="BB96" i="1"/>
  <c r="J34" i="3"/>
  <c r="AW96" i="1" s="1"/>
  <c r="F35" i="2"/>
  <c r="BB95" i="1" s="1"/>
  <c r="J34" i="2"/>
  <c r="AW95" i="1"/>
  <c r="F36" i="2"/>
  <c r="BC95" i="1" s="1"/>
  <c r="F37" i="3"/>
  <c r="BD96" i="1" s="1"/>
  <c r="J30" i="3"/>
  <c r="F34" i="2"/>
  <c r="BA95" i="1"/>
  <c r="F36" i="3"/>
  <c r="BC96" i="1"/>
  <c r="F34" i="3"/>
  <c r="BA96" i="1"/>
  <c r="T123" i="2" l="1"/>
  <c r="T122" i="2" s="1"/>
  <c r="R123" i="2"/>
  <c r="R122" i="2"/>
  <c r="BK123" i="2"/>
  <c r="J123" i="2" s="1"/>
  <c r="J97" i="2" s="1"/>
  <c r="AG96" i="1"/>
  <c r="J96" i="3"/>
  <c r="J33" i="2"/>
  <c r="AV95" i="1"/>
  <c r="AT95" i="1" s="1"/>
  <c r="BC94" i="1"/>
  <c r="AY94" i="1"/>
  <c r="J33" i="3"/>
  <c r="AV96" i="1" s="1"/>
  <c r="AT96" i="1" s="1"/>
  <c r="AN96" i="1" s="1"/>
  <c r="AU94" i="1"/>
  <c r="BD94" i="1"/>
  <c r="W33" i="1"/>
  <c r="BB94" i="1"/>
  <c r="W31" i="1"/>
  <c r="BA94" i="1"/>
  <c r="AW94" i="1"/>
  <c r="AK30" i="1"/>
  <c r="F33" i="2"/>
  <c r="AZ95" i="1"/>
  <c r="F33" i="3"/>
  <c r="AZ96" i="1" s="1"/>
  <c r="BK122" i="2" l="1"/>
  <c r="J122" i="2" s="1"/>
  <c r="J30" i="2" s="1"/>
  <c r="AG95" i="1" s="1"/>
  <c r="AG94" i="1" s="1"/>
  <c r="AK26" i="1" s="1"/>
  <c r="J39" i="3"/>
  <c r="J96" i="2"/>
  <c r="J39" i="2"/>
  <c r="AX94" i="1"/>
  <c r="W32" i="1"/>
  <c r="W30" i="1"/>
  <c r="AZ94" i="1"/>
  <c r="W29" i="1"/>
  <c r="AN95" i="1" l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<sst xmlns="http://schemas.openxmlformats.org/spreadsheetml/2006/main" count="2184" uniqueCount="625">
  <si>
    <t>Export Komplet</t>
  </si>
  <si>
    <t/>
  </si>
  <si>
    <t>2.0</t>
  </si>
  <si>
    <t>False</t>
  </si>
  <si>
    <t>{2a9b8578-61b8-42fa-96a2-c3e232162218}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</si>
  <si>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</si>
  <si>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</si>
  <si>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</si>
  <si>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</si>
  <si>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</si>
  <si>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</si>
  <si>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</si>
  <si>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</si>
  <si>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</si>
  <si>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20221106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</si>
  <si>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</si>
  <si>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</si>
  <si>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Aktualizace - položkový rozpočet-Rekonstrukce hřiště ZŠ T. G. Masaryka_20220725</t>
  </si>
  <si>
    <t>KSO:</t>
  </si>
  <si>
    <t>CC-CZ:</t>
  </si>
  <si>
    <t>Místo:</t>
  </si>
  <si>
    <t>Modřanská 1375/10a 143 00 Praha 12</t>
  </si>
  <si>
    <t>Datum:</t>
  </si>
  <si>
    <t>6. 11. 2022</t>
  </si>
  <si>
    <t>Zadavatel:</t>
  </si>
  <si>
    <t>IČ:</t>
  </si>
  <si>
    <t>MČ Praha 12, Generála Šišky 2375/6, 143 00 Praha 4</t>
  </si>
  <si>
    <t>DIČ:</t>
  </si>
  <si>
    <t>Uchazeč:</t>
  </si>
  <si>
    <t>Vyplň údaj</t>
  </si>
  <si>
    <t>Projektant:</t>
  </si>
  <si>
    <t>Ing. arch. Jan Mudra, Na Petřinách55, 162 00 Praha</t>
  </si>
  <si>
    <t>True</t>
  </si>
  <si>
    <t>Zpracovatel:</t>
  </si>
  <si>
    <t xml:space="preserve"> </t>
  </si>
  <si>
    <t>Poznámka:</t>
  </si>
  <si>
    <t xml:space="preserve">Nedílnou součástí jsou výkresy a technická zpráva.Doporučené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</si>
  <si>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</si>
  <si>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</si>
  <si>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</si>
  <si>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</si>
  <si>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</si>
  <si>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</si>
  <si>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</si>
  <si>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</si>
  <si>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</si>
  <si>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</si>
  <si>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</si>
  <si>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</si>
  <si>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</si>
  <si>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</si>
  <si>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</si>
  <si>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</si>
  <si>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</si>
  <si>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</si>
  <si>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</si>
  <si>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</si>
  <si>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</si>
  <si>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</si>
  <si>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</si>
  <si>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</si>
  <si>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</si>
  <si>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</si>
  <si>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</si>
  <si>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</si>
  <si>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</si>
  <si>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</si>
  <si>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</si>
  <si>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</si>
  <si>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</si>
  <si>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</si>
  <si>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</si>
  <si>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</si>
  <si>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</si>
  <si>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</si>
  <si>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</si>
  <si>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</si>
  <si>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</si>
  <si>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</si>
  <si>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</si>
  <si>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</si>
  <si>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</si>
  <si>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</si>
  <si>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</si>
  <si>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</si>
  <si>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</si>
  <si>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{c4f13217-fbe1-4db1-83bd-6b8340a6af6a}</t>
  </si>
  <si>
    <t>2</t>
  </si>
  <si>
    <t>01</t>
  </si>
  <si>
    <t>Stavební část</t>
  </si>
  <si>
    <t>{e0df8794-f1d3-4aba-98ef-7a7e81e14d87}</t>
  </si>
  <si>
    <t>KRYCÍ LIST SOUPISU PRACÍ</t>
  </si>
  <si>
    <t>Objekt:</t>
  </si>
  <si>
    <t>00 - Vedlejší Rozpočtové Náklady ( VRN )</t>
  </si>
  <si>
    <t xml:space="preserve">Nedílnou součástí jsou výkresy a technická zpráva.Doporučené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</si>
  <si>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</si>
  <si>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</si>
  <si>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</si>
  <si>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Náklady ze soupisu prací</t>
  </si>
  <si>
    <t>-1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</si>
  <si>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</si>
  <si>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</si>
  <si>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</si>
  <si>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</si>
  <si>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VRN6 - Územní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</si>
  <si>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</si>
  <si>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</si>
  <si>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</si>
  <si>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</si>
  <si>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</si>
  <si>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</si>
  <si>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</si>
  <si>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</si>
  <si>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</si>
  <si>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</si>
  <si>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</si>
  <si>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</si>
  <si>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</si>
  <si>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</si>
  <si>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</si>
  <si>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 xml:space="preserve"> Vedlejší rozpočtové náklady</t>
  </si>
  <si>
    <t>ROZPOCET</t>
  </si>
  <si>
    <t>VRN1</t>
  </si>
  <si>
    <t xml:space="preserve"> Průzkumné, geodetické a projektové práce</t>
  </si>
  <si>
    <t>K</t>
  </si>
  <si>
    <t>013002000</t>
  </si>
  <si>
    <t>Projektové práce</t>
  </si>
  <si>
    <t>kpl</t>
  </si>
  <si>
    <t>4</t>
  </si>
  <si>
    <t>-798348088</t>
  </si>
  <si>
    <t>013254000</t>
  </si>
  <si>
    <t>Dokumentace skutečného provedení stavby</t>
  </si>
  <si>
    <t>919337704</t>
  </si>
  <si>
    <t>3</t>
  </si>
  <si>
    <t>013254001</t>
  </si>
  <si>
    <t>Dílenská dokumentace</t>
  </si>
  <si>
    <t>713614476</t>
  </si>
  <si>
    <t>VRN3</t>
  </si>
  <si>
    <t xml:space="preserve"> Zařízení staveniště</t>
  </si>
  <si>
    <t>5</t>
  </si>
  <si>
    <t>030001000</t>
  </si>
  <si>
    <t>Zařízení staveniště</t>
  </si>
  <si>
    <t>-1293640843</t>
  </si>
  <si>
    <t>P</t>
  </si>
  <si>
    <t>Poznámka k položce:_x000D_
Poznámka k položce: Zařízení staveníště : - odkladové a skladovací plochy pro potřebný materiál                                   - sociál a zázemí pro dělníky ( pronájem toi toi ; buňky pro převlékání atd..)                                   - zřízení přenosného elektroměru pro měření energii spotřebované pro stavbu                                   - odkladové a skladovací plochy pro potřebné nářadí a nástroje potřebné pro stavbu                                   - zabezpečení staveniště-případné oplocení a zamezení vstupu nepovolaným osobám                                   - zaištění vody pro možný chod stavby                                    - informační tabule .......</t>
  </si>
  <si>
    <t>VRN4</t>
  </si>
  <si>
    <t xml:space="preserve"> Inženýrská činnost</t>
  </si>
  <si>
    <t>043002000</t>
  </si>
  <si>
    <t>Zkoušky a ostatní měření</t>
  </si>
  <si>
    <t>-1043939617</t>
  </si>
  <si>
    <t>Poznámka k položce:_x000D_
Hlavní tituly průvodních činností a nákladů inženýrská činnost zkoušky a ostatní měření. Revize elektro: Před uvedením stavby do provozu budou provedeny všechny předepsané zkoušky a výchozí revize elektrických zařízení (dle ČSN 33 1500 - Elektrotechnické předpisy. Revize elektrických zařízení).  Výtrhové zkoušty kotvení tepelné izolace. rozbory nebezpečných materiálů pro likvidace... atd.... Viz tech. zpráva.</t>
  </si>
  <si>
    <t>6</t>
  </si>
  <si>
    <t>045002000</t>
  </si>
  <si>
    <t>Kompletační a koordinační činnost</t>
  </si>
  <si>
    <t>-847655332</t>
  </si>
  <si>
    <t>Poznámka k položce:_x000D_
Poznámka k položce: Hlavní tituly průvodních činností a nákladů inženýrská činnost kompletační a koordinační činnost. Zrušení a obnovení ( výměna ) el zařízení na fasádě( zvonky panely tabla.....)</t>
  </si>
  <si>
    <t>VRN6</t>
  </si>
  <si>
    <t>Územní vlivy</t>
  </si>
  <si>
    <t>7</t>
  </si>
  <si>
    <t>065002000</t>
  </si>
  <si>
    <t>Mimostaveništní doprava materiálů</t>
  </si>
  <si>
    <t>1024</t>
  </si>
  <si>
    <t>-1976628676</t>
  </si>
  <si>
    <t>VRN9</t>
  </si>
  <si>
    <t xml:space="preserve"> Ostatní náklady</t>
  </si>
  <si>
    <t>8</t>
  </si>
  <si>
    <t>09000100014</t>
  </si>
  <si>
    <t>Ostatní náklady související s provozem</t>
  </si>
  <si>
    <t>-1167929034</t>
  </si>
  <si>
    <t>Poznámka k položce:_x000D_
Proškolení , atestace a návody užívání a bezpečnosti.....</t>
  </si>
  <si>
    <t>9</t>
  </si>
  <si>
    <t>09000100112</t>
  </si>
  <si>
    <t>Průběžný úklid vnitřní komunikace a chodníku při dopravě a skládání materiálu</t>
  </si>
  <si>
    <t>-1437216547</t>
  </si>
  <si>
    <t>10</t>
  </si>
  <si>
    <t>0900010012</t>
  </si>
  <si>
    <t>Generální finální úklid prostor včetně mytí podlah, oken, dveří, zárubní, obkladů, zařizovacích předmětů a svítidel</t>
  </si>
  <si>
    <t>-1679842493</t>
  </si>
  <si>
    <t>01 - Stavební část</t>
  </si>
  <si>
    <t>Pol1</t>
  </si>
  <si>
    <t>Oříznutí stávajícího  žlábku o celém obvodu vně  a uvnitř</t>
  </si>
  <si>
    <t>mb</t>
  </si>
  <si>
    <t>553689145</t>
  </si>
  <si>
    <t>Pol2</t>
  </si>
  <si>
    <t>Bourání plochy z asfaltu  cca 150 mm s přemístěním do 50m - nakládka na kontejner</t>
  </si>
  <si>
    <t>m3</t>
  </si>
  <si>
    <t>-870302018</t>
  </si>
  <si>
    <t>Pol3</t>
  </si>
  <si>
    <t>Nakládka a odvoz vybouraného asfaltového povrchu na skládku</t>
  </si>
  <si>
    <t>t</t>
  </si>
  <si>
    <t>2139705526</t>
  </si>
  <si>
    <t>997013847</t>
  </si>
  <si>
    <t>Poplatek za uložení na skládce (skládkovné) odpadu asfaltového s dehtem kód odpadu 17 03 01</t>
  </si>
  <si>
    <t>-788609383</t>
  </si>
  <si>
    <t>997013R</t>
  </si>
  <si>
    <t xml:space="preserve">Demontáž stávajících košů na basketball </t>
  </si>
  <si>
    <t>-875423424</t>
  </si>
  <si>
    <t>Poznámka k položce:_x000D_
viz PD a TZ</t>
  </si>
  <si>
    <t>Pol4</t>
  </si>
  <si>
    <t>Vybourání stávajících odvodňovacích žlabů a vpustí vč. betonového základu s přemístěním do 30m</t>
  </si>
  <si>
    <t>bm</t>
  </si>
  <si>
    <t>1158377290</t>
  </si>
  <si>
    <t>Pol5</t>
  </si>
  <si>
    <t>Nakládka kovových žlabů a suti na kontejner + odvoz vč.likvidace</t>
  </si>
  <si>
    <t>2036123489</t>
  </si>
  <si>
    <t>Pol6</t>
  </si>
  <si>
    <t>Lokální navrtání plochy pro lepší odvodnění plochy pr.14mm, délka 300mm</t>
  </si>
  <si>
    <t>ks</t>
  </si>
  <si>
    <t>-1208802312</t>
  </si>
  <si>
    <t>Pol8</t>
  </si>
  <si>
    <t>Vybourání stávající vpusti u pozinkovaného odtokového kanálku (kovové víko) a nahrazení čtvercovým poklopem</t>
  </si>
  <si>
    <t>kpl.</t>
  </si>
  <si>
    <t>1958120488</t>
  </si>
  <si>
    <t>935113111</t>
  </si>
  <si>
    <t>Osazení odvodňovacího polymerbetonového žlabu s krycím roštem šířky do 200 mm</t>
  </si>
  <si>
    <t>m</t>
  </si>
  <si>
    <t>-1730230246</t>
  </si>
  <si>
    <t>11</t>
  </si>
  <si>
    <t>M</t>
  </si>
  <si>
    <t>59227102</t>
  </si>
  <si>
    <t>žlab odvodňovací z polymerbetonu bez spádu dna pozinkovaná hrana š 150mm</t>
  </si>
  <si>
    <t>-1904385603</t>
  </si>
  <si>
    <t>12</t>
  </si>
  <si>
    <t>935933111</t>
  </si>
  <si>
    <t>Odvodňovací retenční žlab pro zatížení do D 400 DN 150 s vtokovým štěrbinovým roštem z kompozitu</t>
  </si>
  <si>
    <t>-1594340000</t>
  </si>
  <si>
    <t>13</t>
  </si>
  <si>
    <t>Pol9-1</t>
  </si>
  <si>
    <t>Nákup a osazení odvodňovacího žlábku štěrbinového - revizní a čistící kus sport</t>
  </si>
  <si>
    <t>-551022053</t>
  </si>
  <si>
    <t>Poznámka k položce:_x000D_
vč betonového lože_x000D_
viz PD a TZ</t>
  </si>
  <si>
    <t>14</t>
  </si>
  <si>
    <t>Pol10</t>
  </si>
  <si>
    <t>Nákup a osazení vpusti štěrbinového žlabu  + napojení na stávající odtok a s přechodem na DN 300</t>
  </si>
  <si>
    <t>-621474369</t>
  </si>
  <si>
    <t>Pol11</t>
  </si>
  <si>
    <t>Dobetonování plochy mezi stávajícím povrchem a nově usazeným odtokovým kanálkem - vyrovnání se stávajícím asfaltem</t>
  </si>
  <si>
    <t>-901854443</t>
  </si>
  <si>
    <t>16</t>
  </si>
  <si>
    <t>Pol12</t>
  </si>
  <si>
    <t>Důkladné očištění stávající asfaltové  plochy tlakovou vodou</t>
  </si>
  <si>
    <t>m2</t>
  </si>
  <si>
    <t>1670688330</t>
  </si>
  <si>
    <t>17</t>
  </si>
  <si>
    <t>Pol13</t>
  </si>
  <si>
    <t>Penetrace podkladu PU Primerem</t>
  </si>
  <si>
    <t>-2022751717</t>
  </si>
  <si>
    <t>18</t>
  </si>
  <si>
    <t>Pol14</t>
  </si>
  <si>
    <t>Bezpečný polyuretanový povrch EPDM 35mm (25mm SBR + 10mm EPDM)- HIC 1,6m / keramzit na sportovní ploše v dané barevnosti</t>
  </si>
  <si>
    <t>626716477</t>
  </si>
  <si>
    <t>19</t>
  </si>
  <si>
    <t>Pol15</t>
  </si>
  <si>
    <t>Rozměření grafických motivů na ploše</t>
  </si>
  <si>
    <t>880826163</t>
  </si>
  <si>
    <t>20</t>
  </si>
  <si>
    <t>Pol16</t>
  </si>
  <si>
    <t>Práce na grafice a instalace grafických motivů a prvků do plochy dle grafického návrhu (zahrnuje i speciální polyuretanovou hmotu pro lepení grafických motivů)</t>
  </si>
  <si>
    <t>-1943041359</t>
  </si>
  <si>
    <t>Pol17</t>
  </si>
  <si>
    <t>Lajnování - barevný nástřik sportovních lajn</t>
  </si>
  <si>
    <t>-1939027816</t>
  </si>
  <si>
    <t>22</t>
  </si>
  <si>
    <t>Pol18</t>
  </si>
  <si>
    <t>Grafika z celoprobarveného EPDM (nejedná se o nástřik)Kolečko 30 cm - UV barvy</t>
  </si>
  <si>
    <t>-1672493043</t>
  </si>
  <si>
    <t>23</t>
  </si>
  <si>
    <t>Pol19</t>
  </si>
  <si>
    <t>Grafika z celoprobarveného EPDM (nejedná se o nástřik) Kolečko 30 cm - UV rainbow blue</t>
  </si>
  <si>
    <t>-1437619501</t>
  </si>
  <si>
    <t>24</t>
  </si>
  <si>
    <t>Pol20</t>
  </si>
  <si>
    <t>Grafika z celoprobarveného EPDM (nejedná se o nástřik) Kolečko 40 cm - s grafikou,číslem,písmenem - standardní barvy</t>
  </si>
  <si>
    <t>-661401459</t>
  </si>
  <si>
    <t>25</t>
  </si>
  <si>
    <t>Pol21</t>
  </si>
  <si>
    <t>Grafika z celoprobarveného EPDM (nejedná se o nástřik) Kolečko 50 cm -  s grafikou, číslem, písmenem - standardní barvy</t>
  </si>
  <si>
    <t>1423182271</t>
  </si>
  <si>
    <t>26</t>
  </si>
  <si>
    <t>Pol22</t>
  </si>
  <si>
    <t>Grafika z celoprobarveného EPDM (nejedná se o nástřik) Lidské stopy - bota (pár) - beige</t>
  </si>
  <si>
    <t>-1485276172</t>
  </si>
  <si>
    <t>27</t>
  </si>
  <si>
    <t>Pol23</t>
  </si>
  <si>
    <t>Grafika z celoprobarveného EPDM (nejedná se o nástřik) Lidské stopy - bota (pár) - black</t>
  </si>
  <si>
    <t>-604016260</t>
  </si>
  <si>
    <t>28</t>
  </si>
  <si>
    <t>Pol24</t>
  </si>
  <si>
    <t>Grafika z celoprobarveného EPDM (nejedná se o nástřik) Lidské stopy - bota (pár) - UV rainbow blue</t>
  </si>
  <si>
    <t>705603165</t>
  </si>
  <si>
    <t>29</t>
  </si>
  <si>
    <t>Pol25</t>
  </si>
  <si>
    <t>Grafika z celoprobarveného EPDM (nejedná se o nástřik) Skok daleký (50-200_beige) - Capri blue</t>
  </si>
  <si>
    <t>-849590811</t>
  </si>
  <si>
    <t>30</t>
  </si>
  <si>
    <t>Pol26</t>
  </si>
  <si>
    <t>Grafika z celoprobarveného EPDM (nejedná se o nástřik) Skok daleký (0-300_black) - capri blue</t>
  </si>
  <si>
    <t>1592958326</t>
  </si>
  <si>
    <t>31</t>
  </si>
  <si>
    <t>Pol27</t>
  </si>
  <si>
    <t>Grafika z celoprobarveného EPDM (nejedná se o nástřik) Terč s čísly 1, 5, 10</t>
  </si>
  <si>
    <t>-345547952</t>
  </si>
  <si>
    <t>32</t>
  </si>
  <si>
    <t>Pol28</t>
  </si>
  <si>
    <t>Grafika z celoprobarveného EPDM (nejedná se o nástřik) Skákací panák OBDÉLNÍKY 1-10 - UV barvy</t>
  </si>
  <si>
    <t>624431517</t>
  </si>
  <si>
    <t>33</t>
  </si>
  <si>
    <t>Pol29</t>
  </si>
  <si>
    <t>Grafika z celoprobarveného EPDM (nejedná se o nástřik) Skákací panák OBDÉLNÍKY 1-10 - UV rainbow blue</t>
  </si>
  <si>
    <t>956025074</t>
  </si>
  <si>
    <t>34</t>
  </si>
  <si>
    <t>Pol30</t>
  </si>
  <si>
    <t>Grafika z celoprobarveného EPDM (nejedná se o nástřik) Středová čára - beige</t>
  </si>
  <si>
    <t>7709559</t>
  </si>
  <si>
    <t>35</t>
  </si>
  <si>
    <t>Pol31</t>
  </si>
  <si>
    <t>Grafika z celoprobarveného EPDM (nejedná se o nástřik) Středová čára - black</t>
  </si>
  <si>
    <t>-1698532588</t>
  </si>
  <si>
    <t>36</t>
  </si>
  <si>
    <t>Pol32</t>
  </si>
  <si>
    <t>Grafika z celoprobarveného EPDM (nejedná se o nástřik) Středová čára - UV rainbow blue</t>
  </si>
  <si>
    <t>389115135</t>
  </si>
  <si>
    <t>37</t>
  </si>
  <si>
    <t>Pol33</t>
  </si>
  <si>
    <t>Grafika z celoprobarveného EPDM (nejedná se o nástřik) Čára 40 cm - beige</t>
  </si>
  <si>
    <t>-729781906</t>
  </si>
  <si>
    <t>38</t>
  </si>
  <si>
    <t>Pol34</t>
  </si>
  <si>
    <t>Grafika z celoprobarveného EPDM (nejedná se o nástřik) Čára 40 cm - UV barvy</t>
  </si>
  <si>
    <t>-835875922</t>
  </si>
  <si>
    <t>39</t>
  </si>
  <si>
    <t>Pol35</t>
  </si>
  <si>
    <t>Grafika z celoprobarveného EPDM (nejedná se o nástřik) Čára 40 cm - UV orange</t>
  </si>
  <si>
    <t>-610791836</t>
  </si>
  <si>
    <t>40</t>
  </si>
  <si>
    <t>Pol36</t>
  </si>
  <si>
    <t>Grafika z celoprobarveného EPDM (nejedná se o nástřik) Čára 20 cm - beige</t>
  </si>
  <si>
    <t>1117734639</t>
  </si>
  <si>
    <t>41</t>
  </si>
  <si>
    <t>-47123031</t>
  </si>
  <si>
    <t>42</t>
  </si>
  <si>
    <t>-1528165274</t>
  </si>
  <si>
    <t>43</t>
  </si>
  <si>
    <t>1105642475</t>
  </si>
  <si>
    <t>44</t>
  </si>
  <si>
    <t>-1186195873</t>
  </si>
  <si>
    <t>45</t>
  </si>
  <si>
    <t>Pol37</t>
  </si>
  <si>
    <t>Grafika z celoprobarveného EPDM (nejedná se o nástřik) Čára 40 cm - black</t>
  </si>
  <si>
    <t>403821733</t>
  </si>
  <si>
    <t>46</t>
  </si>
  <si>
    <t>-1401281912</t>
  </si>
  <si>
    <t>47</t>
  </si>
  <si>
    <t>391020781</t>
  </si>
  <si>
    <t>48</t>
  </si>
  <si>
    <t>Pol38</t>
  </si>
  <si>
    <t>Grafika z celoprobarveného EPDM (nejedná se o nástřik) Čára 20 cm - black</t>
  </si>
  <si>
    <t>1755209075</t>
  </si>
  <si>
    <t>49</t>
  </si>
  <si>
    <t>Pol39</t>
  </si>
  <si>
    <t>Grafika z celoprobarveného EPDM (nejedná se o nástřik) Čára 20 cm - UV barvy</t>
  </si>
  <si>
    <t>73250844</t>
  </si>
  <si>
    <t>50</t>
  </si>
  <si>
    <t>Pol40</t>
  </si>
  <si>
    <t>Grafika z celoprobarveného EPDM (nejedná se o nástřik) Číslo 1 - black</t>
  </si>
  <si>
    <t>-43095957</t>
  </si>
  <si>
    <t>51</t>
  </si>
  <si>
    <t>Pol41</t>
  </si>
  <si>
    <t>Grafika z celoprobarveného EPDM (nejedná se o nástřik) Číslo 2 - black</t>
  </si>
  <si>
    <t>-656845611</t>
  </si>
  <si>
    <t>52</t>
  </si>
  <si>
    <t>Pol42</t>
  </si>
  <si>
    <t>Grafika z celoprobarveného EPDM (nejedná se o nástřik) Číslo 3 - black</t>
  </si>
  <si>
    <t>1918871624</t>
  </si>
  <si>
    <t>53</t>
  </si>
  <si>
    <t>Pol43</t>
  </si>
  <si>
    <t>Grafika z celoprobarveného EPDM (nejedná se o nástřik) Číslo 4 - black</t>
  </si>
  <si>
    <t>1821178977</t>
  </si>
  <si>
    <t>54</t>
  </si>
  <si>
    <t>Pol44</t>
  </si>
  <si>
    <t>Grafika z celoprobarveného EPDM (nejedná se o nástřik) Číslo 8 - black</t>
  </si>
  <si>
    <t>1438753475</t>
  </si>
  <si>
    <t>55</t>
  </si>
  <si>
    <t>Pol45</t>
  </si>
  <si>
    <t>Grafika z celoprobarveného EPDM (nejedná se o nástřik) Číslo 9 - black</t>
  </si>
  <si>
    <t>1372814259</t>
  </si>
  <si>
    <t>56</t>
  </si>
  <si>
    <t>Pol46</t>
  </si>
  <si>
    <t>Grafika z celoprobarveného EPDM (nejedná se o nástřik) Číslo 0 - black</t>
  </si>
  <si>
    <t>2011364050</t>
  </si>
  <si>
    <t>57</t>
  </si>
  <si>
    <t>Pol47</t>
  </si>
  <si>
    <t>Grafika z celoprobarveného EPDM (nejedná se o nástřik) Písmeno A - černá</t>
  </si>
  <si>
    <t>37878611</t>
  </si>
  <si>
    <t>58</t>
  </si>
  <si>
    <t>Pol48</t>
  </si>
  <si>
    <t>Grafika z celoprobarveného EPDM (nejedná se o nástřik) Písmeno B - černá</t>
  </si>
  <si>
    <t>55625393</t>
  </si>
  <si>
    <t>59</t>
  </si>
  <si>
    <t>Pol49</t>
  </si>
  <si>
    <t>Grafika z celoprobarveného EPDM (nejedná se o nástřik) Písmeno C - černá</t>
  </si>
  <si>
    <t>-169859452</t>
  </si>
  <si>
    <t>60</t>
  </si>
  <si>
    <t>Pol50</t>
  </si>
  <si>
    <t>Grafika z celoprobarveného EPDM (nejedná se o nástřik) Písmeno E - béžová</t>
  </si>
  <si>
    <t>-1016495984</t>
  </si>
  <si>
    <t>61</t>
  </si>
  <si>
    <t>Pol51</t>
  </si>
  <si>
    <t>Grafika z celoprobarveného EPDM (nejedná se o nástřik) Písmeno E - černá</t>
  </si>
  <si>
    <t>1246037111</t>
  </si>
  <si>
    <t>62</t>
  </si>
  <si>
    <t>Pol52</t>
  </si>
  <si>
    <t>Grafika z celoprobarveného EPDM (nejedná se o nástřik) Písmeno E - UV light grey</t>
  </si>
  <si>
    <t>-1761763856</t>
  </si>
  <si>
    <t>63</t>
  </si>
  <si>
    <t>Pol53</t>
  </si>
  <si>
    <t>Grafika z celoprobarveného EPDM (nejedná se o nástřik) Písmeno I - béžová</t>
  </si>
  <si>
    <t>1573031468</t>
  </si>
  <si>
    <t>64</t>
  </si>
  <si>
    <t>Pol54</t>
  </si>
  <si>
    <t>Grafika z celoprobarveného EPDM (nejedná se o nástřik) Písmeno I - černá</t>
  </si>
  <si>
    <t>-1870440179</t>
  </si>
  <si>
    <t>65</t>
  </si>
  <si>
    <t>Pol55</t>
  </si>
  <si>
    <t>Grafika z celoprobarveného EPDM (nejedná se o nástřik) Písmeno J - béžová</t>
  </si>
  <si>
    <t>545218050</t>
  </si>
  <si>
    <t>66</t>
  </si>
  <si>
    <t>Pol56</t>
  </si>
  <si>
    <t>Grafika z celoprobarveného EPDM (nejedná se o nástřik) Písmeno K - černá</t>
  </si>
  <si>
    <t>1550808293</t>
  </si>
  <si>
    <t>67</t>
  </si>
  <si>
    <t>Pol57</t>
  </si>
  <si>
    <t>Grafika z celoprobarveného EPDM (nejedná se o nástřik) Písmeno L - béžová</t>
  </si>
  <si>
    <t>86283654</t>
  </si>
  <si>
    <t>68</t>
  </si>
  <si>
    <t>Pol58</t>
  </si>
  <si>
    <t>Grafika z celoprobarveného EPDM (nejedná se o nástřik) Písmeno L - černá</t>
  </si>
  <si>
    <t>-1506761286</t>
  </si>
  <si>
    <t>69</t>
  </si>
  <si>
    <t>Pol59</t>
  </si>
  <si>
    <t>Grafika z celoprobarveného EPDM (nejedná se o nástřik) Písmeno M - béžová</t>
  </si>
  <si>
    <t>-1084068380</t>
  </si>
  <si>
    <t>70</t>
  </si>
  <si>
    <t>Pol60</t>
  </si>
  <si>
    <t>Grafika z celoprobarveného EPDM (nejedná se o nástřik) Písmeno M - černá</t>
  </si>
  <si>
    <t>1976775373</t>
  </si>
  <si>
    <t>71</t>
  </si>
  <si>
    <t>Pol61</t>
  </si>
  <si>
    <t>Grafika z celoprobarveného EPDM (nejedná se o nástřik) Písmeno N - béžová</t>
  </si>
  <si>
    <t>-1319250331</t>
  </si>
  <si>
    <t>72</t>
  </si>
  <si>
    <t>Pol62</t>
  </si>
  <si>
    <t>Grafika z celoprobarveného EPDM (nejedná se o nástřik) Písmeno N - UV light grey</t>
  </si>
  <si>
    <t>-228560126</t>
  </si>
  <si>
    <t>73</t>
  </si>
  <si>
    <t>Pol63</t>
  </si>
  <si>
    <t>Grafika z celoprobarveného EPDM (nejedná se o nástřik) Písmeno O - UV light grey</t>
  </si>
  <si>
    <t>-1119525132</t>
  </si>
  <si>
    <t>74</t>
  </si>
  <si>
    <t>Pol64</t>
  </si>
  <si>
    <t>Grafika z celoprobarveného EPDM (nejedná se o nástřik) Písmeno P - béžová</t>
  </si>
  <si>
    <t>-790312364</t>
  </si>
  <si>
    <t>75</t>
  </si>
  <si>
    <t>Pol65</t>
  </si>
  <si>
    <t>Grafika z celoprobarveného EPDM (nejedná se o nástřik) Písmeno P - černá</t>
  </si>
  <si>
    <t>1711485426</t>
  </si>
  <si>
    <t>76</t>
  </si>
  <si>
    <t>Pol66</t>
  </si>
  <si>
    <t>Grafika z celoprobarveného EPDM (nejedná se o nástřik) Písmeno R - černá</t>
  </si>
  <si>
    <t>-574610178</t>
  </si>
  <si>
    <t>77</t>
  </si>
  <si>
    <t>Pol67</t>
  </si>
  <si>
    <t>Grafika z celoprobarveného EPDM (nejedná se o nástřik) Písmeno S - černá</t>
  </si>
  <si>
    <t>263866765</t>
  </si>
  <si>
    <t>78</t>
  </si>
  <si>
    <t>Pol68</t>
  </si>
  <si>
    <t>Grafika z celoprobarveného EPDM (nejedná se o nástřik) Písmeno T - černá</t>
  </si>
  <si>
    <t>-925804060</t>
  </si>
  <si>
    <t>79</t>
  </si>
  <si>
    <t>Pol69</t>
  </si>
  <si>
    <t>Grafika z celoprobarveného EPDM (nejedná se o nástřik) Písmeno U - béžová</t>
  </si>
  <si>
    <t>1506021173</t>
  </si>
  <si>
    <t>80</t>
  </si>
  <si>
    <t>Pol70</t>
  </si>
  <si>
    <t>Grafika z celoprobarveného EPDM (nejedná se o nástřik) Písmeno U - černá</t>
  </si>
  <si>
    <t>570663462</t>
  </si>
  <si>
    <t>81</t>
  </si>
  <si>
    <t>Pol71</t>
  </si>
  <si>
    <t>Grafika z celoprobarveného EPDM (nejedná se o nástřik) Písmeno Z - UV light grey</t>
  </si>
  <si>
    <t>1072365158</t>
  </si>
  <si>
    <t>82</t>
  </si>
  <si>
    <t>Pol72</t>
  </si>
  <si>
    <t>Grafika z celoprobarveného EPDM (nejedná se o nástřik) Stupeň - black</t>
  </si>
  <si>
    <t>-776566587</t>
  </si>
  <si>
    <t>83</t>
  </si>
  <si>
    <t>Pol73</t>
  </si>
  <si>
    <t>Grafika z celoprobarveného EPDM (nejedná se o nástřik) 3D EPDM Palisáda - pr.30 cm, v.30 cm - UV barvy</t>
  </si>
  <si>
    <t>22402133</t>
  </si>
  <si>
    <t>84</t>
  </si>
  <si>
    <t>Pol74</t>
  </si>
  <si>
    <t>Grafika z celoprobarveného EPDM (nejedná se o nástřik) 3D Kostka - workout (5 stran)</t>
  </si>
  <si>
    <t>-400676803</t>
  </si>
  <si>
    <t>85</t>
  </si>
  <si>
    <t>Pol75</t>
  </si>
  <si>
    <t>Grafika z celoprobarveného EPDM (nejedná se o nástřik) 3D Polokoule 50 cm (1 ks) - standardní barvy</t>
  </si>
  <si>
    <t>-1509148261</t>
  </si>
  <si>
    <t>86</t>
  </si>
  <si>
    <t>Pol76</t>
  </si>
  <si>
    <t>Grafika z celoprobarveného EPDM (nejedná se o nástřik) 3D Polokoule 50 cm (1 ks) - red</t>
  </si>
  <si>
    <t>422429260</t>
  </si>
  <si>
    <t>87</t>
  </si>
  <si>
    <t>Pol77</t>
  </si>
  <si>
    <t>Grafika z celoprobarveného EPDM (nejedná se o nástřik) 3D Polokoule 50 cm (1 ks) - beige</t>
  </si>
  <si>
    <t>129420851</t>
  </si>
  <si>
    <t>88</t>
  </si>
  <si>
    <t>Pol78</t>
  </si>
  <si>
    <t>Grafika z celoprobarveného EPDM (nejedná se o nástřik) 3D Polokoule 50 cm (1 ks) - UV barvy</t>
  </si>
  <si>
    <t>-922736700</t>
  </si>
  <si>
    <t>89</t>
  </si>
  <si>
    <t>Pol79</t>
  </si>
  <si>
    <t>Grafika z celoprobarveného EPDM (nejedná se o nástřik) 3D Polokoule 50 cm (1 ks) - UV orange</t>
  </si>
  <si>
    <t>397234223</t>
  </si>
  <si>
    <t>90</t>
  </si>
  <si>
    <t>Pol80</t>
  </si>
  <si>
    <t>Grafika z celoprobarveného EPDM (nejedná se o nástřik) 3D Polokoule 75 cm - UV barvy</t>
  </si>
  <si>
    <t>466172184</t>
  </si>
  <si>
    <t>91</t>
  </si>
  <si>
    <t>Pol81</t>
  </si>
  <si>
    <t>Grafika z celoprobarveného EPDM (nejedná se o nástřik) 3D Polokoule 30 cm (1 ks) - standardní barvy</t>
  </si>
  <si>
    <t>735571501</t>
  </si>
  <si>
    <t>92</t>
  </si>
  <si>
    <t>Pol82</t>
  </si>
  <si>
    <t>Grafika z celoprobarveného EPDM (nejedná se o nástřik) 3D Polokoule 30 cm (1 ks) - red</t>
  </si>
  <si>
    <t>346638453</t>
  </si>
  <si>
    <t>93</t>
  </si>
  <si>
    <t>Pol83</t>
  </si>
  <si>
    <t>Grafika z celoprobarveného EPDM (nejedná se o nástřik) 3D Polokoule 30 cm (1 ks) - beige</t>
  </si>
  <si>
    <t>1663722373</t>
  </si>
  <si>
    <t>94</t>
  </si>
  <si>
    <t>Pol84</t>
  </si>
  <si>
    <t>Grafika z celoprobarveného EPDM (nejedná se o nástřik) 3D Lavice PLAY - DIRECT bez grafiky</t>
  </si>
  <si>
    <t>-2047011457</t>
  </si>
  <si>
    <t>95</t>
  </si>
  <si>
    <t>Pol85</t>
  </si>
  <si>
    <t>Grafika z celoprobarveného EPDM (nejedná se o nástřik) 3D Lavice PLAY - DIRECT s jednoduchou grafikou</t>
  </si>
  <si>
    <t>1043867843</t>
  </si>
  <si>
    <t>96</t>
  </si>
  <si>
    <t>Pol86</t>
  </si>
  <si>
    <t>Ocelová kotva PZ na přírubu pro uchycení sedáku, kostky, koule do betonu</t>
  </si>
  <si>
    <t>-1526384891</t>
  </si>
  <si>
    <t>97</t>
  </si>
  <si>
    <t>Pol87</t>
  </si>
  <si>
    <t>Betonová základová patka pro osazení volejbalového a tenis sloupku (řezání asfaltové plochy, hloubení jámy, nakládka odvoz a likvidace výkopku, vylití betonem, plastová chránička) 0,8x0,8x0,8m</t>
  </si>
  <si>
    <t>-407279577</t>
  </si>
  <si>
    <t>98</t>
  </si>
  <si>
    <t>Pol88</t>
  </si>
  <si>
    <t>Betonová základová patka pro osazení  branek- ( řezání asfaltové plochy,hloubení jámy, nakládka odvoz a likvidace výkopku, vylití betonem B15)1,2x0,6x0,4m</t>
  </si>
  <si>
    <t>pár</t>
  </si>
  <si>
    <t>775328141</t>
  </si>
  <si>
    <t>99</t>
  </si>
  <si>
    <t>Pol89</t>
  </si>
  <si>
    <t>Branka 3x2m Fe,Zn s basketbalovou deskou vč.kotvení do připraveného základu</t>
  </si>
  <si>
    <t>-196952410</t>
  </si>
  <si>
    <t>100</t>
  </si>
  <si>
    <t>Pol90</t>
  </si>
  <si>
    <t xml:space="preserve">Volejbalové sloupky do pouzder pár 102 mm ocelové (ZINEK). Sloupky jsou určeny pro venkovní prostředí, povrchová úprava žárový zinek, profil sloupků 102 mm, tloušťka sloupku 2 mm, výška horní části 255 cm, výška spodní části (zapuštění do pouzder) 30 cm, </t>
  </si>
  <si>
    <t>5991587</t>
  </si>
  <si>
    <t>101</t>
  </si>
  <si>
    <t>Pol91</t>
  </si>
  <si>
    <t>Síť na volejbal černá s lankem zesílená 3 mm určena pro běžné, opakující se použití Složení: síť je vyrobena z polyamidové síťoviny černé barvy s čtvercovými oky, velikost oka 100mm, síla síťoviny 3mm, síť je obšita v horní části tkaným polypropylénovým p</t>
  </si>
  <si>
    <t>-2082963302</t>
  </si>
  <si>
    <t>102</t>
  </si>
  <si>
    <t>Pol92</t>
  </si>
  <si>
    <t>Tenisové sloupky do pouzder ocelové (zinek) průměr 102 mm, venkovní. Velmi kvalitní a odolné ocelové sloupky tloušťky 3,15 mm včetně napínání. 35Kg</t>
  </si>
  <si>
    <t>2141773780</t>
  </si>
  <si>
    <t>103</t>
  </si>
  <si>
    <t>Pol93</t>
  </si>
  <si>
    <t>Tenisová síť 3 mm zdvojená -délka 12,80m, výška 1,08m. Složení: - PE - polyetylénová síť, černé barvy, s velikost oka 42mm, síla 3mm - horní okraj sítě je obšit vysokopevnostním PES - polyesterovým popruhem - horní okraj je 4x prošit - síť je napínána pom</t>
  </si>
  <si>
    <t>-1170864602</t>
  </si>
  <si>
    <t>104</t>
  </si>
  <si>
    <t>Pol94</t>
  </si>
  <si>
    <t>Základová patka pro osazení workoutové sestavy (řezání asfaltové plochy, hloubení jámy 0,4x0,4x0,9 m , nakládka odvoz a likvidace výkopku, vylití betonem, plastová chránička)</t>
  </si>
  <si>
    <t>-918206629</t>
  </si>
  <si>
    <t>105</t>
  </si>
  <si>
    <t>Pol95</t>
  </si>
  <si>
    <t>D+M Workoutového prvku Dětský Monkey Dome + držák na boxovací pytel</t>
  </si>
  <si>
    <t>528012803</t>
  </si>
  <si>
    <t>106</t>
  </si>
  <si>
    <t>Pol96</t>
  </si>
  <si>
    <t>D+M Workoutového prvku Dvojitá šikmá lavice + Battle Bar s bradly</t>
  </si>
  <si>
    <t>1905587024</t>
  </si>
  <si>
    <t>107</t>
  </si>
  <si>
    <t>Pol97</t>
  </si>
  <si>
    <t>D+M Workoutového prvku Trojitý Battle Bar</t>
  </si>
  <si>
    <t>749656842</t>
  </si>
  <si>
    <t>108</t>
  </si>
  <si>
    <t>Pol98</t>
  </si>
  <si>
    <t>D+M Workoutového prvku Slack line</t>
  </si>
  <si>
    <t>1587769123</t>
  </si>
  <si>
    <t>109</t>
  </si>
  <si>
    <t>Pol99</t>
  </si>
  <si>
    <t>D+M Workoutového prvku Balanční trubka</t>
  </si>
  <si>
    <t>-237411733</t>
  </si>
  <si>
    <t>110</t>
  </si>
  <si>
    <t>Pol100</t>
  </si>
  <si>
    <t>Horolezecké úchyty kotvené do betonového podkladu nerez šroubem se zapuštěnou hlavou vč. nákupu kotvícího materiálu a kotvení  do betonu</t>
  </si>
  <si>
    <t>-964399386</t>
  </si>
  <si>
    <t>111</t>
  </si>
  <si>
    <t>Pol101</t>
  </si>
  <si>
    <t>Doprava a režie spodní stavba</t>
  </si>
  <si>
    <t>1143062133</t>
  </si>
  <si>
    <t>112</t>
  </si>
  <si>
    <t>Pol102</t>
  </si>
  <si>
    <t>Doprava a režie umělý povrch</t>
  </si>
  <si>
    <t>1048853184</t>
  </si>
  <si>
    <t>113</t>
  </si>
  <si>
    <t>359901212</t>
  </si>
  <si>
    <t>Kamerové zkoušky stávajícího stavu kanalizace</t>
  </si>
  <si>
    <t>-546906936</t>
  </si>
  <si>
    <t>Poznámka k položce:_x000D_
Kamerové zkoušky stávajícího stavu dešťové kanalizace</t>
  </si>
  <si>
    <t>114</t>
  </si>
  <si>
    <t>359901111</t>
  </si>
  <si>
    <t>Pročištění stávající dešťové kanalizace</t>
  </si>
  <si>
    <t>-1005506201</t>
  </si>
  <si>
    <t>Poznámka k položce:_x000D_
pročištění dešťové kanalizace,vč likvidace a odvozu odpadu po čištění_x000D_
viz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</si>
</sst>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8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7"/>
      <c r="BE5" s="180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7"/>
      <c r="BE6" s="181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1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1"/>
      <c r="BS8" s="14" t="s">
        <v>6</v>
      </c>
    </row>
    <row r="9" spans="1:74" s="1" customFormat="1" ht="14.45" customHeight="1">
      <c r="B9" s="17"/>
      <c r="AR9" s="17"/>
      <c r="BE9" s="181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81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81"/>
      <c r="BS11" s="14" t="s">
        <v>6</v>
      </c>
    </row>
    <row r="12" spans="1:74" s="1" customFormat="1" ht="6.95" customHeight="1">
      <c r="B12" s="17"/>
      <c r="AR12" s="17"/>
      <c r="BE12" s="181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81"/>
      <c r="BS13" s="14" t="s">
        <v>6</v>
      </c>
    </row>
    <row r="14" spans="1:74" ht="12.75">
      <c r="B14" s="17"/>
      <c r="E14" s="186" t="s">
        <v>29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4" t="s">
        <v>27</v>
      </c>
      <c r="AN14" s="26" t="s">
        <v>29</v>
      </c>
      <c r="AR14" s="17"/>
      <c r="BE14" s="181"/>
      <c r="BS14" s="14" t="s">
        <v>6</v>
      </c>
    </row>
    <row r="15" spans="1:74" s="1" customFormat="1" ht="6.95" customHeight="1">
      <c r="B15" s="17"/>
      <c r="AR15" s="17"/>
      <c r="BE15" s="181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81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181"/>
      <c r="BS17" s="14" t="s">
        <v>32</v>
      </c>
    </row>
    <row r="18" spans="1:71" s="1" customFormat="1" ht="6.95" customHeight="1">
      <c r="B18" s="17"/>
      <c r="AR18" s="17"/>
      <c r="BE18" s="181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181"/>
      <c r="BS19" s="14" t="s">
        <v>6</v>
      </c>
    </row>
    <row r="20" spans="1:71" s="1" customFormat="1" ht="18.399999999999999" customHeight="1">
      <c r="B20" s="17"/>
      <c r="E20" s="22" t="s">
        <v>34</v>
      </c>
      <c r="AK20" s="24" t="s">
        <v>27</v>
      </c>
      <c r="AN20" s="22" t="s">
        <v>1</v>
      </c>
      <c r="AR20" s="17"/>
      <c r="BE20" s="181"/>
      <c r="BS20" s="14" t="s">
        <v>32</v>
      </c>
    </row>
    <row r="21" spans="1:71" s="1" customFormat="1" ht="6.95" customHeight="1">
      <c r="B21" s="17"/>
      <c r="AR21" s="17"/>
      <c r="BE21" s="181"/>
    </row>
    <row r="22" spans="1:71" s="1" customFormat="1" ht="12" customHeight="1">
      <c r="B22" s="17"/>
      <c r="D22" s="24" t="s">
        <v>35</v>
      </c>
      <c r="AR22" s="17"/>
      <c r="BE22" s="181"/>
    </row>
    <row r="23" spans="1:71" s="1" customFormat="1" ht="108" customHeight="1">
      <c r="B23" s="17"/>
      <c r="E23" s="188" t="s">
        <v>36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7"/>
      <c r="BE23" s="181"/>
    </row>
    <row r="24" spans="1:71" s="1" customFormat="1" ht="6.95" customHeight="1">
      <c r="B24" s="17"/>
      <c r="AR24" s="17"/>
      <c r="BE24" s="18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1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9">
        <f>ROUND(AG94,2)</f>
        <v>0</v>
      </c>
      <c r="AL26" s="190"/>
      <c r="AM26" s="190"/>
      <c r="AN26" s="190"/>
      <c r="AO26" s="190"/>
      <c r="AP26" s="29"/>
      <c r="AQ26" s="29"/>
      <c r="AR26" s="30"/>
      <c r="BE26" s="18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1" t="s">
        <v>38</v>
      </c>
      <c r="M28" s="191"/>
      <c r="N28" s="191"/>
      <c r="O28" s="191"/>
      <c r="P28" s="191"/>
      <c r="Q28" s="29"/>
      <c r="R28" s="29"/>
      <c r="S28" s="29"/>
      <c r="T28" s="29"/>
      <c r="U28" s="29"/>
      <c r="V28" s="29"/>
      <c r="W28" s="191" t="s">
        <v>39</v>
      </c>
      <c r="X28" s="191"/>
      <c r="Y28" s="191"/>
      <c r="Z28" s="191"/>
      <c r="AA28" s="191"/>
      <c r="AB28" s="191"/>
      <c r="AC28" s="191"/>
      <c r="AD28" s="191"/>
      <c r="AE28" s="191"/>
      <c r="AF28" s="29"/>
      <c r="AG28" s="29"/>
      <c r="AH28" s="29"/>
      <c r="AI28" s="29"/>
      <c r="AJ28" s="29"/>
      <c r="AK28" s="191" t="s">
        <v>40</v>
      </c>
      <c r="AL28" s="191"/>
      <c r="AM28" s="191"/>
      <c r="AN28" s="191"/>
      <c r="AO28" s="191"/>
      <c r="AP28" s="29"/>
      <c r="AQ28" s="29"/>
      <c r="AR28" s="30"/>
      <c r="BE28" s="181"/>
    </row>
    <row r="29" spans="1:71" s="3" customFormat="1" ht="14.45" customHeight="1">
      <c r="B29" s="34"/>
      <c r="D29" s="24" t="s">
        <v>41</v>
      </c>
      <c r="F29" s="24" t="s">
        <v>42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4"/>
      <c r="BE29" s="182"/>
    </row>
    <row r="30" spans="1:71" s="3" customFormat="1" ht="14.45" customHeight="1">
      <c r="B30" s="34"/>
      <c r="F30" s="24" t="s">
        <v>43</v>
      </c>
      <c r="L30" s="194">
        <v>0.15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4"/>
      <c r="BE30" s="182"/>
    </row>
    <row r="31" spans="1:71" s="3" customFormat="1" ht="14.45" hidden="1" customHeight="1">
      <c r="B31" s="34"/>
      <c r="F31" s="24" t="s">
        <v>44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4"/>
      <c r="BE31" s="182"/>
    </row>
    <row r="32" spans="1:71" s="3" customFormat="1" ht="14.45" hidden="1" customHeight="1">
      <c r="B32" s="34"/>
      <c r="F32" s="24" t="s">
        <v>45</v>
      </c>
      <c r="L32" s="194">
        <v>0.15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4"/>
      <c r="BE32" s="182"/>
    </row>
    <row r="33" spans="1:57" s="3" customFormat="1" ht="14.45" hidden="1" customHeight="1">
      <c r="B33" s="34"/>
      <c r="F33" s="24" t="s">
        <v>46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4"/>
      <c r="BE33" s="18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1"/>
    </row>
    <row r="35" spans="1:57" s="2" customFormat="1" ht="25.9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95" t="s">
        <v>49</v>
      </c>
      <c r="Y35" s="196"/>
      <c r="Z35" s="196"/>
      <c r="AA35" s="196"/>
      <c r="AB35" s="196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6"/>
      <c r="AM35" s="196"/>
      <c r="AN35" s="196"/>
      <c r="AO35" s="19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20221106</v>
      </c>
      <c r="AR84" s="48"/>
    </row>
    <row r="85" spans="1:91" s="5" customFormat="1" ht="36.950000000000003" customHeight="1">
      <c r="B85" s="49"/>
      <c r="C85" s="50" t="s">
        <v>16</v>
      </c>
      <c r="L85" s="199" t="str">
        <f>K6</f>
        <v>Aktualizace - položkový rozpočet-Rekonstrukce hřiště ZŠ T. G. Masaryka_20220725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Modřanská 1375/10a 143 00 Praha 12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1" t="str">
        <f>IF(AN8= "","",AN8)</f>
        <v>6. 11. 2022</v>
      </c>
      <c r="AN87" s="20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MČ Praha 12, Generála Šišky 2375/6, 143 00 Praha 4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02" t="str">
        <f>IF(E17="","",E17)</f>
        <v>Ing. arch. Jan Mudra, Na Petřinách55, 162 00 Praha</v>
      </c>
      <c r="AN89" s="203"/>
      <c r="AO89" s="203"/>
      <c r="AP89" s="203"/>
      <c r="AQ89" s="29"/>
      <c r="AR89" s="30"/>
      <c r="AS89" s="204" t="s">
        <v>57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202" t="str">
        <f>IF(E20="","",E20)</f>
        <v xml:space="preserve"> </v>
      </c>
      <c r="AN90" s="203"/>
      <c r="AO90" s="203"/>
      <c r="AP90" s="203"/>
      <c r="AQ90" s="29"/>
      <c r="AR90" s="30"/>
      <c r="AS90" s="206"/>
      <c r="AT90" s="20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8" t="s">
        <v>58</v>
      </c>
      <c r="D92" s="209"/>
      <c r="E92" s="209"/>
      <c r="F92" s="209"/>
      <c r="G92" s="209"/>
      <c r="H92" s="57"/>
      <c r="I92" s="210" t="s">
        <v>59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60</v>
      </c>
      <c r="AH92" s="209"/>
      <c r="AI92" s="209"/>
      <c r="AJ92" s="209"/>
      <c r="AK92" s="209"/>
      <c r="AL92" s="209"/>
      <c r="AM92" s="209"/>
      <c r="AN92" s="210" t="s">
        <v>61</v>
      </c>
      <c r="AO92" s="209"/>
      <c r="AP92" s="212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6">
        <f>ROUND(SUM(AG95:AG96),2)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76</v>
      </c>
      <c r="BT94" s="74" t="s">
        <v>77</v>
      </c>
      <c r="BU94" s="75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1" s="7" customFormat="1" ht="16.5" customHeight="1">
      <c r="A95" s="76" t="s">
        <v>81</v>
      </c>
      <c r="B95" s="77"/>
      <c r="C95" s="78"/>
      <c r="D95" s="215" t="s">
        <v>82</v>
      </c>
      <c r="E95" s="215"/>
      <c r="F95" s="215"/>
      <c r="G95" s="215"/>
      <c r="H95" s="215"/>
      <c r="I95" s="79"/>
      <c r="J95" s="215" t="s">
        <v>83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'00 - Vedlejší Rozpočtové 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0" t="s">
        <v>84</v>
      </c>
      <c r="AR95" s="77"/>
      <c r="AS95" s="81">
        <v>0</v>
      </c>
      <c r="AT95" s="82">
        <f>ROUND(SUM(AV95:AW95),2)</f>
        <v>0</v>
      </c>
      <c r="AU95" s="83">
        <f>'00 - Vedlejší Rozpočtové ...'!P122</f>
        <v>0</v>
      </c>
      <c r="AV95" s="82">
        <f>'00 - Vedlejší Rozpočtové ...'!J33</f>
        <v>0</v>
      </c>
      <c r="AW95" s="82">
        <f>'00 - Vedlejší Rozpočtové ...'!J34</f>
        <v>0</v>
      </c>
      <c r="AX95" s="82">
        <f>'00 - Vedlejší Rozpočtové ...'!J35</f>
        <v>0</v>
      </c>
      <c r="AY95" s="82">
        <f>'00 - Vedlejší Rozpočtové ...'!J36</f>
        <v>0</v>
      </c>
      <c r="AZ95" s="82">
        <f>'00 - Vedlejší Rozpočtové ...'!F33</f>
        <v>0</v>
      </c>
      <c r="BA95" s="82">
        <f>'00 - Vedlejší Rozpočtové ...'!F34</f>
        <v>0</v>
      </c>
      <c r="BB95" s="82">
        <f>'00 - Vedlejší Rozpočtové ...'!F35</f>
        <v>0</v>
      </c>
      <c r="BC95" s="82">
        <f>'00 - Vedlejší Rozpočtové ...'!F36</f>
        <v>0</v>
      </c>
      <c r="BD95" s="84">
        <f>'00 - Vedlejší Rozpočtové ...'!F37</f>
        <v>0</v>
      </c>
      <c r="BT95" s="85" t="s">
        <v>85</v>
      </c>
      <c r="BV95" s="85" t="s">
        <v>79</v>
      </c>
      <c r="BW95" s="85" t="s">
        <v>86</v>
      </c>
      <c r="BX95" s="85" t="s">
        <v>4</v>
      </c>
      <c r="CL95" s="85" t="s">
        <v>1</v>
      </c>
      <c r="CM95" s="85" t="s">
        <v>87</v>
      </c>
    </row>
    <row r="96" spans="1:91" s="7" customFormat="1" ht="16.5" customHeight="1">
      <c r="A96" s="76" t="s">
        <v>81</v>
      </c>
      <c r="B96" s="77"/>
      <c r="C96" s="78"/>
      <c r="D96" s="215" t="s">
        <v>88</v>
      </c>
      <c r="E96" s="215"/>
      <c r="F96" s="215"/>
      <c r="G96" s="215"/>
      <c r="H96" s="215"/>
      <c r="I96" s="79"/>
      <c r="J96" s="215" t="s">
        <v>89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'01 - Stavební část'!J30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80" t="s">
        <v>84</v>
      </c>
      <c r="AR96" s="77"/>
      <c r="AS96" s="86">
        <v>0</v>
      </c>
      <c r="AT96" s="87">
        <f>ROUND(SUM(AV96:AW96),2)</f>
        <v>0</v>
      </c>
      <c r="AU96" s="88">
        <f>'01 - Stavební část'!P116</f>
        <v>0</v>
      </c>
      <c r="AV96" s="87">
        <f>'01 - Stavební část'!J33</f>
        <v>0</v>
      </c>
      <c r="AW96" s="87">
        <f>'01 - Stavební část'!J34</f>
        <v>0</v>
      </c>
      <c r="AX96" s="87">
        <f>'01 - Stavební část'!J35</f>
        <v>0</v>
      </c>
      <c r="AY96" s="87">
        <f>'01 - Stavební část'!J36</f>
        <v>0</v>
      </c>
      <c r="AZ96" s="87">
        <f>'01 - Stavební část'!F33</f>
        <v>0</v>
      </c>
      <c r="BA96" s="87">
        <f>'01 - Stavební část'!F34</f>
        <v>0</v>
      </c>
      <c r="BB96" s="87">
        <f>'01 - Stavební část'!F35</f>
        <v>0</v>
      </c>
      <c r="BC96" s="87">
        <f>'01 - Stavební část'!F36</f>
        <v>0</v>
      </c>
      <c r="BD96" s="89">
        <f>'01 - Stavební část'!F37</f>
        <v>0</v>
      </c>
      <c r="BT96" s="85" t="s">
        <v>85</v>
      </c>
      <c r="BV96" s="85" t="s">
        <v>79</v>
      </c>
      <c r="BW96" s="85" t="s">
        <v>90</v>
      </c>
      <c r="BX96" s="85" t="s">
        <v>4</v>
      </c>
      <c r="CL96" s="85" t="s">
        <v>1</v>
      </c>
      <c r="CM96" s="85" t="s">
        <v>87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 - Vedlejší Rozpočtové ...'!C2" display="/"/>
    <hyperlink ref="A96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1:46" s="1" customFormat="1" ht="24.95" customHeight="1">
      <c r="B4" s="17"/>
      <c r="D4" s="18" t="s">
        <v>91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26.25" customHeight="1">
      <c r="B7" s="17"/>
      <c r="E7" s="219" t="str">
        <f>'Rekapitulace stavby'!K6</f>
        <v>Aktualizace - položkový rozpočet-Rekonstrukce hřiště ZŠ T. G. Masaryka_20220725</v>
      </c>
      <c r="F7" s="220"/>
      <c r="G7" s="220"/>
      <c r="H7" s="220"/>
      <c r="L7" s="17"/>
    </row>
    <row r="8" spans="1:46" s="2" customFormat="1" ht="12" customHeight="1">
      <c r="A8" s="29"/>
      <c r="B8" s="30"/>
      <c r="C8" s="29"/>
      <c r="D8" s="24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9" t="s">
        <v>93</v>
      </c>
      <c r="F9" s="221"/>
      <c r="G9" s="221"/>
      <c r="H9" s="2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6. 11. 2022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2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43.25" customHeight="1">
      <c r="A27" s="91"/>
      <c r="B27" s="92"/>
      <c r="C27" s="91"/>
      <c r="D27" s="91"/>
      <c r="E27" s="188" t="s">
        <v>94</v>
      </c>
      <c r="F27" s="188"/>
      <c r="G27" s="188"/>
      <c r="H27" s="18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ROUND((SUM(BE122:BE142)),  2)</f>
        <v>0</v>
      </c>
      <c r="G33" s="29"/>
      <c r="H33" s="29"/>
      <c r="I33" s="97">
        <v>0.21</v>
      </c>
      <c r="J33" s="96">
        <f>ROUND(((SUM(BE122:BE142))*I33),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ROUND((SUM(BF122:BF142)),  2)</f>
        <v>0</v>
      </c>
      <c r="G34" s="29"/>
      <c r="H34" s="29"/>
      <c r="I34" s="97">
        <v>0.15</v>
      </c>
      <c r="J34" s="96">
        <f>ROUND(((SUM(BF122:BF142))*I34),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ROUND((SUM(BG122:BG142)),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ROUND((SUM(BH122:BH142)),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ROUND((SUM(BI122:BI142)),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9" t="str">
        <f>E7</f>
        <v>Aktualizace - položkový rozpočet-Rekonstrukce hřiště ZŠ T. G. Masaryka_20220725</v>
      </c>
      <c r="F85" s="220"/>
      <c r="G85" s="220"/>
      <c r="H85" s="22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9" t="str">
        <f>E9</f>
        <v>00 - Vedlejší Rozpočtové Náklady ( VRN )</v>
      </c>
      <c r="F87" s="221"/>
      <c r="G87" s="221"/>
      <c r="H87" s="2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>Modřanská 1375/10a 143 00 Praha 12</v>
      </c>
      <c r="G89" s="29"/>
      <c r="H89" s="29"/>
      <c r="I89" s="24" t="s">
        <v>22</v>
      </c>
      <c r="J89" s="52" t="str">
        <f>IF(J12="","",J12)</f>
        <v>6. 11. 2022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24</v>
      </c>
      <c r="D91" s="29"/>
      <c r="E91" s="29"/>
      <c r="F91" s="22" t="str">
        <f>E15</f>
        <v>MČ Praha 12, Generála Šišky 2375/6, 143 00 Praha 4</v>
      </c>
      <c r="G91" s="29"/>
      <c r="H91" s="29"/>
      <c r="I91" s="24" t="s">
        <v>30</v>
      </c>
      <c r="J91" s="27" t="str">
        <f>E21</f>
        <v>Ing. arch. Jan Mudra, Na Petřinách55, 162 00 Praha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96</v>
      </c>
      <c r="D94" s="98"/>
      <c r="E94" s="98"/>
      <c r="F94" s="98"/>
      <c r="G94" s="98"/>
      <c r="H94" s="98"/>
      <c r="I94" s="98"/>
      <c r="J94" s="107" t="s">
        <v>97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98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99</v>
      </c>
    </row>
    <row r="97" spans="1:31" s="9" customFormat="1" ht="24.95" customHeight="1">
      <c r="B97" s="109"/>
      <c r="D97" s="110" t="s">
        <v>100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101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899999999999999" customHeight="1">
      <c r="B99" s="113"/>
      <c r="D99" s="114" t="s">
        <v>102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0" customFormat="1" ht="19.899999999999999" customHeight="1">
      <c r="B100" s="113"/>
      <c r="D100" s="114" t="s">
        <v>103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1:31" s="10" customFormat="1" ht="19.899999999999999" customHeight="1">
      <c r="B101" s="113"/>
      <c r="D101" s="114" t="s">
        <v>104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1:31" s="10" customFormat="1" ht="19.899999999999999" customHeight="1">
      <c r="B102" s="113"/>
      <c r="D102" s="114" t="s">
        <v>105</v>
      </c>
      <c r="E102" s="115"/>
      <c r="F102" s="115"/>
      <c r="G102" s="115"/>
      <c r="H102" s="115"/>
      <c r="I102" s="115"/>
      <c r="J102" s="116">
        <f>J138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106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6.25" customHeight="1">
      <c r="A112" s="29"/>
      <c r="B112" s="30"/>
      <c r="C112" s="29"/>
      <c r="D112" s="29"/>
      <c r="E112" s="219" t="str">
        <f>E7</f>
        <v>Aktualizace - položkový rozpočet-Rekonstrukce hřiště ZŠ T. G. Masaryka_20220725</v>
      </c>
      <c r="F112" s="220"/>
      <c r="G112" s="220"/>
      <c r="H112" s="220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92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9" t="str">
        <f>E9</f>
        <v>00 - Vedlejší Rozpočtové Náklady ( VRN )</v>
      </c>
      <c r="F114" s="221"/>
      <c r="G114" s="221"/>
      <c r="H114" s="2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>Modřanská 1375/10a 143 00 Praha 12</v>
      </c>
      <c r="G116" s="29"/>
      <c r="H116" s="29"/>
      <c r="I116" s="24" t="s">
        <v>22</v>
      </c>
      <c r="J116" s="52" t="str">
        <f>IF(J12="","",J12)</f>
        <v>6. 11. 2022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40.15" customHeight="1">
      <c r="A118" s="29"/>
      <c r="B118" s="30"/>
      <c r="C118" s="24" t="s">
        <v>24</v>
      </c>
      <c r="D118" s="29"/>
      <c r="E118" s="29"/>
      <c r="F118" s="22" t="str">
        <f>E15</f>
        <v>MČ Praha 12, Generála Šišky 2375/6, 143 00 Praha 4</v>
      </c>
      <c r="G118" s="29"/>
      <c r="H118" s="29"/>
      <c r="I118" s="24" t="s">
        <v>30</v>
      </c>
      <c r="J118" s="27" t="str">
        <f>E21</f>
        <v>Ing. arch. Jan Mudra, Na Petřinách55, 162 00 Praha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28</v>
      </c>
      <c r="D119" s="29"/>
      <c r="E119" s="29"/>
      <c r="F119" s="22" t="str">
        <f>IF(E18="","",E18)</f>
        <v>Vyplň údaj</v>
      </c>
      <c r="G119" s="29"/>
      <c r="H119" s="29"/>
      <c r="I119" s="2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107</v>
      </c>
      <c r="D121" s="120" t="s">
        <v>62</v>
      </c>
      <c r="E121" s="120" t="s">
        <v>58</v>
      </c>
      <c r="F121" s="120" t="s">
        <v>59</v>
      </c>
      <c r="G121" s="120" t="s">
        <v>108</v>
      </c>
      <c r="H121" s="120" t="s">
        <v>109</v>
      </c>
      <c r="I121" s="120" t="s">
        <v>110</v>
      </c>
      <c r="J121" s="121" t="s">
        <v>97</v>
      </c>
      <c r="K121" s="122" t="s">
        <v>111</v>
      </c>
      <c r="L121" s="123"/>
      <c r="M121" s="59" t="s">
        <v>1</v>
      </c>
      <c r="N121" s="60" t="s">
        <v>41</v>
      </c>
      <c r="O121" s="60" t="s">
        <v>112</v>
      </c>
      <c r="P121" s="60" t="s">
        <v>113</v>
      </c>
      <c r="Q121" s="60" t="s">
        <v>114</v>
      </c>
      <c r="R121" s="60" t="s">
        <v>115</v>
      </c>
      <c r="S121" s="60" t="s">
        <v>116</v>
      </c>
      <c r="T121" s="61" t="s">
        <v>117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118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0</v>
      </c>
      <c r="S122" s="63"/>
      <c r="T122" s="126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76</v>
      </c>
      <c r="AU122" s="14" t="s">
        <v>99</v>
      </c>
      <c r="BK122" s="127">
        <f>BK123</f>
        <v>0</v>
      </c>
    </row>
    <row r="123" spans="1:65" s="12" customFormat="1" ht="25.9" customHeight="1">
      <c r="B123" s="128"/>
      <c r="D123" s="129" t="s">
        <v>76</v>
      </c>
      <c r="E123" s="130" t="s">
        <v>119</v>
      </c>
      <c r="F123" s="130" t="s">
        <v>120</v>
      </c>
      <c r="I123" s="131"/>
      <c r="J123" s="132">
        <f>BK123</f>
        <v>0</v>
      </c>
      <c r="L123" s="128"/>
      <c r="M123" s="133"/>
      <c r="N123" s="134"/>
      <c r="O123" s="134"/>
      <c r="P123" s="135">
        <f>P124+P128+P131+P136+P138</f>
        <v>0</v>
      </c>
      <c r="Q123" s="134"/>
      <c r="R123" s="135">
        <f>R124+R128+R131+R136+R138</f>
        <v>0</v>
      </c>
      <c r="S123" s="134"/>
      <c r="T123" s="136">
        <f>T124+T128+T131+T136+T138</f>
        <v>0</v>
      </c>
      <c r="AR123" s="129" t="s">
        <v>85</v>
      </c>
      <c r="AT123" s="137" t="s">
        <v>76</v>
      </c>
      <c r="AU123" s="137" t="s">
        <v>77</v>
      </c>
      <c r="AY123" s="129" t="s">
        <v>121</v>
      </c>
      <c r="BK123" s="138">
        <f>BK124+BK128+BK131+BK136+BK138</f>
        <v>0</v>
      </c>
    </row>
    <row r="124" spans="1:65" s="12" customFormat="1" ht="22.9" customHeight="1">
      <c r="B124" s="128"/>
      <c r="D124" s="129" t="s">
        <v>76</v>
      </c>
      <c r="E124" s="139" t="s">
        <v>122</v>
      </c>
      <c r="F124" s="139" t="s">
        <v>123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SUM(P125:P127)</f>
        <v>0</v>
      </c>
      <c r="Q124" s="134"/>
      <c r="R124" s="135">
        <f>SUM(R125:R127)</f>
        <v>0</v>
      </c>
      <c r="S124" s="134"/>
      <c r="T124" s="136">
        <f>SUM(T125:T127)</f>
        <v>0</v>
      </c>
      <c r="AR124" s="129" t="s">
        <v>85</v>
      </c>
      <c r="AT124" s="137" t="s">
        <v>76</v>
      </c>
      <c r="AU124" s="137" t="s">
        <v>85</v>
      </c>
      <c r="AY124" s="129" t="s">
        <v>121</v>
      </c>
      <c r="BK124" s="138">
        <f>SUM(BK125:BK127)</f>
        <v>0</v>
      </c>
    </row>
    <row r="125" spans="1:65" s="2" customFormat="1" ht="16.5" customHeight="1">
      <c r="A125" s="29"/>
      <c r="B125" s="141"/>
      <c r="C125" s="142" t="s">
        <v>85</v>
      </c>
      <c r="D125" s="142" t="s">
        <v>124</v>
      </c>
      <c r="E125" s="143" t="s">
        <v>125</v>
      </c>
      <c r="F125" s="144" t="s">
        <v>126</v>
      </c>
      <c r="G125" s="145" t="s">
        <v>127</v>
      </c>
      <c r="H125" s="146">
        <v>1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42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128</v>
      </c>
      <c r="AT125" s="154" t="s">
        <v>124</v>
      </c>
      <c r="AU125" s="154" t="s">
        <v>87</v>
      </c>
      <c r="AY125" s="14" t="s">
        <v>121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85</v>
      </c>
      <c r="BK125" s="155">
        <f>ROUND(I125*H125,2)</f>
        <v>0</v>
      </c>
      <c r="BL125" s="14" t="s">
        <v>128</v>
      </c>
      <c r="BM125" s="154" t="s">
        <v>129</v>
      </c>
    </row>
    <row r="126" spans="1:65" s="2" customFormat="1" ht="16.5" customHeight="1">
      <c r="A126" s="29"/>
      <c r="B126" s="141"/>
      <c r="C126" s="142" t="s">
        <v>87</v>
      </c>
      <c r="D126" s="142" t="s">
        <v>124</v>
      </c>
      <c r="E126" s="143" t="s">
        <v>130</v>
      </c>
      <c r="F126" s="144" t="s">
        <v>131</v>
      </c>
      <c r="G126" s="145" t="s">
        <v>127</v>
      </c>
      <c r="H126" s="146">
        <v>1</v>
      </c>
      <c r="I126" s="147"/>
      <c r="J126" s="148">
        <f>ROUND(I126*H126,2)</f>
        <v>0</v>
      </c>
      <c r="K126" s="149"/>
      <c r="L126" s="30"/>
      <c r="M126" s="150" t="s">
        <v>1</v>
      </c>
      <c r="N126" s="151" t="s">
        <v>42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128</v>
      </c>
      <c r="AT126" s="154" t="s">
        <v>124</v>
      </c>
      <c r="AU126" s="154" t="s">
        <v>87</v>
      </c>
      <c r="AY126" s="14" t="s">
        <v>121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4" t="s">
        <v>85</v>
      </c>
      <c r="BK126" s="155">
        <f>ROUND(I126*H126,2)</f>
        <v>0</v>
      </c>
      <c r="BL126" s="14" t="s">
        <v>128</v>
      </c>
      <c r="BM126" s="154" t="s">
        <v>132</v>
      </c>
    </row>
    <row r="127" spans="1:65" s="2" customFormat="1" ht="16.5" customHeight="1">
      <c r="A127" s="29"/>
      <c r="B127" s="141"/>
      <c r="C127" s="142" t="s">
        <v>133</v>
      </c>
      <c r="D127" s="142" t="s">
        <v>124</v>
      </c>
      <c r="E127" s="143" t="s">
        <v>134</v>
      </c>
      <c r="F127" s="144" t="s">
        <v>135</v>
      </c>
      <c r="G127" s="145" t="s">
        <v>127</v>
      </c>
      <c r="H127" s="146">
        <v>1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42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128</v>
      </c>
      <c r="AT127" s="154" t="s">
        <v>124</v>
      </c>
      <c r="AU127" s="154" t="s">
        <v>87</v>
      </c>
      <c r="AY127" s="14" t="s">
        <v>121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85</v>
      </c>
      <c r="BK127" s="155">
        <f>ROUND(I127*H127,2)</f>
        <v>0</v>
      </c>
      <c r="BL127" s="14" t="s">
        <v>128</v>
      </c>
      <c r="BM127" s="154" t="s">
        <v>136</v>
      </c>
    </row>
    <row r="128" spans="1:65" s="12" customFormat="1" ht="22.9" customHeight="1">
      <c r="B128" s="128"/>
      <c r="D128" s="129" t="s">
        <v>76</v>
      </c>
      <c r="E128" s="139" t="s">
        <v>137</v>
      </c>
      <c r="F128" s="139" t="s">
        <v>138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SUM(P129:P130)</f>
        <v>0</v>
      </c>
      <c r="Q128" s="134"/>
      <c r="R128" s="135">
        <f>SUM(R129:R130)</f>
        <v>0</v>
      </c>
      <c r="S128" s="134"/>
      <c r="T128" s="136">
        <f>SUM(T129:T130)</f>
        <v>0</v>
      </c>
      <c r="AR128" s="129" t="s">
        <v>139</v>
      </c>
      <c r="AT128" s="137" t="s">
        <v>76</v>
      </c>
      <c r="AU128" s="137" t="s">
        <v>85</v>
      </c>
      <c r="AY128" s="129" t="s">
        <v>121</v>
      </c>
      <c r="BK128" s="138">
        <f>SUM(BK129:BK130)</f>
        <v>0</v>
      </c>
    </row>
    <row r="129" spans="1:65" s="2" customFormat="1" ht="16.5" customHeight="1">
      <c r="A129" s="29"/>
      <c r="B129" s="141"/>
      <c r="C129" s="142" t="s">
        <v>128</v>
      </c>
      <c r="D129" s="142" t="s">
        <v>124</v>
      </c>
      <c r="E129" s="143" t="s">
        <v>140</v>
      </c>
      <c r="F129" s="144" t="s">
        <v>141</v>
      </c>
      <c r="G129" s="145" t="s">
        <v>127</v>
      </c>
      <c r="H129" s="146">
        <v>1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42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128</v>
      </c>
      <c r="AT129" s="154" t="s">
        <v>124</v>
      </c>
      <c r="AU129" s="154" t="s">
        <v>87</v>
      </c>
      <c r="AY129" s="14" t="s">
        <v>121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85</v>
      </c>
      <c r="BK129" s="155">
        <f>ROUND(I129*H129,2)</f>
        <v>0</v>
      </c>
      <c r="BL129" s="14" t="s">
        <v>128</v>
      </c>
      <c r="BM129" s="154" t="s">
        <v>142</v>
      </c>
    </row>
    <row r="130" spans="1:65" s="2" customFormat="1" ht="97.5">
      <c r="A130" s="29"/>
      <c r="B130" s="30"/>
      <c r="C130" s="29"/>
      <c r="D130" s="156" t="s">
        <v>143</v>
      </c>
      <c r="E130" s="29"/>
      <c r="F130" s="157" t="s">
        <v>144</v>
      </c>
      <c r="G130" s="29"/>
      <c r="H130" s="29"/>
      <c r="I130" s="158"/>
      <c r="J130" s="29"/>
      <c r="K130" s="29"/>
      <c r="L130" s="30"/>
      <c r="M130" s="159"/>
      <c r="N130" s="160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143</v>
      </c>
      <c r="AU130" s="14" t="s">
        <v>87</v>
      </c>
    </row>
    <row r="131" spans="1:65" s="12" customFormat="1" ht="22.9" customHeight="1">
      <c r="B131" s="128"/>
      <c r="D131" s="129" t="s">
        <v>76</v>
      </c>
      <c r="E131" s="139" t="s">
        <v>145</v>
      </c>
      <c r="F131" s="139" t="s">
        <v>146</v>
      </c>
      <c r="I131" s="131"/>
      <c r="J131" s="140">
        <f>BK131</f>
        <v>0</v>
      </c>
      <c r="L131" s="128"/>
      <c r="M131" s="133"/>
      <c r="N131" s="134"/>
      <c r="O131" s="134"/>
      <c r="P131" s="135">
        <f>SUM(P132:P135)</f>
        <v>0</v>
      </c>
      <c r="Q131" s="134"/>
      <c r="R131" s="135">
        <f>SUM(R132:R135)</f>
        <v>0</v>
      </c>
      <c r="S131" s="134"/>
      <c r="T131" s="136">
        <f>SUM(T132:T135)</f>
        <v>0</v>
      </c>
      <c r="AR131" s="129" t="s">
        <v>139</v>
      </c>
      <c r="AT131" s="137" t="s">
        <v>76</v>
      </c>
      <c r="AU131" s="137" t="s">
        <v>85</v>
      </c>
      <c r="AY131" s="129" t="s">
        <v>121</v>
      </c>
      <c r="BK131" s="138">
        <f>SUM(BK132:BK135)</f>
        <v>0</v>
      </c>
    </row>
    <row r="132" spans="1:65" s="2" customFormat="1" ht="16.5" customHeight="1">
      <c r="A132" s="29"/>
      <c r="B132" s="141"/>
      <c r="C132" s="142" t="s">
        <v>139</v>
      </c>
      <c r="D132" s="142" t="s">
        <v>124</v>
      </c>
      <c r="E132" s="143" t="s">
        <v>147</v>
      </c>
      <c r="F132" s="144" t="s">
        <v>148</v>
      </c>
      <c r="G132" s="145" t="s">
        <v>127</v>
      </c>
      <c r="H132" s="146">
        <v>1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42</v>
      </c>
      <c r="O132" s="55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128</v>
      </c>
      <c r="AT132" s="154" t="s">
        <v>124</v>
      </c>
      <c r="AU132" s="154" t="s">
        <v>87</v>
      </c>
      <c r="AY132" s="14" t="s">
        <v>121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85</v>
      </c>
      <c r="BK132" s="155">
        <f>ROUND(I132*H132,2)</f>
        <v>0</v>
      </c>
      <c r="BL132" s="14" t="s">
        <v>128</v>
      </c>
      <c r="BM132" s="154" t="s">
        <v>149</v>
      </c>
    </row>
    <row r="133" spans="1:65" s="2" customFormat="1" ht="78">
      <c r="A133" s="29"/>
      <c r="B133" s="30"/>
      <c r="C133" s="29"/>
      <c r="D133" s="156" t="s">
        <v>143</v>
      </c>
      <c r="E133" s="29"/>
      <c r="F133" s="157" t="s">
        <v>150</v>
      </c>
      <c r="G133" s="29"/>
      <c r="H133" s="29"/>
      <c r="I133" s="158"/>
      <c r="J133" s="29"/>
      <c r="K133" s="29"/>
      <c r="L133" s="30"/>
      <c r="M133" s="159"/>
      <c r="N133" s="160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143</v>
      </c>
      <c r="AU133" s="14" t="s">
        <v>87</v>
      </c>
    </row>
    <row r="134" spans="1:65" s="2" customFormat="1" ht="16.5" customHeight="1">
      <c r="A134" s="29"/>
      <c r="B134" s="141"/>
      <c r="C134" s="142" t="s">
        <v>151</v>
      </c>
      <c r="D134" s="142" t="s">
        <v>124</v>
      </c>
      <c r="E134" s="143" t="s">
        <v>152</v>
      </c>
      <c r="F134" s="144" t="s">
        <v>153</v>
      </c>
      <c r="G134" s="145" t="s">
        <v>127</v>
      </c>
      <c r="H134" s="146">
        <v>1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42</v>
      </c>
      <c r="O134" s="55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128</v>
      </c>
      <c r="AT134" s="154" t="s">
        <v>124</v>
      </c>
      <c r="AU134" s="154" t="s">
        <v>87</v>
      </c>
      <c r="AY134" s="14" t="s">
        <v>121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85</v>
      </c>
      <c r="BK134" s="155">
        <f>ROUND(I134*H134,2)</f>
        <v>0</v>
      </c>
      <c r="BL134" s="14" t="s">
        <v>128</v>
      </c>
      <c r="BM134" s="154" t="s">
        <v>154</v>
      </c>
    </row>
    <row r="135" spans="1:65" s="2" customFormat="1" ht="39">
      <c r="A135" s="29"/>
      <c r="B135" s="30"/>
      <c r="C135" s="29"/>
      <c r="D135" s="156" t="s">
        <v>143</v>
      </c>
      <c r="E135" s="29"/>
      <c r="F135" s="157" t="s">
        <v>155</v>
      </c>
      <c r="G135" s="29"/>
      <c r="H135" s="29"/>
      <c r="I135" s="158"/>
      <c r="J135" s="29"/>
      <c r="K135" s="29"/>
      <c r="L135" s="30"/>
      <c r="M135" s="159"/>
      <c r="N135" s="160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143</v>
      </c>
      <c r="AU135" s="14" t="s">
        <v>87</v>
      </c>
    </row>
    <row r="136" spans="1:65" s="12" customFormat="1" ht="22.9" customHeight="1">
      <c r="B136" s="128"/>
      <c r="D136" s="129" t="s">
        <v>76</v>
      </c>
      <c r="E136" s="139" t="s">
        <v>156</v>
      </c>
      <c r="F136" s="139" t="s">
        <v>157</v>
      </c>
      <c r="I136" s="131"/>
      <c r="J136" s="140">
        <f>BK136</f>
        <v>0</v>
      </c>
      <c r="L136" s="128"/>
      <c r="M136" s="133"/>
      <c r="N136" s="134"/>
      <c r="O136" s="134"/>
      <c r="P136" s="135">
        <f>P137</f>
        <v>0</v>
      </c>
      <c r="Q136" s="134"/>
      <c r="R136" s="135">
        <f>R137</f>
        <v>0</v>
      </c>
      <c r="S136" s="134"/>
      <c r="T136" s="136">
        <f>T137</f>
        <v>0</v>
      </c>
      <c r="AR136" s="129" t="s">
        <v>139</v>
      </c>
      <c r="AT136" s="137" t="s">
        <v>76</v>
      </c>
      <c r="AU136" s="137" t="s">
        <v>85</v>
      </c>
      <c r="AY136" s="129" t="s">
        <v>121</v>
      </c>
      <c r="BK136" s="138">
        <f>BK137</f>
        <v>0</v>
      </c>
    </row>
    <row r="137" spans="1:65" s="2" customFormat="1" ht="16.5" customHeight="1">
      <c r="A137" s="29"/>
      <c r="B137" s="141"/>
      <c r="C137" s="142" t="s">
        <v>158</v>
      </c>
      <c r="D137" s="142" t="s">
        <v>124</v>
      </c>
      <c r="E137" s="143" t="s">
        <v>159</v>
      </c>
      <c r="F137" s="144" t="s">
        <v>160</v>
      </c>
      <c r="G137" s="145" t="s">
        <v>127</v>
      </c>
      <c r="H137" s="146">
        <v>1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42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161</v>
      </c>
      <c r="AT137" s="154" t="s">
        <v>124</v>
      </c>
      <c r="AU137" s="154" t="s">
        <v>87</v>
      </c>
      <c r="AY137" s="14" t="s">
        <v>121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85</v>
      </c>
      <c r="BK137" s="155">
        <f>ROUND(I137*H137,2)</f>
        <v>0</v>
      </c>
      <c r="BL137" s="14" t="s">
        <v>161</v>
      </c>
      <c r="BM137" s="154" t="s">
        <v>162</v>
      </c>
    </row>
    <row r="138" spans="1:65" s="12" customFormat="1" ht="22.9" customHeight="1">
      <c r="B138" s="128"/>
      <c r="D138" s="129" t="s">
        <v>76</v>
      </c>
      <c r="E138" s="139" t="s">
        <v>163</v>
      </c>
      <c r="F138" s="139" t="s">
        <v>164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SUM(P139:P142)</f>
        <v>0</v>
      </c>
      <c r="Q138" s="134"/>
      <c r="R138" s="135">
        <f>SUM(R139:R142)</f>
        <v>0</v>
      </c>
      <c r="S138" s="134"/>
      <c r="T138" s="136">
        <f>SUM(T139:T142)</f>
        <v>0</v>
      </c>
      <c r="AR138" s="129" t="s">
        <v>139</v>
      </c>
      <c r="AT138" s="137" t="s">
        <v>76</v>
      </c>
      <c r="AU138" s="137" t="s">
        <v>85</v>
      </c>
      <c r="AY138" s="129" t="s">
        <v>121</v>
      </c>
      <c r="BK138" s="138">
        <f>SUM(BK139:BK142)</f>
        <v>0</v>
      </c>
    </row>
    <row r="139" spans="1:65" s="2" customFormat="1" ht="16.5" customHeight="1">
      <c r="A139" s="29"/>
      <c r="B139" s="141"/>
      <c r="C139" s="142" t="s">
        <v>165</v>
      </c>
      <c r="D139" s="142" t="s">
        <v>124</v>
      </c>
      <c r="E139" s="143" t="s">
        <v>166</v>
      </c>
      <c r="F139" s="144" t="s">
        <v>167</v>
      </c>
      <c r="G139" s="145" t="s">
        <v>127</v>
      </c>
      <c r="H139" s="146">
        <v>1</v>
      </c>
      <c r="I139" s="147"/>
      <c r="J139" s="148">
        <f>ROUND(I139*H139,2)</f>
        <v>0</v>
      </c>
      <c r="K139" s="149"/>
      <c r="L139" s="30"/>
      <c r="M139" s="150" t="s">
        <v>1</v>
      </c>
      <c r="N139" s="151" t="s">
        <v>42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128</v>
      </c>
      <c r="AT139" s="154" t="s">
        <v>124</v>
      </c>
      <c r="AU139" s="154" t="s">
        <v>87</v>
      </c>
      <c r="AY139" s="14" t="s">
        <v>121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85</v>
      </c>
      <c r="BK139" s="155">
        <f>ROUND(I139*H139,2)</f>
        <v>0</v>
      </c>
      <c r="BL139" s="14" t="s">
        <v>128</v>
      </c>
      <c r="BM139" s="154" t="s">
        <v>168</v>
      </c>
    </row>
    <row r="140" spans="1:65" s="2" customFormat="1" ht="19.5">
      <c r="A140" s="29"/>
      <c r="B140" s="30"/>
      <c r="C140" s="29"/>
      <c r="D140" s="156" t="s">
        <v>143</v>
      </c>
      <c r="E140" s="29"/>
      <c r="F140" s="157" t="s">
        <v>169</v>
      </c>
      <c r="G140" s="29"/>
      <c r="H140" s="29"/>
      <c r="I140" s="158"/>
      <c r="J140" s="29"/>
      <c r="K140" s="29"/>
      <c r="L140" s="30"/>
      <c r="M140" s="159"/>
      <c r="N140" s="160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143</v>
      </c>
      <c r="AU140" s="14" t="s">
        <v>87</v>
      </c>
    </row>
    <row r="141" spans="1:65" s="2" customFormat="1" ht="24.2" customHeight="1">
      <c r="A141" s="29"/>
      <c r="B141" s="141"/>
      <c r="C141" s="142" t="s">
        <v>170</v>
      </c>
      <c r="D141" s="142" t="s">
        <v>124</v>
      </c>
      <c r="E141" s="143" t="s">
        <v>171</v>
      </c>
      <c r="F141" s="144" t="s">
        <v>172</v>
      </c>
      <c r="G141" s="145" t="s">
        <v>127</v>
      </c>
      <c r="H141" s="146">
        <v>1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42</v>
      </c>
      <c r="O141" s="55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128</v>
      </c>
      <c r="AT141" s="154" t="s">
        <v>124</v>
      </c>
      <c r="AU141" s="154" t="s">
        <v>87</v>
      </c>
      <c r="AY141" s="14" t="s">
        <v>121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4" t="s">
        <v>85</v>
      </c>
      <c r="BK141" s="155">
        <f>ROUND(I141*H141,2)</f>
        <v>0</v>
      </c>
      <c r="BL141" s="14" t="s">
        <v>128</v>
      </c>
      <c r="BM141" s="154" t="s">
        <v>173</v>
      </c>
    </row>
    <row r="142" spans="1:65" s="2" customFormat="1" ht="37.9" customHeight="1">
      <c r="A142" s="29"/>
      <c r="B142" s="141"/>
      <c r="C142" s="142" t="s">
        <v>174</v>
      </c>
      <c r="D142" s="142" t="s">
        <v>124</v>
      </c>
      <c r="E142" s="143" t="s">
        <v>175</v>
      </c>
      <c r="F142" s="144" t="s">
        <v>176</v>
      </c>
      <c r="G142" s="145" t="s">
        <v>127</v>
      </c>
      <c r="H142" s="146">
        <v>1</v>
      </c>
      <c r="I142" s="147"/>
      <c r="J142" s="148">
        <f>ROUND(I142*H142,2)</f>
        <v>0</v>
      </c>
      <c r="K142" s="149"/>
      <c r="L142" s="30"/>
      <c r="M142" s="161" t="s">
        <v>1</v>
      </c>
      <c r="N142" s="162" t="s">
        <v>42</v>
      </c>
      <c r="O142" s="163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128</v>
      </c>
      <c r="AT142" s="154" t="s">
        <v>124</v>
      </c>
      <c r="AU142" s="154" t="s">
        <v>87</v>
      </c>
      <c r="AY142" s="14" t="s">
        <v>121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85</v>
      </c>
      <c r="BK142" s="155">
        <f>ROUND(I142*H142,2)</f>
        <v>0</v>
      </c>
      <c r="BL142" s="14" t="s">
        <v>128</v>
      </c>
      <c r="BM142" s="154" t="s">
        <v>177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21:K14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1:46" s="1" customFormat="1" ht="24.95" customHeight="1">
      <c r="B4" s="17"/>
      <c r="D4" s="18" t="s">
        <v>91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26.25" customHeight="1">
      <c r="B7" s="17"/>
      <c r="E7" s="219" t="str">
        <f>'Rekapitulace stavby'!K6</f>
        <v>Aktualizace - položkový rozpočet-Rekonstrukce hřiště ZŠ T. G. Masaryka_20220725</v>
      </c>
      <c r="F7" s="220"/>
      <c r="G7" s="220"/>
      <c r="H7" s="220"/>
      <c r="L7" s="17"/>
    </row>
    <row r="8" spans="1:46" s="2" customFormat="1" ht="12" customHeight="1">
      <c r="A8" s="29"/>
      <c r="B8" s="30"/>
      <c r="C8" s="29"/>
      <c r="D8" s="24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9" t="s">
        <v>178</v>
      </c>
      <c r="F9" s="221"/>
      <c r="G9" s="221"/>
      <c r="H9" s="2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6. 11. 2022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2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27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27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43.25" customHeight="1">
      <c r="A27" s="91"/>
      <c r="B27" s="92"/>
      <c r="C27" s="91"/>
      <c r="D27" s="91"/>
      <c r="E27" s="188" t="s">
        <v>94</v>
      </c>
      <c r="F27" s="188"/>
      <c r="G27" s="188"/>
      <c r="H27" s="18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ROUND((SUM(BE116:BE235)),  2)</f>
        <v>0</v>
      </c>
      <c r="G33" s="29"/>
      <c r="H33" s="29"/>
      <c r="I33" s="97">
        <v>0.21</v>
      </c>
      <c r="J33" s="96">
        <f>ROUND(((SUM(BE116:BE235))*I33),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ROUND((SUM(BF116:BF235)),  2)</f>
        <v>0</v>
      </c>
      <c r="G34" s="29"/>
      <c r="H34" s="29"/>
      <c r="I34" s="97">
        <v>0.15</v>
      </c>
      <c r="J34" s="96">
        <f>ROUND(((SUM(BF116:BF235))*I34),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ROUND((SUM(BG116:BG235)),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ROUND((SUM(BH116:BH235)),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ROUND((SUM(BI116:BI235)),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9" t="str">
        <f>E7</f>
        <v>Aktualizace - položkový rozpočet-Rekonstrukce hřiště ZŠ T. G. Masaryka_20220725</v>
      </c>
      <c r="F85" s="220"/>
      <c r="G85" s="220"/>
      <c r="H85" s="22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9" t="str">
        <f>E9</f>
        <v>01 - Stavební část</v>
      </c>
      <c r="F87" s="221"/>
      <c r="G87" s="221"/>
      <c r="H87" s="2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>Modřanská 1375/10a 143 00 Praha 12</v>
      </c>
      <c r="G89" s="29"/>
      <c r="H89" s="29"/>
      <c r="I89" s="24" t="s">
        <v>22</v>
      </c>
      <c r="J89" s="52" t="str">
        <f>IF(J12="","",J12)</f>
        <v>6. 11. 2022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24</v>
      </c>
      <c r="D91" s="29"/>
      <c r="E91" s="29"/>
      <c r="F91" s="22" t="str">
        <f>E15</f>
        <v>MČ Praha 12, Generála Šišky 2375/6, 143 00 Praha 4</v>
      </c>
      <c r="G91" s="29"/>
      <c r="H91" s="29"/>
      <c r="I91" s="24" t="s">
        <v>30</v>
      </c>
      <c r="J91" s="27" t="str">
        <f>E21</f>
        <v>Ing. arch. Jan Mudra, Na Petřinách55, 162 00 Praha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96</v>
      </c>
      <c r="D94" s="98"/>
      <c r="E94" s="98"/>
      <c r="F94" s="98"/>
      <c r="G94" s="98"/>
      <c r="H94" s="98"/>
      <c r="I94" s="98"/>
      <c r="J94" s="107" t="s">
        <v>97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98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99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106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6.25" customHeight="1">
      <c r="A106" s="29"/>
      <c r="B106" s="30"/>
      <c r="C106" s="29"/>
      <c r="D106" s="29"/>
      <c r="E106" s="219" t="str">
        <f>E7</f>
        <v>Aktualizace - položkový rozpočet-Rekonstrukce hřiště ZŠ T. G. Masaryka_20220725</v>
      </c>
      <c r="F106" s="220"/>
      <c r="G106" s="220"/>
      <c r="H106" s="220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92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199" t="str">
        <f>E9</f>
        <v>01 - Stavební část</v>
      </c>
      <c r="F108" s="221"/>
      <c r="G108" s="221"/>
      <c r="H108" s="221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20</v>
      </c>
      <c r="D110" s="29"/>
      <c r="E110" s="29"/>
      <c r="F110" s="22" t="str">
        <f>F12</f>
        <v>Modřanská 1375/10a 143 00 Praha 12</v>
      </c>
      <c r="G110" s="29"/>
      <c r="H110" s="29"/>
      <c r="I110" s="24" t="s">
        <v>22</v>
      </c>
      <c r="J110" s="52" t="str">
        <f>IF(J12="","",J12)</f>
        <v>6. 11. 2022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40.15" customHeight="1">
      <c r="A112" s="29"/>
      <c r="B112" s="30"/>
      <c r="C112" s="24" t="s">
        <v>24</v>
      </c>
      <c r="D112" s="29"/>
      <c r="E112" s="29"/>
      <c r="F112" s="22" t="str">
        <f>E15</f>
        <v>MČ Praha 12, Generála Šišky 2375/6, 143 00 Praha 4</v>
      </c>
      <c r="G112" s="29"/>
      <c r="H112" s="29"/>
      <c r="I112" s="24" t="s">
        <v>30</v>
      </c>
      <c r="J112" s="27" t="str">
        <f>E21</f>
        <v>Ing. arch. Jan Mudra, Na Petřinách55, 162 00 Praha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28</v>
      </c>
      <c r="D113" s="29"/>
      <c r="E113" s="29"/>
      <c r="F113" s="22" t="str">
        <f>IF(E18="","",E18)</f>
        <v>Vyplň údaj</v>
      </c>
      <c r="G113" s="29"/>
      <c r="H113" s="29"/>
      <c r="I113" s="24" t="s">
        <v>33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107</v>
      </c>
      <c r="D115" s="120" t="s">
        <v>62</v>
      </c>
      <c r="E115" s="120" t="s">
        <v>58</v>
      </c>
      <c r="F115" s="120" t="s">
        <v>59</v>
      </c>
      <c r="G115" s="120" t="s">
        <v>108</v>
      </c>
      <c r="H115" s="120" t="s">
        <v>109</v>
      </c>
      <c r="I115" s="120" t="s">
        <v>110</v>
      </c>
      <c r="J115" s="121" t="s">
        <v>97</v>
      </c>
      <c r="K115" s="122" t="s">
        <v>111</v>
      </c>
      <c r="L115" s="123"/>
      <c r="M115" s="59" t="s">
        <v>1</v>
      </c>
      <c r="N115" s="60" t="s">
        <v>41</v>
      </c>
      <c r="O115" s="60" t="s">
        <v>112</v>
      </c>
      <c r="P115" s="60" t="s">
        <v>113</v>
      </c>
      <c r="Q115" s="60" t="s">
        <v>114</v>
      </c>
      <c r="R115" s="60" t="s">
        <v>115</v>
      </c>
      <c r="S115" s="60" t="s">
        <v>116</v>
      </c>
      <c r="T115" s="61" t="s">
        <v>117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118</v>
      </c>
      <c r="D116" s="29"/>
      <c r="E116" s="29"/>
      <c r="F116" s="29"/>
      <c r="G116" s="29"/>
      <c r="H116" s="29"/>
      <c r="I116" s="29"/>
      <c r="J116" s="124">
        <f>BK116</f>
        <v>0</v>
      </c>
      <c r="K116" s="29"/>
      <c r="L116" s="30"/>
      <c r="M116" s="62"/>
      <c r="N116" s="53"/>
      <c r="O116" s="63"/>
      <c r="P116" s="125">
        <f>SUM(P117:P235)</f>
        <v>0</v>
      </c>
      <c r="Q116" s="63"/>
      <c r="R116" s="125">
        <f>SUM(R117:R235)</f>
        <v>31.68336</v>
      </c>
      <c r="S116" s="63"/>
      <c r="T116" s="126">
        <f>SUM(T117:T235)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76</v>
      </c>
      <c r="AU116" s="14" t="s">
        <v>99</v>
      </c>
      <c r="BK116" s="127">
        <f>SUM(BK117:BK235)</f>
        <v>0</v>
      </c>
    </row>
    <row r="117" spans="1:65" s="2" customFormat="1" ht="24.2" customHeight="1">
      <c r="A117" s="29"/>
      <c r="B117" s="141"/>
      <c r="C117" s="142" t="s">
        <v>85</v>
      </c>
      <c r="D117" s="142" t="s">
        <v>124</v>
      </c>
      <c r="E117" s="143" t="s">
        <v>179</v>
      </c>
      <c r="F117" s="144" t="s">
        <v>180</v>
      </c>
      <c r="G117" s="145" t="s">
        <v>181</v>
      </c>
      <c r="H117" s="146">
        <v>96</v>
      </c>
      <c r="I117" s="147"/>
      <c r="J117" s="148">
        <f>ROUND(I117*H117,2)</f>
        <v>0</v>
      </c>
      <c r="K117" s="149"/>
      <c r="L117" s="30"/>
      <c r="M117" s="150" t="s">
        <v>1</v>
      </c>
      <c r="N117" s="151" t="s">
        <v>42</v>
      </c>
      <c r="O117" s="55"/>
      <c r="P117" s="152">
        <f>O117*H117</f>
        <v>0</v>
      </c>
      <c r="Q117" s="152">
        <v>0</v>
      </c>
      <c r="R117" s="152">
        <f>Q117*H117</f>
        <v>0</v>
      </c>
      <c r="S117" s="152">
        <v>0</v>
      </c>
      <c r="T117" s="153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4" t="s">
        <v>128</v>
      </c>
      <c r="AT117" s="154" t="s">
        <v>124</v>
      </c>
      <c r="AU117" s="154" t="s">
        <v>77</v>
      </c>
      <c r="AY117" s="14" t="s">
        <v>121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4" t="s">
        <v>85</v>
      </c>
      <c r="BK117" s="155">
        <f>ROUND(I117*H117,2)</f>
        <v>0</v>
      </c>
      <c r="BL117" s="14" t="s">
        <v>128</v>
      </c>
      <c r="BM117" s="154" t="s">
        <v>182</v>
      </c>
    </row>
    <row r="118" spans="1:65" s="2" customFormat="1" ht="24.2" customHeight="1">
      <c r="A118" s="29"/>
      <c r="B118" s="141"/>
      <c r="C118" s="142" t="s">
        <v>87</v>
      </c>
      <c r="D118" s="142" t="s">
        <v>124</v>
      </c>
      <c r="E118" s="143" t="s">
        <v>183</v>
      </c>
      <c r="F118" s="144" t="s">
        <v>184</v>
      </c>
      <c r="G118" s="145" t="s">
        <v>185</v>
      </c>
      <c r="H118" s="146">
        <v>3</v>
      </c>
      <c r="I118" s="147"/>
      <c r="J118" s="148">
        <f>ROUND(I118*H118,2)</f>
        <v>0</v>
      </c>
      <c r="K118" s="149"/>
      <c r="L118" s="30"/>
      <c r="M118" s="150" t="s">
        <v>1</v>
      </c>
      <c r="N118" s="151" t="s">
        <v>42</v>
      </c>
      <c r="O118" s="55"/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54" t="s">
        <v>128</v>
      </c>
      <c r="AT118" s="154" t="s">
        <v>124</v>
      </c>
      <c r="AU118" s="154" t="s">
        <v>77</v>
      </c>
      <c r="AY118" s="14" t="s">
        <v>121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4" t="s">
        <v>85</v>
      </c>
      <c r="BK118" s="155">
        <f>ROUND(I118*H118,2)</f>
        <v>0</v>
      </c>
      <c r="BL118" s="14" t="s">
        <v>128</v>
      </c>
      <c r="BM118" s="154" t="s">
        <v>186</v>
      </c>
    </row>
    <row r="119" spans="1:65" s="2" customFormat="1" ht="24.2" customHeight="1">
      <c r="A119" s="29"/>
      <c r="B119" s="141"/>
      <c r="C119" s="142" t="s">
        <v>133</v>
      </c>
      <c r="D119" s="142" t="s">
        <v>124</v>
      </c>
      <c r="E119" s="143" t="s">
        <v>187</v>
      </c>
      <c r="F119" s="144" t="s">
        <v>188</v>
      </c>
      <c r="G119" s="145" t="s">
        <v>189</v>
      </c>
      <c r="H119" s="146">
        <v>2.5</v>
      </c>
      <c r="I119" s="147"/>
      <c r="J119" s="148">
        <f>ROUND(I119*H119,2)</f>
        <v>0</v>
      </c>
      <c r="K119" s="149"/>
      <c r="L119" s="30"/>
      <c r="M119" s="150" t="s">
        <v>1</v>
      </c>
      <c r="N119" s="151" t="s">
        <v>42</v>
      </c>
      <c r="O119" s="55"/>
      <c r="P119" s="152">
        <f>O119*H119</f>
        <v>0</v>
      </c>
      <c r="Q119" s="152">
        <v>0</v>
      </c>
      <c r="R119" s="152">
        <f>Q119*H119</f>
        <v>0</v>
      </c>
      <c r="S119" s="152">
        <v>0</v>
      </c>
      <c r="T119" s="153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128</v>
      </c>
      <c r="AT119" s="154" t="s">
        <v>124</v>
      </c>
      <c r="AU119" s="154" t="s">
        <v>77</v>
      </c>
      <c r="AY119" s="14" t="s">
        <v>121</v>
      </c>
      <c r="BE119" s="155">
        <f>IF(N119="základní",J119,0)</f>
        <v>0</v>
      </c>
      <c r="BF119" s="155">
        <f>IF(N119="snížená",J119,0)</f>
        <v>0</v>
      </c>
      <c r="BG119" s="155">
        <f>IF(N119="zákl. přenesená",J119,0)</f>
        <v>0</v>
      </c>
      <c r="BH119" s="155">
        <f>IF(N119="sníž. přenesená",J119,0)</f>
        <v>0</v>
      </c>
      <c r="BI119" s="155">
        <f>IF(N119="nulová",J119,0)</f>
        <v>0</v>
      </c>
      <c r="BJ119" s="14" t="s">
        <v>85</v>
      </c>
      <c r="BK119" s="155">
        <f>ROUND(I119*H119,2)</f>
        <v>0</v>
      </c>
      <c r="BL119" s="14" t="s">
        <v>128</v>
      </c>
      <c r="BM119" s="154" t="s">
        <v>190</v>
      </c>
    </row>
    <row r="120" spans="1:65" s="2" customFormat="1" ht="33" customHeight="1">
      <c r="A120" s="29"/>
      <c r="B120" s="141"/>
      <c r="C120" s="142" t="s">
        <v>128</v>
      </c>
      <c r="D120" s="142" t="s">
        <v>124</v>
      </c>
      <c r="E120" s="143" t="s">
        <v>191</v>
      </c>
      <c r="F120" s="144" t="s">
        <v>192</v>
      </c>
      <c r="G120" s="145" t="s">
        <v>189</v>
      </c>
      <c r="H120" s="146">
        <v>2.5</v>
      </c>
      <c r="I120" s="147"/>
      <c r="J120" s="148">
        <f>ROUND(I120*H120,2)</f>
        <v>0</v>
      </c>
      <c r="K120" s="149"/>
      <c r="L120" s="30"/>
      <c r="M120" s="150" t="s">
        <v>1</v>
      </c>
      <c r="N120" s="151" t="s">
        <v>42</v>
      </c>
      <c r="O120" s="55"/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128</v>
      </c>
      <c r="AT120" s="154" t="s">
        <v>124</v>
      </c>
      <c r="AU120" s="154" t="s">
        <v>77</v>
      </c>
      <c r="AY120" s="14" t="s">
        <v>121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4" t="s">
        <v>85</v>
      </c>
      <c r="BK120" s="155">
        <f>ROUND(I120*H120,2)</f>
        <v>0</v>
      </c>
      <c r="BL120" s="14" t="s">
        <v>128</v>
      </c>
      <c r="BM120" s="154" t="s">
        <v>193</v>
      </c>
    </row>
    <row r="121" spans="1:65" s="2" customFormat="1" ht="16.5" customHeight="1">
      <c r="A121" s="29"/>
      <c r="B121" s="141"/>
      <c r="C121" s="142" t="s">
        <v>139</v>
      </c>
      <c r="D121" s="142" t="s">
        <v>124</v>
      </c>
      <c r="E121" s="143" t="s">
        <v>194</v>
      </c>
      <c r="F121" s="144" t="s">
        <v>195</v>
      </c>
      <c r="G121" s="145" t="s">
        <v>127</v>
      </c>
      <c r="H121" s="146">
        <v>1</v>
      </c>
      <c r="I121" s="147"/>
      <c r="J121" s="148">
        <f>ROUND(I121*H121,2)</f>
        <v>0</v>
      </c>
      <c r="K121" s="149"/>
      <c r="L121" s="30"/>
      <c r="M121" s="150" t="s">
        <v>1</v>
      </c>
      <c r="N121" s="151" t="s">
        <v>42</v>
      </c>
      <c r="O121" s="55"/>
      <c r="P121" s="152">
        <f>O121*H121</f>
        <v>0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128</v>
      </c>
      <c r="AT121" s="154" t="s">
        <v>124</v>
      </c>
      <c r="AU121" s="154" t="s">
        <v>77</v>
      </c>
      <c r="AY121" s="14" t="s">
        <v>121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4" t="s">
        <v>85</v>
      </c>
      <c r="BK121" s="155">
        <f>ROUND(I121*H121,2)</f>
        <v>0</v>
      </c>
      <c r="BL121" s="14" t="s">
        <v>128</v>
      </c>
      <c r="BM121" s="154" t="s">
        <v>196</v>
      </c>
    </row>
    <row r="122" spans="1:65" s="2" customFormat="1" ht="19.5">
      <c r="A122" s="29"/>
      <c r="B122" s="30"/>
      <c r="C122" s="29"/>
      <c r="D122" s="156" t="s">
        <v>143</v>
      </c>
      <c r="E122" s="29"/>
      <c r="F122" s="157" t="s">
        <v>197</v>
      </c>
      <c r="G122" s="29"/>
      <c r="H122" s="29"/>
      <c r="I122" s="158"/>
      <c r="J122" s="29"/>
      <c r="K122" s="29"/>
      <c r="L122" s="30"/>
      <c r="M122" s="159"/>
      <c r="N122" s="160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143</v>
      </c>
      <c r="AU122" s="14" t="s">
        <v>77</v>
      </c>
    </row>
    <row r="123" spans="1:65" s="2" customFormat="1" ht="33" customHeight="1">
      <c r="A123" s="29"/>
      <c r="B123" s="141"/>
      <c r="C123" s="142" t="s">
        <v>151</v>
      </c>
      <c r="D123" s="142" t="s">
        <v>124</v>
      </c>
      <c r="E123" s="143" t="s">
        <v>198</v>
      </c>
      <c r="F123" s="144" t="s">
        <v>199</v>
      </c>
      <c r="G123" s="145" t="s">
        <v>200</v>
      </c>
      <c r="H123" s="146">
        <v>96</v>
      </c>
      <c r="I123" s="147"/>
      <c r="J123" s="148">
        <f t="shared" ref="J123:J130" si="0">ROUND(I123*H123,2)</f>
        <v>0</v>
      </c>
      <c r="K123" s="149"/>
      <c r="L123" s="30"/>
      <c r="M123" s="150" t="s">
        <v>1</v>
      </c>
      <c r="N123" s="151" t="s">
        <v>42</v>
      </c>
      <c r="O123" s="55"/>
      <c r="P123" s="152">
        <f t="shared" ref="P123:P130" si="1">O123*H123</f>
        <v>0</v>
      </c>
      <c r="Q123" s="152">
        <v>0</v>
      </c>
      <c r="R123" s="152">
        <f t="shared" ref="R123:R130" si="2">Q123*H123</f>
        <v>0</v>
      </c>
      <c r="S123" s="152">
        <v>0</v>
      </c>
      <c r="T123" s="153">
        <f t="shared" ref="T123:T130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128</v>
      </c>
      <c r="AT123" s="154" t="s">
        <v>124</v>
      </c>
      <c r="AU123" s="154" t="s">
        <v>77</v>
      </c>
      <c r="AY123" s="14" t="s">
        <v>121</v>
      </c>
      <c r="BE123" s="155">
        <f t="shared" ref="BE123:BE130" si="4">IF(N123="základní",J123,0)</f>
        <v>0</v>
      </c>
      <c r="BF123" s="155">
        <f t="shared" ref="BF123:BF130" si="5">IF(N123="snížená",J123,0)</f>
        <v>0</v>
      </c>
      <c r="BG123" s="155">
        <f t="shared" ref="BG123:BG130" si="6">IF(N123="zákl. přenesená",J123,0)</f>
        <v>0</v>
      </c>
      <c r="BH123" s="155">
        <f t="shared" ref="BH123:BH130" si="7">IF(N123="sníž. přenesená",J123,0)</f>
        <v>0</v>
      </c>
      <c r="BI123" s="155">
        <f t="shared" ref="BI123:BI130" si="8">IF(N123="nulová",J123,0)</f>
        <v>0</v>
      </c>
      <c r="BJ123" s="14" t="s">
        <v>85</v>
      </c>
      <c r="BK123" s="155">
        <f t="shared" ref="BK123:BK130" si="9">ROUND(I123*H123,2)</f>
        <v>0</v>
      </c>
      <c r="BL123" s="14" t="s">
        <v>128</v>
      </c>
      <c r="BM123" s="154" t="s">
        <v>201</v>
      </c>
    </row>
    <row r="124" spans="1:65" s="2" customFormat="1" ht="24.2" customHeight="1">
      <c r="A124" s="29"/>
      <c r="B124" s="141"/>
      <c r="C124" s="142" t="s">
        <v>158</v>
      </c>
      <c r="D124" s="142" t="s">
        <v>124</v>
      </c>
      <c r="E124" s="143" t="s">
        <v>202</v>
      </c>
      <c r="F124" s="144" t="s">
        <v>203</v>
      </c>
      <c r="G124" s="145" t="s">
        <v>189</v>
      </c>
      <c r="H124" s="146">
        <v>2</v>
      </c>
      <c r="I124" s="147"/>
      <c r="J124" s="148">
        <f t="shared" si="0"/>
        <v>0</v>
      </c>
      <c r="K124" s="149"/>
      <c r="L124" s="30"/>
      <c r="M124" s="150" t="s">
        <v>1</v>
      </c>
      <c r="N124" s="151" t="s">
        <v>42</v>
      </c>
      <c r="O124" s="55"/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128</v>
      </c>
      <c r="AT124" s="154" t="s">
        <v>124</v>
      </c>
      <c r="AU124" s="154" t="s">
        <v>77</v>
      </c>
      <c r="AY124" s="14" t="s">
        <v>121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85</v>
      </c>
      <c r="BK124" s="155">
        <f t="shared" si="9"/>
        <v>0</v>
      </c>
      <c r="BL124" s="14" t="s">
        <v>128</v>
      </c>
      <c r="BM124" s="154" t="s">
        <v>204</v>
      </c>
    </row>
    <row r="125" spans="1:65" s="2" customFormat="1" ht="24.2" customHeight="1">
      <c r="A125" s="29"/>
      <c r="B125" s="141"/>
      <c r="C125" s="142" t="s">
        <v>165</v>
      </c>
      <c r="D125" s="142" t="s">
        <v>124</v>
      </c>
      <c r="E125" s="143" t="s">
        <v>205</v>
      </c>
      <c r="F125" s="144" t="s">
        <v>206</v>
      </c>
      <c r="G125" s="145" t="s">
        <v>207</v>
      </c>
      <c r="H125" s="146">
        <v>500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42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128</v>
      </c>
      <c r="AT125" s="154" t="s">
        <v>124</v>
      </c>
      <c r="AU125" s="154" t="s">
        <v>77</v>
      </c>
      <c r="AY125" s="14" t="s">
        <v>121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55">
        <f t="shared" si="9"/>
        <v>0</v>
      </c>
      <c r="BL125" s="14" t="s">
        <v>128</v>
      </c>
      <c r="BM125" s="154" t="s">
        <v>208</v>
      </c>
    </row>
    <row r="126" spans="1:65" s="2" customFormat="1" ht="37.9" customHeight="1">
      <c r="A126" s="29"/>
      <c r="B126" s="141"/>
      <c r="C126" s="142" t="s">
        <v>170</v>
      </c>
      <c r="D126" s="142" t="s">
        <v>124</v>
      </c>
      <c r="E126" s="143" t="s">
        <v>209</v>
      </c>
      <c r="F126" s="144" t="s">
        <v>210</v>
      </c>
      <c r="G126" s="145" t="s">
        <v>211</v>
      </c>
      <c r="H126" s="146">
        <v>1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42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128</v>
      </c>
      <c r="AT126" s="154" t="s">
        <v>124</v>
      </c>
      <c r="AU126" s="154" t="s">
        <v>77</v>
      </c>
      <c r="AY126" s="14" t="s">
        <v>121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55">
        <f t="shared" si="9"/>
        <v>0</v>
      </c>
      <c r="BL126" s="14" t="s">
        <v>128</v>
      </c>
      <c r="BM126" s="154" t="s">
        <v>212</v>
      </c>
    </row>
    <row r="127" spans="1:65" s="2" customFormat="1" ht="24.2" customHeight="1">
      <c r="A127" s="29"/>
      <c r="B127" s="141"/>
      <c r="C127" s="142" t="s">
        <v>174</v>
      </c>
      <c r="D127" s="142" t="s">
        <v>124</v>
      </c>
      <c r="E127" s="143" t="s">
        <v>213</v>
      </c>
      <c r="F127" s="144" t="s">
        <v>214</v>
      </c>
      <c r="G127" s="145" t="s">
        <v>215</v>
      </c>
      <c r="H127" s="146">
        <v>48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42</v>
      </c>
      <c r="O127" s="55"/>
      <c r="P127" s="152">
        <f t="shared" si="1"/>
        <v>0</v>
      </c>
      <c r="Q127" s="152">
        <v>0.29221000000000003</v>
      </c>
      <c r="R127" s="152">
        <f t="shared" si="2"/>
        <v>14.02608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128</v>
      </c>
      <c r="AT127" s="154" t="s">
        <v>124</v>
      </c>
      <c r="AU127" s="154" t="s">
        <v>77</v>
      </c>
      <c r="AY127" s="14" t="s">
        <v>121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55">
        <f t="shared" si="9"/>
        <v>0</v>
      </c>
      <c r="BL127" s="14" t="s">
        <v>128</v>
      </c>
      <c r="BM127" s="154" t="s">
        <v>216</v>
      </c>
    </row>
    <row r="128" spans="1:65" s="2" customFormat="1" ht="24.2" customHeight="1">
      <c r="A128" s="29"/>
      <c r="B128" s="141"/>
      <c r="C128" s="166" t="s">
        <v>217</v>
      </c>
      <c r="D128" s="166" t="s">
        <v>218</v>
      </c>
      <c r="E128" s="167" t="s">
        <v>219</v>
      </c>
      <c r="F128" s="168" t="s">
        <v>220</v>
      </c>
      <c r="G128" s="169" t="s">
        <v>215</v>
      </c>
      <c r="H128" s="170">
        <v>48</v>
      </c>
      <c r="I128" s="171"/>
      <c r="J128" s="172">
        <f t="shared" si="0"/>
        <v>0</v>
      </c>
      <c r="K128" s="173"/>
      <c r="L128" s="174"/>
      <c r="M128" s="175" t="s">
        <v>1</v>
      </c>
      <c r="N128" s="176" t="s">
        <v>42</v>
      </c>
      <c r="O128" s="55"/>
      <c r="P128" s="152">
        <f t="shared" si="1"/>
        <v>0</v>
      </c>
      <c r="Q128" s="152">
        <v>3.3000000000000002E-2</v>
      </c>
      <c r="R128" s="152">
        <f t="shared" si="2"/>
        <v>1.5840000000000001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165</v>
      </c>
      <c r="AT128" s="154" t="s">
        <v>218</v>
      </c>
      <c r="AU128" s="154" t="s">
        <v>77</v>
      </c>
      <c r="AY128" s="14" t="s">
        <v>121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55">
        <f t="shared" si="9"/>
        <v>0</v>
      </c>
      <c r="BL128" s="14" t="s">
        <v>128</v>
      </c>
      <c r="BM128" s="154" t="s">
        <v>221</v>
      </c>
    </row>
    <row r="129" spans="1:65" s="2" customFormat="1" ht="33" customHeight="1">
      <c r="A129" s="29"/>
      <c r="B129" s="141"/>
      <c r="C129" s="142" t="s">
        <v>222</v>
      </c>
      <c r="D129" s="142" t="s">
        <v>124</v>
      </c>
      <c r="E129" s="143" t="s">
        <v>223</v>
      </c>
      <c r="F129" s="144" t="s">
        <v>224</v>
      </c>
      <c r="G129" s="145" t="s">
        <v>215</v>
      </c>
      <c r="H129" s="146">
        <v>48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42</v>
      </c>
      <c r="O129" s="55"/>
      <c r="P129" s="152">
        <f t="shared" si="1"/>
        <v>0</v>
      </c>
      <c r="Q129" s="152">
        <v>0.33485999999999999</v>
      </c>
      <c r="R129" s="152">
        <f t="shared" si="2"/>
        <v>16.07328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128</v>
      </c>
      <c r="AT129" s="154" t="s">
        <v>124</v>
      </c>
      <c r="AU129" s="154" t="s">
        <v>77</v>
      </c>
      <c r="AY129" s="14" t="s">
        <v>121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55">
        <f t="shared" si="9"/>
        <v>0</v>
      </c>
      <c r="BL129" s="14" t="s">
        <v>128</v>
      </c>
      <c r="BM129" s="154" t="s">
        <v>225</v>
      </c>
    </row>
    <row r="130" spans="1:65" s="2" customFormat="1" ht="24.2" customHeight="1">
      <c r="A130" s="29"/>
      <c r="B130" s="141"/>
      <c r="C130" s="142" t="s">
        <v>226</v>
      </c>
      <c r="D130" s="142" t="s">
        <v>124</v>
      </c>
      <c r="E130" s="143" t="s">
        <v>227</v>
      </c>
      <c r="F130" s="144" t="s">
        <v>228</v>
      </c>
      <c r="G130" s="145" t="s">
        <v>207</v>
      </c>
      <c r="H130" s="146">
        <v>6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42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128</v>
      </c>
      <c r="AT130" s="154" t="s">
        <v>124</v>
      </c>
      <c r="AU130" s="154" t="s">
        <v>77</v>
      </c>
      <c r="AY130" s="14" t="s">
        <v>121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55">
        <f t="shared" si="9"/>
        <v>0</v>
      </c>
      <c r="BL130" s="14" t="s">
        <v>128</v>
      </c>
      <c r="BM130" s="154" t="s">
        <v>229</v>
      </c>
    </row>
    <row r="131" spans="1:65" s="2" customFormat="1" ht="29.25">
      <c r="A131" s="29"/>
      <c r="B131" s="30"/>
      <c r="C131" s="29"/>
      <c r="D131" s="156" t="s">
        <v>143</v>
      </c>
      <c r="E131" s="29"/>
      <c r="F131" s="157" t="s">
        <v>230</v>
      </c>
      <c r="G131" s="29"/>
      <c r="H131" s="29"/>
      <c r="I131" s="158"/>
      <c r="J131" s="29"/>
      <c r="K131" s="29"/>
      <c r="L131" s="30"/>
      <c r="M131" s="159"/>
      <c r="N131" s="160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143</v>
      </c>
      <c r="AU131" s="14" t="s">
        <v>77</v>
      </c>
    </row>
    <row r="132" spans="1:65" s="2" customFormat="1" ht="33" customHeight="1">
      <c r="A132" s="29"/>
      <c r="B132" s="141"/>
      <c r="C132" s="142" t="s">
        <v>231</v>
      </c>
      <c r="D132" s="142" t="s">
        <v>124</v>
      </c>
      <c r="E132" s="143" t="s">
        <v>232</v>
      </c>
      <c r="F132" s="144" t="s">
        <v>233</v>
      </c>
      <c r="G132" s="145" t="s">
        <v>207</v>
      </c>
      <c r="H132" s="146">
        <v>4</v>
      </c>
      <c r="I132" s="147"/>
      <c r="J132" s="148">
        <f>ROUND(I132*H132,2)</f>
        <v>0</v>
      </c>
      <c r="K132" s="149"/>
      <c r="L132" s="30"/>
      <c r="M132" s="150" t="s">
        <v>1</v>
      </c>
      <c r="N132" s="151" t="s">
        <v>42</v>
      </c>
      <c r="O132" s="55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128</v>
      </c>
      <c r="AT132" s="154" t="s">
        <v>124</v>
      </c>
      <c r="AU132" s="154" t="s">
        <v>77</v>
      </c>
      <c r="AY132" s="14" t="s">
        <v>121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85</v>
      </c>
      <c r="BK132" s="155">
        <f>ROUND(I132*H132,2)</f>
        <v>0</v>
      </c>
      <c r="BL132" s="14" t="s">
        <v>128</v>
      </c>
      <c r="BM132" s="154" t="s">
        <v>234</v>
      </c>
    </row>
    <row r="133" spans="1:65" s="2" customFormat="1" ht="29.25">
      <c r="A133" s="29"/>
      <c r="B133" s="30"/>
      <c r="C133" s="29"/>
      <c r="D133" s="156" t="s">
        <v>143</v>
      </c>
      <c r="E133" s="29"/>
      <c r="F133" s="157" t="s">
        <v>230</v>
      </c>
      <c r="G133" s="29"/>
      <c r="H133" s="29"/>
      <c r="I133" s="158"/>
      <c r="J133" s="29"/>
      <c r="K133" s="29"/>
      <c r="L133" s="30"/>
      <c r="M133" s="159"/>
      <c r="N133" s="160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143</v>
      </c>
      <c r="AU133" s="14" t="s">
        <v>77</v>
      </c>
    </row>
    <row r="134" spans="1:65" s="2" customFormat="1" ht="37.9" customHeight="1">
      <c r="A134" s="29"/>
      <c r="B134" s="141"/>
      <c r="C134" s="142" t="s">
        <v>8</v>
      </c>
      <c r="D134" s="142" t="s">
        <v>124</v>
      </c>
      <c r="E134" s="143" t="s">
        <v>235</v>
      </c>
      <c r="F134" s="144" t="s">
        <v>236</v>
      </c>
      <c r="G134" s="145" t="s">
        <v>185</v>
      </c>
      <c r="H134" s="146">
        <v>3</v>
      </c>
      <c r="I134" s="147"/>
      <c r="J134" s="148">
        <f t="shared" ref="J134:J165" si="10">ROUND(I134*H134,2)</f>
        <v>0</v>
      </c>
      <c r="K134" s="149"/>
      <c r="L134" s="30"/>
      <c r="M134" s="150" t="s">
        <v>1</v>
      </c>
      <c r="N134" s="151" t="s">
        <v>42</v>
      </c>
      <c r="O134" s="55"/>
      <c r="P134" s="152">
        <f t="shared" ref="P134:P165" si="11">O134*H134</f>
        <v>0</v>
      </c>
      <c r="Q134" s="152">
        <v>0</v>
      </c>
      <c r="R134" s="152">
        <f t="shared" ref="R134:R165" si="12">Q134*H134</f>
        <v>0</v>
      </c>
      <c r="S134" s="152">
        <v>0</v>
      </c>
      <c r="T134" s="153">
        <f t="shared" ref="T134:T165" si="1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128</v>
      </c>
      <c r="AT134" s="154" t="s">
        <v>124</v>
      </c>
      <c r="AU134" s="154" t="s">
        <v>77</v>
      </c>
      <c r="AY134" s="14" t="s">
        <v>121</v>
      </c>
      <c r="BE134" s="155">
        <f t="shared" ref="BE134:BE165" si="14">IF(N134="základní",J134,0)</f>
        <v>0</v>
      </c>
      <c r="BF134" s="155">
        <f t="shared" ref="BF134:BF165" si="15">IF(N134="snížená",J134,0)</f>
        <v>0</v>
      </c>
      <c r="BG134" s="155">
        <f t="shared" ref="BG134:BG165" si="16">IF(N134="zákl. přenesená",J134,0)</f>
        <v>0</v>
      </c>
      <c r="BH134" s="155">
        <f t="shared" ref="BH134:BH165" si="17">IF(N134="sníž. přenesená",J134,0)</f>
        <v>0</v>
      </c>
      <c r="BI134" s="155">
        <f t="shared" ref="BI134:BI165" si="18">IF(N134="nulová",J134,0)</f>
        <v>0</v>
      </c>
      <c r="BJ134" s="14" t="s">
        <v>85</v>
      </c>
      <c r="BK134" s="155">
        <f t="shared" ref="BK134:BK165" si="19">ROUND(I134*H134,2)</f>
        <v>0</v>
      </c>
      <c r="BL134" s="14" t="s">
        <v>128</v>
      </c>
      <c r="BM134" s="154" t="s">
        <v>237</v>
      </c>
    </row>
    <row r="135" spans="1:65" s="2" customFormat="1" ht="24.2" customHeight="1">
      <c r="A135" s="29"/>
      <c r="B135" s="141"/>
      <c r="C135" s="142" t="s">
        <v>238</v>
      </c>
      <c r="D135" s="142" t="s">
        <v>124</v>
      </c>
      <c r="E135" s="143" t="s">
        <v>239</v>
      </c>
      <c r="F135" s="144" t="s">
        <v>240</v>
      </c>
      <c r="G135" s="145" t="s">
        <v>241</v>
      </c>
      <c r="H135" s="146">
        <v>1278</v>
      </c>
      <c r="I135" s="147"/>
      <c r="J135" s="148">
        <f t="shared" si="10"/>
        <v>0</v>
      </c>
      <c r="K135" s="149"/>
      <c r="L135" s="30"/>
      <c r="M135" s="150" t="s">
        <v>1</v>
      </c>
      <c r="N135" s="151" t="s">
        <v>42</v>
      </c>
      <c r="O135" s="55"/>
      <c r="P135" s="152">
        <f t="shared" si="11"/>
        <v>0</v>
      </c>
      <c r="Q135" s="152">
        <v>0</v>
      </c>
      <c r="R135" s="152">
        <f t="shared" si="12"/>
        <v>0</v>
      </c>
      <c r="S135" s="152">
        <v>0</v>
      </c>
      <c r="T135" s="153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128</v>
      </c>
      <c r="AT135" s="154" t="s">
        <v>124</v>
      </c>
      <c r="AU135" s="154" t="s">
        <v>77</v>
      </c>
      <c r="AY135" s="14" t="s">
        <v>121</v>
      </c>
      <c r="BE135" s="155">
        <f t="shared" si="14"/>
        <v>0</v>
      </c>
      <c r="BF135" s="155">
        <f t="shared" si="15"/>
        <v>0</v>
      </c>
      <c r="BG135" s="155">
        <f t="shared" si="16"/>
        <v>0</v>
      </c>
      <c r="BH135" s="155">
        <f t="shared" si="17"/>
        <v>0</v>
      </c>
      <c r="BI135" s="155">
        <f t="shared" si="18"/>
        <v>0</v>
      </c>
      <c r="BJ135" s="14" t="s">
        <v>85</v>
      </c>
      <c r="BK135" s="155">
        <f t="shared" si="19"/>
        <v>0</v>
      </c>
      <c r="BL135" s="14" t="s">
        <v>128</v>
      </c>
      <c r="BM135" s="154" t="s">
        <v>242</v>
      </c>
    </row>
    <row r="136" spans="1:65" s="2" customFormat="1" ht="16.5" customHeight="1">
      <c r="A136" s="29"/>
      <c r="B136" s="141"/>
      <c r="C136" s="142" t="s">
        <v>243</v>
      </c>
      <c r="D136" s="142" t="s">
        <v>124</v>
      </c>
      <c r="E136" s="143" t="s">
        <v>244</v>
      </c>
      <c r="F136" s="144" t="s">
        <v>245</v>
      </c>
      <c r="G136" s="145" t="s">
        <v>241</v>
      </c>
      <c r="H136" s="146">
        <v>1278</v>
      </c>
      <c r="I136" s="147"/>
      <c r="J136" s="148">
        <f t="shared" si="10"/>
        <v>0</v>
      </c>
      <c r="K136" s="149"/>
      <c r="L136" s="30"/>
      <c r="M136" s="150" t="s">
        <v>1</v>
      </c>
      <c r="N136" s="151" t="s">
        <v>42</v>
      </c>
      <c r="O136" s="55"/>
      <c r="P136" s="152">
        <f t="shared" si="11"/>
        <v>0</v>
      </c>
      <c r="Q136" s="152">
        <v>0</v>
      </c>
      <c r="R136" s="152">
        <f t="shared" si="12"/>
        <v>0</v>
      </c>
      <c r="S136" s="152">
        <v>0</v>
      </c>
      <c r="T136" s="153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128</v>
      </c>
      <c r="AT136" s="154" t="s">
        <v>124</v>
      </c>
      <c r="AU136" s="154" t="s">
        <v>77</v>
      </c>
      <c r="AY136" s="14" t="s">
        <v>121</v>
      </c>
      <c r="BE136" s="155">
        <f t="shared" si="14"/>
        <v>0</v>
      </c>
      <c r="BF136" s="155">
        <f t="shared" si="15"/>
        <v>0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4" t="s">
        <v>85</v>
      </c>
      <c r="BK136" s="155">
        <f t="shared" si="19"/>
        <v>0</v>
      </c>
      <c r="BL136" s="14" t="s">
        <v>128</v>
      </c>
      <c r="BM136" s="154" t="s">
        <v>246</v>
      </c>
    </row>
    <row r="137" spans="1:65" s="2" customFormat="1" ht="37.9" customHeight="1">
      <c r="A137" s="29"/>
      <c r="B137" s="141"/>
      <c r="C137" s="142" t="s">
        <v>247</v>
      </c>
      <c r="D137" s="142" t="s">
        <v>124</v>
      </c>
      <c r="E137" s="143" t="s">
        <v>248</v>
      </c>
      <c r="F137" s="144" t="s">
        <v>249</v>
      </c>
      <c r="G137" s="145" t="s">
        <v>241</v>
      </c>
      <c r="H137" s="146">
        <v>1278</v>
      </c>
      <c r="I137" s="147"/>
      <c r="J137" s="148">
        <f t="shared" si="10"/>
        <v>0</v>
      </c>
      <c r="K137" s="149"/>
      <c r="L137" s="30"/>
      <c r="M137" s="150" t="s">
        <v>1</v>
      </c>
      <c r="N137" s="151" t="s">
        <v>42</v>
      </c>
      <c r="O137" s="55"/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53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128</v>
      </c>
      <c r="AT137" s="154" t="s">
        <v>124</v>
      </c>
      <c r="AU137" s="154" t="s">
        <v>77</v>
      </c>
      <c r="AY137" s="14" t="s">
        <v>121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85</v>
      </c>
      <c r="BK137" s="155">
        <f t="shared" si="19"/>
        <v>0</v>
      </c>
      <c r="BL137" s="14" t="s">
        <v>128</v>
      </c>
      <c r="BM137" s="154" t="s">
        <v>250</v>
      </c>
    </row>
    <row r="138" spans="1:65" s="2" customFormat="1" ht="16.5" customHeight="1">
      <c r="A138" s="29"/>
      <c r="B138" s="141"/>
      <c r="C138" s="142" t="s">
        <v>251</v>
      </c>
      <c r="D138" s="142" t="s">
        <v>124</v>
      </c>
      <c r="E138" s="143" t="s">
        <v>252</v>
      </c>
      <c r="F138" s="144" t="s">
        <v>253</v>
      </c>
      <c r="G138" s="145" t="s">
        <v>211</v>
      </c>
      <c r="H138" s="146">
        <v>1</v>
      </c>
      <c r="I138" s="147"/>
      <c r="J138" s="148">
        <f t="shared" si="10"/>
        <v>0</v>
      </c>
      <c r="K138" s="149"/>
      <c r="L138" s="30"/>
      <c r="M138" s="150" t="s">
        <v>1</v>
      </c>
      <c r="N138" s="151" t="s">
        <v>42</v>
      </c>
      <c r="O138" s="55"/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53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128</v>
      </c>
      <c r="AT138" s="154" t="s">
        <v>124</v>
      </c>
      <c r="AU138" s="154" t="s">
        <v>77</v>
      </c>
      <c r="AY138" s="14" t="s">
        <v>121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85</v>
      </c>
      <c r="BK138" s="155">
        <f t="shared" si="19"/>
        <v>0</v>
      </c>
      <c r="BL138" s="14" t="s">
        <v>128</v>
      </c>
      <c r="BM138" s="154" t="s">
        <v>254</v>
      </c>
    </row>
    <row r="139" spans="1:65" s="2" customFormat="1" ht="44.25" customHeight="1">
      <c r="A139" s="29"/>
      <c r="B139" s="141"/>
      <c r="C139" s="142" t="s">
        <v>255</v>
      </c>
      <c r="D139" s="142" t="s">
        <v>124</v>
      </c>
      <c r="E139" s="143" t="s">
        <v>256</v>
      </c>
      <c r="F139" s="144" t="s">
        <v>257</v>
      </c>
      <c r="G139" s="145" t="s">
        <v>211</v>
      </c>
      <c r="H139" s="146">
        <v>1</v>
      </c>
      <c r="I139" s="147"/>
      <c r="J139" s="148">
        <f t="shared" si="10"/>
        <v>0</v>
      </c>
      <c r="K139" s="149"/>
      <c r="L139" s="30"/>
      <c r="M139" s="150" t="s">
        <v>1</v>
      </c>
      <c r="N139" s="151" t="s">
        <v>42</v>
      </c>
      <c r="O139" s="55"/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53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128</v>
      </c>
      <c r="AT139" s="154" t="s">
        <v>124</v>
      </c>
      <c r="AU139" s="154" t="s">
        <v>77</v>
      </c>
      <c r="AY139" s="14" t="s">
        <v>121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85</v>
      </c>
      <c r="BK139" s="155">
        <f t="shared" si="19"/>
        <v>0</v>
      </c>
      <c r="BL139" s="14" t="s">
        <v>128</v>
      </c>
      <c r="BM139" s="154" t="s">
        <v>258</v>
      </c>
    </row>
    <row r="140" spans="1:65" s="2" customFormat="1" ht="16.5" customHeight="1">
      <c r="A140" s="29"/>
      <c r="B140" s="141"/>
      <c r="C140" s="142" t="s">
        <v>7</v>
      </c>
      <c r="D140" s="142" t="s">
        <v>124</v>
      </c>
      <c r="E140" s="143" t="s">
        <v>259</v>
      </c>
      <c r="F140" s="144" t="s">
        <v>260</v>
      </c>
      <c r="G140" s="145" t="s">
        <v>181</v>
      </c>
      <c r="H140" s="146">
        <v>570</v>
      </c>
      <c r="I140" s="147"/>
      <c r="J140" s="148">
        <f t="shared" si="10"/>
        <v>0</v>
      </c>
      <c r="K140" s="149"/>
      <c r="L140" s="30"/>
      <c r="M140" s="150" t="s">
        <v>1</v>
      </c>
      <c r="N140" s="151" t="s">
        <v>42</v>
      </c>
      <c r="O140" s="55"/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53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128</v>
      </c>
      <c r="AT140" s="154" t="s">
        <v>124</v>
      </c>
      <c r="AU140" s="154" t="s">
        <v>77</v>
      </c>
      <c r="AY140" s="14" t="s">
        <v>121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85</v>
      </c>
      <c r="BK140" s="155">
        <f t="shared" si="19"/>
        <v>0</v>
      </c>
      <c r="BL140" s="14" t="s">
        <v>128</v>
      </c>
      <c r="BM140" s="154" t="s">
        <v>261</v>
      </c>
    </row>
    <row r="141" spans="1:65" s="2" customFormat="1" ht="24.2" customHeight="1">
      <c r="A141" s="29"/>
      <c r="B141" s="141"/>
      <c r="C141" s="142" t="s">
        <v>262</v>
      </c>
      <c r="D141" s="142" t="s">
        <v>124</v>
      </c>
      <c r="E141" s="143" t="s">
        <v>263</v>
      </c>
      <c r="F141" s="144" t="s">
        <v>264</v>
      </c>
      <c r="G141" s="145" t="s">
        <v>207</v>
      </c>
      <c r="H141" s="146">
        <v>2</v>
      </c>
      <c r="I141" s="147"/>
      <c r="J141" s="148">
        <f t="shared" si="10"/>
        <v>0</v>
      </c>
      <c r="K141" s="149"/>
      <c r="L141" s="30"/>
      <c r="M141" s="150" t="s">
        <v>1</v>
      </c>
      <c r="N141" s="151" t="s">
        <v>42</v>
      </c>
      <c r="O141" s="55"/>
      <c r="P141" s="152">
        <f t="shared" si="11"/>
        <v>0</v>
      </c>
      <c r="Q141" s="152">
        <v>0</v>
      </c>
      <c r="R141" s="152">
        <f t="shared" si="12"/>
        <v>0</v>
      </c>
      <c r="S141" s="152">
        <v>0</v>
      </c>
      <c r="T141" s="153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128</v>
      </c>
      <c r="AT141" s="154" t="s">
        <v>124</v>
      </c>
      <c r="AU141" s="154" t="s">
        <v>77</v>
      </c>
      <c r="AY141" s="14" t="s">
        <v>121</v>
      </c>
      <c r="BE141" s="155">
        <f t="shared" si="14"/>
        <v>0</v>
      </c>
      <c r="BF141" s="155">
        <f t="shared" si="15"/>
        <v>0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85</v>
      </c>
      <c r="BK141" s="155">
        <f t="shared" si="19"/>
        <v>0</v>
      </c>
      <c r="BL141" s="14" t="s">
        <v>128</v>
      </c>
      <c r="BM141" s="154" t="s">
        <v>265</v>
      </c>
    </row>
    <row r="142" spans="1:65" s="2" customFormat="1" ht="24.2" customHeight="1">
      <c r="A142" s="29"/>
      <c r="B142" s="141"/>
      <c r="C142" s="142" t="s">
        <v>266</v>
      </c>
      <c r="D142" s="142" t="s">
        <v>124</v>
      </c>
      <c r="E142" s="143" t="s">
        <v>267</v>
      </c>
      <c r="F142" s="144" t="s">
        <v>268</v>
      </c>
      <c r="G142" s="145" t="s">
        <v>207</v>
      </c>
      <c r="H142" s="146">
        <v>4</v>
      </c>
      <c r="I142" s="147"/>
      <c r="J142" s="148">
        <f t="shared" si="10"/>
        <v>0</v>
      </c>
      <c r="K142" s="149"/>
      <c r="L142" s="30"/>
      <c r="M142" s="150" t="s">
        <v>1</v>
      </c>
      <c r="N142" s="151" t="s">
        <v>42</v>
      </c>
      <c r="O142" s="55"/>
      <c r="P142" s="152">
        <f t="shared" si="11"/>
        <v>0</v>
      </c>
      <c r="Q142" s="152">
        <v>0</v>
      </c>
      <c r="R142" s="152">
        <f t="shared" si="12"/>
        <v>0</v>
      </c>
      <c r="S142" s="152">
        <v>0</v>
      </c>
      <c r="T142" s="153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128</v>
      </c>
      <c r="AT142" s="154" t="s">
        <v>124</v>
      </c>
      <c r="AU142" s="154" t="s">
        <v>77</v>
      </c>
      <c r="AY142" s="14" t="s">
        <v>121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85</v>
      </c>
      <c r="BK142" s="155">
        <f t="shared" si="19"/>
        <v>0</v>
      </c>
      <c r="BL142" s="14" t="s">
        <v>128</v>
      </c>
      <c r="BM142" s="154" t="s">
        <v>269</v>
      </c>
    </row>
    <row r="143" spans="1:65" s="2" customFormat="1" ht="37.9" customHeight="1">
      <c r="A143" s="29"/>
      <c r="B143" s="141"/>
      <c r="C143" s="142" t="s">
        <v>270</v>
      </c>
      <c r="D143" s="142" t="s">
        <v>124</v>
      </c>
      <c r="E143" s="143" t="s">
        <v>271</v>
      </c>
      <c r="F143" s="144" t="s">
        <v>272</v>
      </c>
      <c r="G143" s="145" t="s">
        <v>207</v>
      </c>
      <c r="H143" s="146">
        <v>7</v>
      </c>
      <c r="I143" s="147"/>
      <c r="J143" s="148">
        <f t="shared" si="10"/>
        <v>0</v>
      </c>
      <c r="K143" s="149"/>
      <c r="L143" s="30"/>
      <c r="M143" s="150" t="s">
        <v>1</v>
      </c>
      <c r="N143" s="151" t="s">
        <v>42</v>
      </c>
      <c r="O143" s="55"/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53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128</v>
      </c>
      <c r="AT143" s="154" t="s">
        <v>124</v>
      </c>
      <c r="AU143" s="154" t="s">
        <v>77</v>
      </c>
      <c r="AY143" s="14" t="s">
        <v>121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55">
        <f t="shared" si="19"/>
        <v>0</v>
      </c>
      <c r="BL143" s="14" t="s">
        <v>128</v>
      </c>
      <c r="BM143" s="154" t="s">
        <v>273</v>
      </c>
    </row>
    <row r="144" spans="1:65" s="2" customFormat="1" ht="37.9" customHeight="1">
      <c r="A144" s="29"/>
      <c r="B144" s="141"/>
      <c r="C144" s="142" t="s">
        <v>274</v>
      </c>
      <c r="D144" s="142" t="s">
        <v>124</v>
      </c>
      <c r="E144" s="143" t="s">
        <v>275</v>
      </c>
      <c r="F144" s="144" t="s">
        <v>276</v>
      </c>
      <c r="G144" s="145" t="s">
        <v>207</v>
      </c>
      <c r="H144" s="146">
        <v>1</v>
      </c>
      <c r="I144" s="147"/>
      <c r="J144" s="148">
        <f t="shared" si="10"/>
        <v>0</v>
      </c>
      <c r="K144" s="149"/>
      <c r="L144" s="30"/>
      <c r="M144" s="150" t="s">
        <v>1</v>
      </c>
      <c r="N144" s="151" t="s">
        <v>42</v>
      </c>
      <c r="O144" s="55"/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5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128</v>
      </c>
      <c r="AT144" s="154" t="s">
        <v>124</v>
      </c>
      <c r="AU144" s="154" t="s">
        <v>77</v>
      </c>
      <c r="AY144" s="14" t="s">
        <v>121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55">
        <f t="shared" si="19"/>
        <v>0</v>
      </c>
      <c r="BL144" s="14" t="s">
        <v>128</v>
      </c>
      <c r="BM144" s="154" t="s">
        <v>277</v>
      </c>
    </row>
    <row r="145" spans="1:65" s="2" customFormat="1" ht="24.2" customHeight="1">
      <c r="A145" s="29"/>
      <c r="B145" s="141"/>
      <c r="C145" s="142" t="s">
        <v>278</v>
      </c>
      <c r="D145" s="142" t="s">
        <v>124</v>
      </c>
      <c r="E145" s="143" t="s">
        <v>279</v>
      </c>
      <c r="F145" s="144" t="s">
        <v>280</v>
      </c>
      <c r="G145" s="145" t="s">
        <v>207</v>
      </c>
      <c r="H145" s="146">
        <v>5</v>
      </c>
      <c r="I145" s="147"/>
      <c r="J145" s="148">
        <f t="shared" si="10"/>
        <v>0</v>
      </c>
      <c r="K145" s="149"/>
      <c r="L145" s="30"/>
      <c r="M145" s="150" t="s">
        <v>1</v>
      </c>
      <c r="N145" s="151" t="s">
        <v>42</v>
      </c>
      <c r="O145" s="55"/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5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128</v>
      </c>
      <c r="AT145" s="154" t="s">
        <v>124</v>
      </c>
      <c r="AU145" s="154" t="s">
        <v>77</v>
      </c>
      <c r="AY145" s="14" t="s">
        <v>121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55">
        <f t="shared" si="19"/>
        <v>0</v>
      </c>
      <c r="BL145" s="14" t="s">
        <v>128</v>
      </c>
      <c r="BM145" s="154" t="s">
        <v>281</v>
      </c>
    </row>
    <row r="146" spans="1:65" s="2" customFormat="1" ht="24.2" customHeight="1">
      <c r="A146" s="29"/>
      <c r="B146" s="141"/>
      <c r="C146" s="142" t="s">
        <v>282</v>
      </c>
      <c r="D146" s="142" t="s">
        <v>124</v>
      </c>
      <c r="E146" s="143" t="s">
        <v>283</v>
      </c>
      <c r="F146" s="144" t="s">
        <v>284</v>
      </c>
      <c r="G146" s="145" t="s">
        <v>207</v>
      </c>
      <c r="H146" s="146">
        <v>4</v>
      </c>
      <c r="I146" s="147"/>
      <c r="J146" s="148">
        <f t="shared" si="10"/>
        <v>0</v>
      </c>
      <c r="K146" s="149"/>
      <c r="L146" s="30"/>
      <c r="M146" s="150" t="s">
        <v>1</v>
      </c>
      <c r="N146" s="151" t="s">
        <v>42</v>
      </c>
      <c r="O146" s="55"/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128</v>
      </c>
      <c r="AT146" s="154" t="s">
        <v>124</v>
      </c>
      <c r="AU146" s="154" t="s">
        <v>77</v>
      </c>
      <c r="AY146" s="14" t="s">
        <v>121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55">
        <f t="shared" si="19"/>
        <v>0</v>
      </c>
      <c r="BL146" s="14" t="s">
        <v>128</v>
      </c>
      <c r="BM146" s="154" t="s">
        <v>285</v>
      </c>
    </row>
    <row r="147" spans="1:65" s="2" customFormat="1" ht="33" customHeight="1">
      <c r="A147" s="29"/>
      <c r="B147" s="141"/>
      <c r="C147" s="142" t="s">
        <v>286</v>
      </c>
      <c r="D147" s="142" t="s">
        <v>124</v>
      </c>
      <c r="E147" s="143" t="s">
        <v>287</v>
      </c>
      <c r="F147" s="144" t="s">
        <v>288</v>
      </c>
      <c r="G147" s="145" t="s">
        <v>207</v>
      </c>
      <c r="H147" s="146">
        <v>2</v>
      </c>
      <c r="I147" s="147"/>
      <c r="J147" s="148">
        <f t="shared" si="10"/>
        <v>0</v>
      </c>
      <c r="K147" s="149"/>
      <c r="L147" s="30"/>
      <c r="M147" s="150" t="s">
        <v>1</v>
      </c>
      <c r="N147" s="151" t="s">
        <v>42</v>
      </c>
      <c r="O147" s="55"/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5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128</v>
      </c>
      <c r="AT147" s="154" t="s">
        <v>124</v>
      </c>
      <c r="AU147" s="154" t="s">
        <v>77</v>
      </c>
      <c r="AY147" s="14" t="s">
        <v>121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55">
        <f t="shared" si="19"/>
        <v>0</v>
      </c>
      <c r="BL147" s="14" t="s">
        <v>128</v>
      </c>
      <c r="BM147" s="154" t="s">
        <v>289</v>
      </c>
    </row>
    <row r="148" spans="1:65" s="2" customFormat="1" ht="33" customHeight="1">
      <c r="A148" s="29"/>
      <c r="B148" s="141"/>
      <c r="C148" s="142" t="s">
        <v>290</v>
      </c>
      <c r="D148" s="142" t="s">
        <v>124</v>
      </c>
      <c r="E148" s="143" t="s">
        <v>291</v>
      </c>
      <c r="F148" s="144" t="s">
        <v>292</v>
      </c>
      <c r="G148" s="145" t="s">
        <v>207</v>
      </c>
      <c r="H148" s="146">
        <v>1</v>
      </c>
      <c r="I148" s="147"/>
      <c r="J148" s="148">
        <f t="shared" si="10"/>
        <v>0</v>
      </c>
      <c r="K148" s="149"/>
      <c r="L148" s="30"/>
      <c r="M148" s="150" t="s">
        <v>1</v>
      </c>
      <c r="N148" s="151" t="s">
        <v>42</v>
      </c>
      <c r="O148" s="55"/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3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128</v>
      </c>
      <c r="AT148" s="154" t="s">
        <v>124</v>
      </c>
      <c r="AU148" s="154" t="s">
        <v>77</v>
      </c>
      <c r="AY148" s="14" t="s">
        <v>121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55">
        <f t="shared" si="19"/>
        <v>0</v>
      </c>
      <c r="BL148" s="14" t="s">
        <v>128</v>
      </c>
      <c r="BM148" s="154" t="s">
        <v>293</v>
      </c>
    </row>
    <row r="149" spans="1:65" s="2" customFormat="1" ht="33" customHeight="1">
      <c r="A149" s="29"/>
      <c r="B149" s="141"/>
      <c r="C149" s="142" t="s">
        <v>294</v>
      </c>
      <c r="D149" s="142" t="s">
        <v>124</v>
      </c>
      <c r="E149" s="143" t="s">
        <v>295</v>
      </c>
      <c r="F149" s="144" t="s">
        <v>296</v>
      </c>
      <c r="G149" s="145" t="s">
        <v>207</v>
      </c>
      <c r="H149" s="146">
        <v>1</v>
      </c>
      <c r="I149" s="147"/>
      <c r="J149" s="148">
        <f t="shared" si="10"/>
        <v>0</v>
      </c>
      <c r="K149" s="149"/>
      <c r="L149" s="30"/>
      <c r="M149" s="150" t="s">
        <v>1</v>
      </c>
      <c r="N149" s="151" t="s">
        <v>42</v>
      </c>
      <c r="O149" s="55"/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3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128</v>
      </c>
      <c r="AT149" s="154" t="s">
        <v>124</v>
      </c>
      <c r="AU149" s="154" t="s">
        <v>77</v>
      </c>
      <c r="AY149" s="14" t="s">
        <v>121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55">
        <f t="shared" si="19"/>
        <v>0</v>
      </c>
      <c r="BL149" s="14" t="s">
        <v>128</v>
      </c>
      <c r="BM149" s="154" t="s">
        <v>297</v>
      </c>
    </row>
    <row r="150" spans="1:65" s="2" customFormat="1" ht="24.2" customHeight="1">
      <c r="A150" s="29"/>
      <c r="B150" s="141"/>
      <c r="C150" s="142" t="s">
        <v>298</v>
      </c>
      <c r="D150" s="142" t="s">
        <v>124</v>
      </c>
      <c r="E150" s="143" t="s">
        <v>299</v>
      </c>
      <c r="F150" s="144" t="s">
        <v>300</v>
      </c>
      <c r="G150" s="145" t="s">
        <v>207</v>
      </c>
      <c r="H150" s="146">
        <v>1</v>
      </c>
      <c r="I150" s="147"/>
      <c r="J150" s="148">
        <f t="shared" si="10"/>
        <v>0</v>
      </c>
      <c r="K150" s="149"/>
      <c r="L150" s="30"/>
      <c r="M150" s="150" t="s">
        <v>1</v>
      </c>
      <c r="N150" s="151" t="s">
        <v>42</v>
      </c>
      <c r="O150" s="55"/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128</v>
      </c>
      <c r="AT150" s="154" t="s">
        <v>124</v>
      </c>
      <c r="AU150" s="154" t="s">
        <v>77</v>
      </c>
      <c r="AY150" s="14" t="s">
        <v>121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55">
        <f t="shared" si="19"/>
        <v>0</v>
      </c>
      <c r="BL150" s="14" t="s">
        <v>128</v>
      </c>
      <c r="BM150" s="154" t="s">
        <v>301</v>
      </c>
    </row>
    <row r="151" spans="1:65" s="2" customFormat="1" ht="33" customHeight="1">
      <c r="A151" s="29"/>
      <c r="B151" s="141"/>
      <c r="C151" s="142" t="s">
        <v>302</v>
      </c>
      <c r="D151" s="142" t="s">
        <v>124</v>
      </c>
      <c r="E151" s="143" t="s">
        <v>303</v>
      </c>
      <c r="F151" s="144" t="s">
        <v>304</v>
      </c>
      <c r="G151" s="145" t="s">
        <v>207</v>
      </c>
      <c r="H151" s="146">
        <v>1</v>
      </c>
      <c r="I151" s="147"/>
      <c r="J151" s="148">
        <f t="shared" si="10"/>
        <v>0</v>
      </c>
      <c r="K151" s="149"/>
      <c r="L151" s="30"/>
      <c r="M151" s="150" t="s">
        <v>1</v>
      </c>
      <c r="N151" s="151" t="s">
        <v>42</v>
      </c>
      <c r="O151" s="55"/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128</v>
      </c>
      <c r="AT151" s="154" t="s">
        <v>124</v>
      </c>
      <c r="AU151" s="154" t="s">
        <v>77</v>
      </c>
      <c r="AY151" s="14" t="s">
        <v>121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55">
        <f t="shared" si="19"/>
        <v>0</v>
      </c>
      <c r="BL151" s="14" t="s">
        <v>128</v>
      </c>
      <c r="BM151" s="154" t="s">
        <v>305</v>
      </c>
    </row>
    <row r="152" spans="1:65" s="2" customFormat="1" ht="37.9" customHeight="1">
      <c r="A152" s="29"/>
      <c r="B152" s="141"/>
      <c r="C152" s="142" t="s">
        <v>306</v>
      </c>
      <c r="D152" s="142" t="s">
        <v>124</v>
      </c>
      <c r="E152" s="143" t="s">
        <v>307</v>
      </c>
      <c r="F152" s="144" t="s">
        <v>308</v>
      </c>
      <c r="G152" s="145" t="s">
        <v>207</v>
      </c>
      <c r="H152" s="146">
        <v>2</v>
      </c>
      <c r="I152" s="147"/>
      <c r="J152" s="148">
        <f t="shared" si="10"/>
        <v>0</v>
      </c>
      <c r="K152" s="149"/>
      <c r="L152" s="30"/>
      <c r="M152" s="150" t="s">
        <v>1</v>
      </c>
      <c r="N152" s="151" t="s">
        <v>42</v>
      </c>
      <c r="O152" s="55"/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128</v>
      </c>
      <c r="AT152" s="154" t="s">
        <v>124</v>
      </c>
      <c r="AU152" s="154" t="s">
        <v>77</v>
      </c>
      <c r="AY152" s="14" t="s">
        <v>121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55">
        <f t="shared" si="19"/>
        <v>0</v>
      </c>
      <c r="BL152" s="14" t="s">
        <v>128</v>
      </c>
      <c r="BM152" s="154" t="s">
        <v>309</v>
      </c>
    </row>
    <row r="153" spans="1:65" s="2" customFormat="1" ht="24.2" customHeight="1">
      <c r="A153" s="29"/>
      <c r="B153" s="141"/>
      <c r="C153" s="142" t="s">
        <v>310</v>
      </c>
      <c r="D153" s="142" t="s">
        <v>124</v>
      </c>
      <c r="E153" s="143" t="s">
        <v>311</v>
      </c>
      <c r="F153" s="144" t="s">
        <v>312</v>
      </c>
      <c r="G153" s="145" t="s">
        <v>207</v>
      </c>
      <c r="H153" s="146">
        <v>11</v>
      </c>
      <c r="I153" s="147"/>
      <c r="J153" s="148">
        <f t="shared" si="10"/>
        <v>0</v>
      </c>
      <c r="K153" s="149"/>
      <c r="L153" s="30"/>
      <c r="M153" s="150" t="s">
        <v>1</v>
      </c>
      <c r="N153" s="151" t="s">
        <v>42</v>
      </c>
      <c r="O153" s="55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128</v>
      </c>
      <c r="AT153" s="154" t="s">
        <v>124</v>
      </c>
      <c r="AU153" s="154" t="s">
        <v>77</v>
      </c>
      <c r="AY153" s="14" t="s">
        <v>121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55">
        <f t="shared" si="19"/>
        <v>0</v>
      </c>
      <c r="BL153" s="14" t="s">
        <v>128</v>
      </c>
      <c r="BM153" s="154" t="s">
        <v>313</v>
      </c>
    </row>
    <row r="154" spans="1:65" s="2" customFormat="1" ht="24.2" customHeight="1">
      <c r="A154" s="29"/>
      <c r="B154" s="141"/>
      <c r="C154" s="142" t="s">
        <v>314</v>
      </c>
      <c r="D154" s="142" t="s">
        <v>124</v>
      </c>
      <c r="E154" s="143" t="s">
        <v>315</v>
      </c>
      <c r="F154" s="144" t="s">
        <v>316</v>
      </c>
      <c r="G154" s="145" t="s">
        <v>207</v>
      </c>
      <c r="H154" s="146">
        <v>5</v>
      </c>
      <c r="I154" s="147"/>
      <c r="J154" s="148">
        <f t="shared" si="10"/>
        <v>0</v>
      </c>
      <c r="K154" s="149"/>
      <c r="L154" s="30"/>
      <c r="M154" s="150" t="s">
        <v>1</v>
      </c>
      <c r="N154" s="151" t="s">
        <v>42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128</v>
      </c>
      <c r="AT154" s="154" t="s">
        <v>124</v>
      </c>
      <c r="AU154" s="154" t="s">
        <v>77</v>
      </c>
      <c r="AY154" s="14" t="s">
        <v>121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55">
        <f t="shared" si="19"/>
        <v>0</v>
      </c>
      <c r="BL154" s="14" t="s">
        <v>128</v>
      </c>
      <c r="BM154" s="154" t="s">
        <v>317</v>
      </c>
    </row>
    <row r="155" spans="1:65" s="2" customFormat="1" ht="24.2" customHeight="1">
      <c r="A155" s="29"/>
      <c r="B155" s="141"/>
      <c r="C155" s="142" t="s">
        <v>318</v>
      </c>
      <c r="D155" s="142" t="s">
        <v>124</v>
      </c>
      <c r="E155" s="143" t="s">
        <v>319</v>
      </c>
      <c r="F155" s="144" t="s">
        <v>320</v>
      </c>
      <c r="G155" s="145" t="s">
        <v>207</v>
      </c>
      <c r="H155" s="146">
        <v>1</v>
      </c>
      <c r="I155" s="147"/>
      <c r="J155" s="148">
        <f t="shared" si="10"/>
        <v>0</v>
      </c>
      <c r="K155" s="149"/>
      <c r="L155" s="30"/>
      <c r="M155" s="150" t="s">
        <v>1</v>
      </c>
      <c r="N155" s="151" t="s">
        <v>42</v>
      </c>
      <c r="O155" s="55"/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128</v>
      </c>
      <c r="AT155" s="154" t="s">
        <v>124</v>
      </c>
      <c r="AU155" s="154" t="s">
        <v>77</v>
      </c>
      <c r="AY155" s="14" t="s">
        <v>121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55">
        <f t="shared" si="19"/>
        <v>0</v>
      </c>
      <c r="BL155" s="14" t="s">
        <v>128</v>
      </c>
      <c r="BM155" s="154" t="s">
        <v>321</v>
      </c>
    </row>
    <row r="156" spans="1:65" s="2" customFormat="1" ht="24.2" customHeight="1">
      <c r="A156" s="29"/>
      <c r="B156" s="141"/>
      <c r="C156" s="142" t="s">
        <v>322</v>
      </c>
      <c r="D156" s="142" t="s">
        <v>124</v>
      </c>
      <c r="E156" s="143" t="s">
        <v>323</v>
      </c>
      <c r="F156" s="144" t="s">
        <v>324</v>
      </c>
      <c r="G156" s="145" t="s">
        <v>207</v>
      </c>
      <c r="H156" s="146">
        <v>8</v>
      </c>
      <c r="I156" s="147"/>
      <c r="J156" s="148">
        <f t="shared" si="10"/>
        <v>0</v>
      </c>
      <c r="K156" s="149"/>
      <c r="L156" s="30"/>
      <c r="M156" s="150" t="s">
        <v>1</v>
      </c>
      <c r="N156" s="151" t="s">
        <v>42</v>
      </c>
      <c r="O156" s="55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128</v>
      </c>
      <c r="AT156" s="154" t="s">
        <v>124</v>
      </c>
      <c r="AU156" s="154" t="s">
        <v>77</v>
      </c>
      <c r="AY156" s="14" t="s">
        <v>121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55">
        <f t="shared" si="19"/>
        <v>0</v>
      </c>
      <c r="BL156" s="14" t="s">
        <v>128</v>
      </c>
      <c r="BM156" s="154" t="s">
        <v>325</v>
      </c>
    </row>
    <row r="157" spans="1:65" s="2" customFormat="1" ht="24.2" customHeight="1">
      <c r="A157" s="29"/>
      <c r="B157" s="141"/>
      <c r="C157" s="142" t="s">
        <v>326</v>
      </c>
      <c r="D157" s="142" t="s">
        <v>124</v>
      </c>
      <c r="E157" s="143" t="s">
        <v>327</v>
      </c>
      <c r="F157" s="144" t="s">
        <v>328</v>
      </c>
      <c r="G157" s="145" t="s">
        <v>207</v>
      </c>
      <c r="H157" s="146">
        <v>4</v>
      </c>
      <c r="I157" s="147"/>
      <c r="J157" s="148">
        <f t="shared" si="10"/>
        <v>0</v>
      </c>
      <c r="K157" s="149"/>
      <c r="L157" s="30"/>
      <c r="M157" s="150" t="s">
        <v>1</v>
      </c>
      <c r="N157" s="151" t="s">
        <v>42</v>
      </c>
      <c r="O157" s="55"/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128</v>
      </c>
      <c r="AT157" s="154" t="s">
        <v>124</v>
      </c>
      <c r="AU157" s="154" t="s">
        <v>77</v>
      </c>
      <c r="AY157" s="14" t="s">
        <v>121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0</v>
      </c>
      <c r="BL157" s="14" t="s">
        <v>128</v>
      </c>
      <c r="BM157" s="154" t="s">
        <v>329</v>
      </c>
    </row>
    <row r="158" spans="1:65" s="2" customFormat="1" ht="24.2" customHeight="1">
      <c r="A158" s="29"/>
      <c r="B158" s="141"/>
      <c r="C158" s="142" t="s">
        <v>330</v>
      </c>
      <c r="D158" s="142" t="s">
        <v>124</v>
      </c>
      <c r="E158" s="143" t="s">
        <v>331</v>
      </c>
      <c r="F158" s="144" t="s">
        <v>332</v>
      </c>
      <c r="G158" s="145" t="s">
        <v>207</v>
      </c>
      <c r="H158" s="146">
        <v>1</v>
      </c>
      <c r="I158" s="147"/>
      <c r="J158" s="148">
        <f t="shared" si="10"/>
        <v>0</v>
      </c>
      <c r="K158" s="149"/>
      <c r="L158" s="30"/>
      <c r="M158" s="150" t="s">
        <v>1</v>
      </c>
      <c r="N158" s="151" t="s">
        <v>42</v>
      </c>
      <c r="O158" s="55"/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128</v>
      </c>
      <c r="AT158" s="154" t="s">
        <v>124</v>
      </c>
      <c r="AU158" s="154" t="s">
        <v>77</v>
      </c>
      <c r="AY158" s="14" t="s">
        <v>121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55">
        <f t="shared" si="19"/>
        <v>0</v>
      </c>
      <c r="BL158" s="14" t="s">
        <v>128</v>
      </c>
      <c r="BM158" s="154" t="s">
        <v>333</v>
      </c>
    </row>
    <row r="159" spans="1:65" s="2" customFormat="1" ht="24.2" customHeight="1">
      <c r="A159" s="29"/>
      <c r="B159" s="141"/>
      <c r="C159" s="142" t="s">
        <v>334</v>
      </c>
      <c r="D159" s="142" t="s">
        <v>124</v>
      </c>
      <c r="E159" s="143" t="s">
        <v>335</v>
      </c>
      <c r="F159" s="144" t="s">
        <v>336</v>
      </c>
      <c r="G159" s="145" t="s">
        <v>207</v>
      </c>
      <c r="H159" s="146">
        <v>10</v>
      </c>
      <c r="I159" s="147"/>
      <c r="J159" s="148">
        <f t="shared" si="10"/>
        <v>0</v>
      </c>
      <c r="K159" s="149"/>
      <c r="L159" s="30"/>
      <c r="M159" s="150" t="s">
        <v>1</v>
      </c>
      <c r="N159" s="151" t="s">
        <v>42</v>
      </c>
      <c r="O159" s="55"/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128</v>
      </c>
      <c r="AT159" s="154" t="s">
        <v>124</v>
      </c>
      <c r="AU159" s="154" t="s">
        <v>77</v>
      </c>
      <c r="AY159" s="14" t="s">
        <v>121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55">
        <f t="shared" si="19"/>
        <v>0</v>
      </c>
      <c r="BL159" s="14" t="s">
        <v>128</v>
      </c>
      <c r="BM159" s="154" t="s">
        <v>337</v>
      </c>
    </row>
    <row r="160" spans="1:65" s="2" customFormat="1" ht="24.2" customHeight="1">
      <c r="A160" s="29"/>
      <c r="B160" s="141"/>
      <c r="C160" s="142" t="s">
        <v>338</v>
      </c>
      <c r="D160" s="142" t="s">
        <v>124</v>
      </c>
      <c r="E160" s="143" t="s">
        <v>311</v>
      </c>
      <c r="F160" s="144" t="s">
        <v>312</v>
      </c>
      <c r="G160" s="145" t="s">
        <v>207</v>
      </c>
      <c r="H160" s="146">
        <v>1</v>
      </c>
      <c r="I160" s="147"/>
      <c r="J160" s="148">
        <f t="shared" si="10"/>
        <v>0</v>
      </c>
      <c r="K160" s="149"/>
      <c r="L160" s="30"/>
      <c r="M160" s="150" t="s">
        <v>1</v>
      </c>
      <c r="N160" s="151" t="s">
        <v>42</v>
      </c>
      <c r="O160" s="55"/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128</v>
      </c>
      <c r="AT160" s="154" t="s">
        <v>124</v>
      </c>
      <c r="AU160" s="154" t="s">
        <v>77</v>
      </c>
      <c r="AY160" s="14" t="s">
        <v>121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55">
        <f t="shared" si="19"/>
        <v>0</v>
      </c>
      <c r="BL160" s="14" t="s">
        <v>128</v>
      </c>
      <c r="BM160" s="154" t="s">
        <v>339</v>
      </c>
    </row>
    <row r="161" spans="1:65" s="2" customFormat="1" ht="24.2" customHeight="1">
      <c r="A161" s="29"/>
      <c r="B161" s="141"/>
      <c r="C161" s="142" t="s">
        <v>340</v>
      </c>
      <c r="D161" s="142" t="s">
        <v>124</v>
      </c>
      <c r="E161" s="143" t="s">
        <v>315</v>
      </c>
      <c r="F161" s="144" t="s">
        <v>316</v>
      </c>
      <c r="G161" s="145" t="s">
        <v>207</v>
      </c>
      <c r="H161" s="146">
        <v>1</v>
      </c>
      <c r="I161" s="147"/>
      <c r="J161" s="148">
        <f t="shared" si="10"/>
        <v>0</v>
      </c>
      <c r="K161" s="149"/>
      <c r="L161" s="30"/>
      <c r="M161" s="150" t="s">
        <v>1</v>
      </c>
      <c r="N161" s="151" t="s">
        <v>42</v>
      </c>
      <c r="O161" s="55"/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128</v>
      </c>
      <c r="AT161" s="154" t="s">
        <v>124</v>
      </c>
      <c r="AU161" s="154" t="s">
        <v>77</v>
      </c>
      <c r="AY161" s="14" t="s">
        <v>121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55">
        <f t="shared" si="19"/>
        <v>0</v>
      </c>
      <c r="BL161" s="14" t="s">
        <v>128</v>
      </c>
      <c r="BM161" s="154" t="s">
        <v>341</v>
      </c>
    </row>
    <row r="162" spans="1:65" s="2" customFormat="1" ht="24.2" customHeight="1">
      <c r="A162" s="29"/>
      <c r="B162" s="141"/>
      <c r="C162" s="142" t="s">
        <v>342</v>
      </c>
      <c r="D162" s="142" t="s">
        <v>124</v>
      </c>
      <c r="E162" s="143" t="s">
        <v>319</v>
      </c>
      <c r="F162" s="144" t="s">
        <v>320</v>
      </c>
      <c r="G162" s="145" t="s">
        <v>207</v>
      </c>
      <c r="H162" s="146">
        <v>3</v>
      </c>
      <c r="I162" s="147"/>
      <c r="J162" s="148">
        <f t="shared" si="10"/>
        <v>0</v>
      </c>
      <c r="K162" s="149"/>
      <c r="L162" s="30"/>
      <c r="M162" s="150" t="s">
        <v>1</v>
      </c>
      <c r="N162" s="151" t="s">
        <v>42</v>
      </c>
      <c r="O162" s="55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128</v>
      </c>
      <c r="AT162" s="154" t="s">
        <v>124</v>
      </c>
      <c r="AU162" s="154" t="s">
        <v>77</v>
      </c>
      <c r="AY162" s="14" t="s">
        <v>121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55">
        <f t="shared" si="19"/>
        <v>0</v>
      </c>
      <c r="BL162" s="14" t="s">
        <v>128</v>
      </c>
      <c r="BM162" s="154" t="s">
        <v>343</v>
      </c>
    </row>
    <row r="163" spans="1:65" s="2" customFormat="1" ht="24.2" customHeight="1">
      <c r="A163" s="29"/>
      <c r="B163" s="141"/>
      <c r="C163" s="142" t="s">
        <v>344</v>
      </c>
      <c r="D163" s="142" t="s">
        <v>124</v>
      </c>
      <c r="E163" s="143" t="s">
        <v>323</v>
      </c>
      <c r="F163" s="144" t="s">
        <v>324</v>
      </c>
      <c r="G163" s="145" t="s">
        <v>207</v>
      </c>
      <c r="H163" s="146">
        <v>2</v>
      </c>
      <c r="I163" s="147"/>
      <c r="J163" s="148">
        <f t="shared" si="10"/>
        <v>0</v>
      </c>
      <c r="K163" s="149"/>
      <c r="L163" s="30"/>
      <c r="M163" s="150" t="s">
        <v>1</v>
      </c>
      <c r="N163" s="151" t="s">
        <v>42</v>
      </c>
      <c r="O163" s="55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128</v>
      </c>
      <c r="AT163" s="154" t="s">
        <v>124</v>
      </c>
      <c r="AU163" s="154" t="s">
        <v>77</v>
      </c>
      <c r="AY163" s="14" t="s">
        <v>121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55">
        <f t="shared" si="19"/>
        <v>0</v>
      </c>
      <c r="BL163" s="14" t="s">
        <v>128</v>
      </c>
      <c r="BM163" s="154" t="s">
        <v>345</v>
      </c>
    </row>
    <row r="164" spans="1:65" s="2" customFormat="1" ht="24.2" customHeight="1">
      <c r="A164" s="29"/>
      <c r="B164" s="141"/>
      <c r="C164" s="142" t="s">
        <v>346</v>
      </c>
      <c r="D164" s="142" t="s">
        <v>124</v>
      </c>
      <c r="E164" s="143" t="s">
        <v>347</v>
      </c>
      <c r="F164" s="144" t="s">
        <v>348</v>
      </c>
      <c r="G164" s="145" t="s">
        <v>207</v>
      </c>
      <c r="H164" s="146">
        <v>2</v>
      </c>
      <c r="I164" s="147"/>
      <c r="J164" s="148">
        <f t="shared" si="10"/>
        <v>0</v>
      </c>
      <c r="K164" s="149"/>
      <c r="L164" s="30"/>
      <c r="M164" s="150" t="s">
        <v>1</v>
      </c>
      <c r="N164" s="151" t="s">
        <v>42</v>
      </c>
      <c r="O164" s="55"/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128</v>
      </c>
      <c r="AT164" s="154" t="s">
        <v>124</v>
      </c>
      <c r="AU164" s="154" t="s">
        <v>77</v>
      </c>
      <c r="AY164" s="14" t="s">
        <v>121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0</v>
      </c>
      <c r="BL164" s="14" t="s">
        <v>128</v>
      </c>
      <c r="BM164" s="154" t="s">
        <v>349</v>
      </c>
    </row>
    <row r="165" spans="1:65" s="2" customFormat="1" ht="24.2" customHeight="1">
      <c r="A165" s="29"/>
      <c r="B165" s="141"/>
      <c r="C165" s="142" t="s">
        <v>350</v>
      </c>
      <c r="D165" s="142" t="s">
        <v>124</v>
      </c>
      <c r="E165" s="143" t="s">
        <v>327</v>
      </c>
      <c r="F165" s="144" t="s">
        <v>328</v>
      </c>
      <c r="G165" s="145" t="s">
        <v>207</v>
      </c>
      <c r="H165" s="146">
        <v>2</v>
      </c>
      <c r="I165" s="147"/>
      <c r="J165" s="148">
        <f t="shared" si="10"/>
        <v>0</v>
      </c>
      <c r="K165" s="149"/>
      <c r="L165" s="30"/>
      <c r="M165" s="150" t="s">
        <v>1</v>
      </c>
      <c r="N165" s="151" t="s">
        <v>42</v>
      </c>
      <c r="O165" s="55"/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128</v>
      </c>
      <c r="AT165" s="154" t="s">
        <v>124</v>
      </c>
      <c r="AU165" s="154" t="s">
        <v>77</v>
      </c>
      <c r="AY165" s="14" t="s">
        <v>121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0</v>
      </c>
      <c r="BL165" s="14" t="s">
        <v>128</v>
      </c>
      <c r="BM165" s="154" t="s">
        <v>351</v>
      </c>
    </row>
    <row r="166" spans="1:65" s="2" customFormat="1" ht="24.2" customHeight="1">
      <c r="A166" s="29"/>
      <c r="B166" s="141"/>
      <c r="C166" s="142" t="s">
        <v>352</v>
      </c>
      <c r="D166" s="142" t="s">
        <v>124</v>
      </c>
      <c r="E166" s="143" t="s">
        <v>335</v>
      </c>
      <c r="F166" s="144" t="s">
        <v>336</v>
      </c>
      <c r="G166" s="145" t="s">
        <v>207</v>
      </c>
      <c r="H166" s="146">
        <v>2</v>
      </c>
      <c r="I166" s="147"/>
      <c r="J166" s="148">
        <f t="shared" ref="J166:J197" si="20">ROUND(I166*H166,2)</f>
        <v>0</v>
      </c>
      <c r="K166" s="149"/>
      <c r="L166" s="30"/>
      <c r="M166" s="150" t="s">
        <v>1</v>
      </c>
      <c r="N166" s="151" t="s">
        <v>42</v>
      </c>
      <c r="O166" s="55"/>
      <c r="P166" s="152">
        <f t="shared" ref="P166:P197" si="21">O166*H166</f>
        <v>0</v>
      </c>
      <c r="Q166" s="152">
        <v>0</v>
      </c>
      <c r="R166" s="152">
        <f t="shared" ref="R166:R197" si="22">Q166*H166</f>
        <v>0</v>
      </c>
      <c r="S166" s="152">
        <v>0</v>
      </c>
      <c r="T166" s="153">
        <f t="shared" ref="T166:T197" si="23"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128</v>
      </c>
      <c r="AT166" s="154" t="s">
        <v>124</v>
      </c>
      <c r="AU166" s="154" t="s">
        <v>77</v>
      </c>
      <c r="AY166" s="14" t="s">
        <v>121</v>
      </c>
      <c r="BE166" s="155">
        <f t="shared" ref="BE166:BE197" si="24">IF(N166="základní",J166,0)</f>
        <v>0</v>
      </c>
      <c r="BF166" s="155">
        <f t="shared" ref="BF166:BF197" si="25">IF(N166="snížená",J166,0)</f>
        <v>0</v>
      </c>
      <c r="BG166" s="155">
        <f t="shared" ref="BG166:BG197" si="26">IF(N166="zákl. přenesená",J166,0)</f>
        <v>0</v>
      </c>
      <c r="BH166" s="155">
        <f t="shared" ref="BH166:BH197" si="27">IF(N166="sníž. přenesená",J166,0)</f>
        <v>0</v>
      </c>
      <c r="BI166" s="155">
        <f t="shared" ref="BI166:BI197" si="28">IF(N166="nulová",J166,0)</f>
        <v>0</v>
      </c>
      <c r="BJ166" s="14" t="s">
        <v>85</v>
      </c>
      <c r="BK166" s="155">
        <f t="shared" ref="BK166:BK197" si="29">ROUND(I166*H166,2)</f>
        <v>0</v>
      </c>
      <c r="BL166" s="14" t="s">
        <v>128</v>
      </c>
      <c r="BM166" s="154" t="s">
        <v>353</v>
      </c>
    </row>
    <row r="167" spans="1:65" s="2" customFormat="1" ht="24.2" customHeight="1">
      <c r="A167" s="29"/>
      <c r="B167" s="141"/>
      <c r="C167" s="142" t="s">
        <v>354</v>
      </c>
      <c r="D167" s="142" t="s">
        <v>124</v>
      </c>
      <c r="E167" s="143" t="s">
        <v>355</v>
      </c>
      <c r="F167" s="144" t="s">
        <v>356</v>
      </c>
      <c r="G167" s="145" t="s">
        <v>207</v>
      </c>
      <c r="H167" s="146">
        <v>2</v>
      </c>
      <c r="I167" s="147"/>
      <c r="J167" s="148">
        <f t="shared" si="20"/>
        <v>0</v>
      </c>
      <c r="K167" s="149"/>
      <c r="L167" s="30"/>
      <c r="M167" s="150" t="s">
        <v>1</v>
      </c>
      <c r="N167" s="151" t="s">
        <v>42</v>
      </c>
      <c r="O167" s="55"/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53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128</v>
      </c>
      <c r="AT167" s="154" t="s">
        <v>124</v>
      </c>
      <c r="AU167" s="154" t="s">
        <v>77</v>
      </c>
      <c r="AY167" s="14" t="s">
        <v>121</v>
      </c>
      <c r="BE167" s="155">
        <f t="shared" si="24"/>
        <v>0</v>
      </c>
      <c r="BF167" s="155">
        <f t="shared" si="25"/>
        <v>0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85</v>
      </c>
      <c r="BK167" s="155">
        <f t="shared" si="29"/>
        <v>0</v>
      </c>
      <c r="BL167" s="14" t="s">
        <v>128</v>
      </c>
      <c r="BM167" s="154" t="s">
        <v>357</v>
      </c>
    </row>
    <row r="168" spans="1:65" s="2" customFormat="1" ht="24.2" customHeight="1">
      <c r="A168" s="29"/>
      <c r="B168" s="141"/>
      <c r="C168" s="142" t="s">
        <v>358</v>
      </c>
      <c r="D168" s="142" t="s">
        <v>124</v>
      </c>
      <c r="E168" s="143" t="s">
        <v>359</v>
      </c>
      <c r="F168" s="144" t="s">
        <v>360</v>
      </c>
      <c r="G168" s="145" t="s">
        <v>207</v>
      </c>
      <c r="H168" s="146">
        <v>2</v>
      </c>
      <c r="I168" s="147"/>
      <c r="J168" s="148">
        <f t="shared" si="20"/>
        <v>0</v>
      </c>
      <c r="K168" s="149"/>
      <c r="L168" s="30"/>
      <c r="M168" s="150" t="s">
        <v>1</v>
      </c>
      <c r="N168" s="151" t="s">
        <v>42</v>
      </c>
      <c r="O168" s="55"/>
      <c r="P168" s="152">
        <f t="shared" si="21"/>
        <v>0</v>
      </c>
      <c r="Q168" s="152">
        <v>0</v>
      </c>
      <c r="R168" s="152">
        <f t="shared" si="22"/>
        <v>0</v>
      </c>
      <c r="S168" s="152">
        <v>0</v>
      </c>
      <c r="T168" s="153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128</v>
      </c>
      <c r="AT168" s="154" t="s">
        <v>124</v>
      </c>
      <c r="AU168" s="154" t="s">
        <v>77</v>
      </c>
      <c r="AY168" s="14" t="s">
        <v>121</v>
      </c>
      <c r="BE168" s="155">
        <f t="shared" si="24"/>
        <v>0</v>
      </c>
      <c r="BF168" s="155">
        <f t="shared" si="25"/>
        <v>0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55">
        <f t="shared" si="29"/>
        <v>0</v>
      </c>
      <c r="BL168" s="14" t="s">
        <v>128</v>
      </c>
      <c r="BM168" s="154" t="s">
        <v>361</v>
      </c>
    </row>
    <row r="169" spans="1:65" s="2" customFormat="1" ht="24.2" customHeight="1">
      <c r="A169" s="29"/>
      <c r="B169" s="141"/>
      <c r="C169" s="142" t="s">
        <v>362</v>
      </c>
      <c r="D169" s="142" t="s">
        <v>124</v>
      </c>
      <c r="E169" s="143" t="s">
        <v>363</v>
      </c>
      <c r="F169" s="144" t="s">
        <v>364</v>
      </c>
      <c r="G169" s="145" t="s">
        <v>207</v>
      </c>
      <c r="H169" s="146">
        <v>3</v>
      </c>
      <c r="I169" s="147"/>
      <c r="J169" s="148">
        <f t="shared" si="20"/>
        <v>0</v>
      </c>
      <c r="K169" s="149"/>
      <c r="L169" s="30"/>
      <c r="M169" s="150" t="s">
        <v>1</v>
      </c>
      <c r="N169" s="151" t="s">
        <v>42</v>
      </c>
      <c r="O169" s="55"/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53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128</v>
      </c>
      <c r="AT169" s="154" t="s">
        <v>124</v>
      </c>
      <c r="AU169" s="154" t="s">
        <v>77</v>
      </c>
      <c r="AY169" s="14" t="s">
        <v>121</v>
      </c>
      <c r="BE169" s="155">
        <f t="shared" si="24"/>
        <v>0</v>
      </c>
      <c r="BF169" s="155">
        <f t="shared" si="25"/>
        <v>0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55">
        <f t="shared" si="29"/>
        <v>0</v>
      </c>
      <c r="BL169" s="14" t="s">
        <v>128</v>
      </c>
      <c r="BM169" s="154" t="s">
        <v>365</v>
      </c>
    </row>
    <row r="170" spans="1:65" s="2" customFormat="1" ht="24.2" customHeight="1">
      <c r="A170" s="29"/>
      <c r="B170" s="141"/>
      <c r="C170" s="142" t="s">
        <v>366</v>
      </c>
      <c r="D170" s="142" t="s">
        <v>124</v>
      </c>
      <c r="E170" s="143" t="s">
        <v>367</v>
      </c>
      <c r="F170" s="144" t="s">
        <v>368</v>
      </c>
      <c r="G170" s="145" t="s">
        <v>207</v>
      </c>
      <c r="H170" s="146">
        <v>1</v>
      </c>
      <c r="I170" s="147"/>
      <c r="J170" s="148">
        <f t="shared" si="20"/>
        <v>0</v>
      </c>
      <c r="K170" s="149"/>
      <c r="L170" s="30"/>
      <c r="M170" s="150" t="s">
        <v>1</v>
      </c>
      <c r="N170" s="151" t="s">
        <v>42</v>
      </c>
      <c r="O170" s="55"/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53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128</v>
      </c>
      <c r="AT170" s="154" t="s">
        <v>124</v>
      </c>
      <c r="AU170" s="154" t="s">
        <v>77</v>
      </c>
      <c r="AY170" s="14" t="s">
        <v>121</v>
      </c>
      <c r="BE170" s="155">
        <f t="shared" si="24"/>
        <v>0</v>
      </c>
      <c r="BF170" s="155">
        <f t="shared" si="25"/>
        <v>0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55">
        <f t="shared" si="29"/>
        <v>0</v>
      </c>
      <c r="BL170" s="14" t="s">
        <v>128</v>
      </c>
      <c r="BM170" s="154" t="s">
        <v>369</v>
      </c>
    </row>
    <row r="171" spans="1:65" s="2" customFormat="1" ht="24.2" customHeight="1">
      <c r="A171" s="29"/>
      <c r="B171" s="141"/>
      <c r="C171" s="142" t="s">
        <v>370</v>
      </c>
      <c r="D171" s="142" t="s">
        <v>124</v>
      </c>
      <c r="E171" s="143" t="s">
        <v>371</v>
      </c>
      <c r="F171" s="144" t="s">
        <v>372</v>
      </c>
      <c r="G171" s="145" t="s">
        <v>207</v>
      </c>
      <c r="H171" s="146">
        <v>1</v>
      </c>
      <c r="I171" s="147"/>
      <c r="J171" s="148">
        <f t="shared" si="20"/>
        <v>0</v>
      </c>
      <c r="K171" s="149"/>
      <c r="L171" s="30"/>
      <c r="M171" s="150" t="s">
        <v>1</v>
      </c>
      <c r="N171" s="151" t="s">
        <v>42</v>
      </c>
      <c r="O171" s="55"/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53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128</v>
      </c>
      <c r="AT171" s="154" t="s">
        <v>124</v>
      </c>
      <c r="AU171" s="154" t="s">
        <v>77</v>
      </c>
      <c r="AY171" s="14" t="s">
        <v>121</v>
      </c>
      <c r="BE171" s="155">
        <f t="shared" si="24"/>
        <v>0</v>
      </c>
      <c r="BF171" s="155">
        <f t="shared" si="25"/>
        <v>0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55">
        <f t="shared" si="29"/>
        <v>0</v>
      </c>
      <c r="BL171" s="14" t="s">
        <v>128</v>
      </c>
      <c r="BM171" s="154" t="s">
        <v>373</v>
      </c>
    </row>
    <row r="172" spans="1:65" s="2" customFormat="1" ht="24.2" customHeight="1">
      <c r="A172" s="29"/>
      <c r="B172" s="141"/>
      <c r="C172" s="142" t="s">
        <v>374</v>
      </c>
      <c r="D172" s="142" t="s">
        <v>124</v>
      </c>
      <c r="E172" s="143" t="s">
        <v>375</v>
      </c>
      <c r="F172" s="144" t="s">
        <v>376</v>
      </c>
      <c r="G172" s="145" t="s">
        <v>207</v>
      </c>
      <c r="H172" s="146">
        <v>1</v>
      </c>
      <c r="I172" s="147"/>
      <c r="J172" s="148">
        <f t="shared" si="20"/>
        <v>0</v>
      </c>
      <c r="K172" s="149"/>
      <c r="L172" s="30"/>
      <c r="M172" s="150" t="s">
        <v>1</v>
      </c>
      <c r="N172" s="151" t="s">
        <v>42</v>
      </c>
      <c r="O172" s="55"/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53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128</v>
      </c>
      <c r="AT172" s="154" t="s">
        <v>124</v>
      </c>
      <c r="AU172" s="154" t="s">
        <v>77</v>
      </c>
      <c r="AY172" s="14" t="s">
        <v>121</v>
      </c>
      <c r="BE172" s="155">
        <f t="shared" si="24"/>
        <v>0</v>
      </c>
      <c r="BF172" s="155">
        <f t="shared" si="25"/>
        <v>0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55">
        <f t="shared" si="29"/>
        <v>0</v>
      </c>
      <c r="BL172" s="14" t="s">
        <v>128</v>
      </c>
      <c r="BM172" s="154" t="s">
        <v>377</v>
      </c>
    </row>
    <row r="173" spans="1:65" s="2" customFormat="1" ht="24.2" customHeight="1">
      <c r="A173" s="29"/>
      <c r="B173" s="141"/>
      <c r="C173" s="142" t="s">
        <v>378</v>
      </c>
      <c r="D173" s="142" t="s">
        <v>124</v>
      </c>
      <c r="E173" s="143" t="s">
        <v>379</v>
      </c>
      <c r="F173" s="144" t="s">
        <v>380</v>
      </c>
      <c r="G173" s="145" t="s">
        <v>207</v>
      </c>
      <c r="H173" s="146">
        <v>2</v>
      </c>
      <c r="I173" s="147"/>
      <c r="J173" s="148">
        <f t="shared" si="20"/>
        <v>0</v>
      </c>
      <c r="K173" s="149"/>
      <c r="L173" s="30"/>
      <c r="M173" s="150" t="s">
        <v>1</v>
      </c>
      <c r="N173" s="151" t="s">
        <v>42</v>
      </c>
      <c r="O173" s="55"/>
      <c r="P173" s="152">
        <f t="shared" si="21"/>
        <v>0</v>
      </c>
      <c r="Q173" s="152">
        <v>0</v>
      </c>
      <c r="R173" s="152">
        <f t="shared" si="22"/>
        <v>0</v>
      </c>
      <c r="S173" s="152">
        <v>0</v>
      </c>
      <c r="T173" s="153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128</v>
      </c>
      <c r="AT173" s="154" t="s">
        <v>124</v>
      </c>
      <c r="AU173" s="154" t="s">
        <v>77</v>
      </c>
      <c r="AY173" s="14" t="s">
        <v>121</v>
      </c>
      <c r="BE173" s="155">
        <f t="shared" si="24"/>
        <v>0</v>
      </c>
      <c r="BF173" s="155">
        <f t="shared" si="25"/>
        <v>0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85</v>
      </c>
      <c r="BK173" s="155">
        <f t="shared" si="29"/>
        <v>0</v>
      </c>
      <c r="BL173" s="14" t="s">
        <v>128</v>
      </c>
      <c r="BM173" s="154" t="s">
        <v>381</v>
      </c>
    </row>
    <row r="174" spans="1:65" s="2" customFormat="1" ht="24.2" customHeight="1">
      <c r="A174" s="29"/>
      <c r="B174" s="141"/>
      <c r="C174" s="142" t="s">
        <v>382</v>
      </c>
      <c r="D174" s="142" t="s">
        <v>124</v>
      </c>
      <c r="E174" s="143" t="s">
        <v>383</v>
      </c>
      <c r="F174" s="144" t="s">
        <v>384</v>
      </c>
      <c r="G174" s="145" t="s">
        <v>207</v>
      </c>
      <c r="H174" s="146">
        <v>2</v>
      </c>
      <c r="I174" s="147"/>
      <c r="J174" s="148">
        <f t="shared" si="20"/>
        <v>0</v>
      </c>
      <c r="K174" s="149"/>
      <c r="L174" s="30"/>
      <c r="M174" s="150" t="s">
        <v>1</v>
      </c>
      <c r="N174" s="151" t="s">
        <v>42</v>
      </c>
      <c r="O174" s="55"/>
      <c r="P174" s="152">
        <f t="shared" si="21"/>
        <v>0</v>
      </c>
      <c r="Q174" s="152">
        <v>0</v>
      </c>
      <c r="R174" s="152">
        <f t="shared" si="22"/>
        <v>0</v>
      </c>
      <c r="S174" s="152">
        <v>0</v>
      </c>
      <c r="T174" s="153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128</v>
      </c>
      <c r="AT174" s="154" t="s">
        <v>124</v>
      </c>
      <c r="AU174" s="154" t="s">
        <v>77</v>
      </c>
      <c r="AY174" s="14" t="s">
        <v>121</v>
      </c>
      <c r="BE174" s="155">
        <f t="shared" si="24"/>
        <v>0</v>
      </c>
      <c r="BF174" s="155">
        <f t="shared" si="25"/>
        <v>0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4" t="s">
        <v>85</v>
      </c>
      <c r="BK174" s="155">
        <f t="shared" si="29"/>
        <v>0</v>
      </c>
      <c r="BL174" s="14" t="s">
        <v>128</v>
      </c>
      <c r="BM174" s="154" t="s">
        <v>385</v>
      </c>
    </row>
    <row r="175" spans="1:65" s="2" customFormat="1" ht="24.2" customHeight="1">
      <c r="A175" s="29"/>
      <c r="B175" s="141"/>
      <c r="C175" s="142" t="s">
        <v>386</v>
      </c>
      <c r="D175" s="142" t="s">
        <v>124</v>
      </c>
      <c r="E175" s="143" t="s">
        <v>387</v>
      </c>
      <c r="F175" s="144" t="s">
        <v>388</v>
      </c>
      <c r="G175" s="145" t="s">
        <v>207</v>
      </c>
      <c r="H175" s="146">
        <v>7</v>
      </c>
      <c r="I175" s="147"/>
      <c r="J175" s="148">
        <f t="shared" si="20"/>
        <v>0</v>
      </c>
      <c r="K175" s="149"/>
      <c r="L175" s="30"/>
      <c r="M175" s="150" t="s">
        <v>1</v>
      </c>
      <c r="N175" s="151" t="s">
        <v>42</v>
      </c>
      <c r="O175" s="55"/>
      <c r="P175" s="152">
        <f t="shared" si="21"/>
        <v>0</v>
      </c>
      <c r="Q175" s="152">
        <v>0</v>
      </c>
      <c r="R175" s="152">
        <f t="shared" si="22"/>
        <v>0</v>
      </c>
      <c r="S175" s="152">
        <v>0</v>
      </c>
      <c r="T175" s="153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128</v>
      </c>
      <c r="AT175" s="154" t="s">
        <v>124</v>
      </c>
      <c r="AU175" s="154" t="s">
        <v>77</v>
      </c>
      <c r="AY175" s="14" t="s">
        <v>121</v>
      </c>
      <c r="BE175" s="155">
        <f t="shared" si="24"/>
        <v>0</v>
      </c>
      <c r="BF175" s="155">
        <f t="shared" si="25"/>
        <v>0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85</v>
      </c>
      <c r="BK175" s="155">
        <f t="shared" si="29"/>
        <v>0</v>
      </c>
      <c r="BL175" s="14" t="s">
        <v>128</v>
      </c>
      <c r="BM175" s="154" t="s">
        <v>389</v>
      </c>
    </row>
    <row r="176" spans="1:65" s="2" customFormat="1" ht="24.2" customHeight="1">
      <c r="A176" s="29"/>
      <c r="B176" s="141"/>
      <c r="C176" s="142" t="s">
        <v>390</v>
      </c>
      <c r="D176" s="142" t="s">
        <v>124</v>
      </c>
      <c r="E176" s="143" t="s">
        <v>391</v>
      </c>
      <c r="F176" s="144" t="s">
        <v>392</v>
      </c>
      <c r="G176" s="145" t="s">
        <v>207</v>
      </c>
      <c r="H176" s="146">
        <v>1</v>
      </c>
      <c r="I176" s="147"/>
      <c r="J176" s="148">
        <f t="shared" si="20"/>
        <v>0</v>
      </c>
      <c r="K176" s="149"/>
      <c r="L176" s="30"/>
      <c r="M176" s="150" t="s">
        <v>1</v>
      </c>
      <c r="N176" s="151" t="s">
        <v>42</v>
      </c>
      <c r="O176" s="55"/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5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128</v>
      </c>
      <c r="AT176" s="154" t="s">
        <v>124</v>
      </c>
      <c r="AU176" s="154" t="s">
        <v>77</v>
      </c>
      <c r="AY176" s="14" t="s">
        <v>121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55">
        <f t="shared" si="29"/>
        <v>0</v>
      </c>
      <c r="BL176" s="14" t="s">
        <v>128</v>
      </c>
      <c r="BM176" s="154" t="s">
        <v>393</v>
      </c>
    </row>
    <row r="177" spans="1:65" s="2" customFormat="1" ht="24.2" customHeight="1">
      <c r="A177" s="29"/>
      <c r="B177" s="141"/>
      <c r="C177" s="142" t="s">
        <v>394</v>
      </c>
      <c r="D177" s="142" t="s">
        <v>124</v>
      </c>
      <c r="E177" s="143" t="s">
        <v>395</v>
      </c>
      <c r="F177" s="144" t="s">
        <v>396</v>
      </c>
      <c r="G177" s="145" t="s">
        <v>207</v>
      </c>
      <c r="H177" s="146">
        <v>1</v>
      </c>
      <c r="I177" s="147"/>
      <c r="J177" s="148">
        <f t="shared" si="20"/>
        <v>0</v>
      </c>
      <c r="K177" s="149"/>
      <c r="L177" s="30"/>
      <c r="M177" s="150" t="s">
        <v>1</v>
      </c>
      <c r="N177" s="151" t="s">
        <v>42</v>
      </c>
      <c r="O177" s="55"/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5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128</v>
      </c>
      <c r="AT177" s="154" t="s">
        <v>124</v>
      </c>
      <c r="AU177" s="154" t="s">
        <v>77</v>
      </c>
      <c r="AY177" s="14" t="s">
        <v>121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85</v>
      </c>
      <c r="BK177" s="155">
        <f t="shared" si="29"/>
        <v>0</v>
      </c>
      <c r="BL177" s="14" t="s">
        <v>128</v>
      </c>
      <c r="BM177" s="154" t="s">
        <v>397</v>
      </c>
    </row>
    <row r="178" spans="1:65" s="2" customFormat="1" ht="24.2" customHeight="1">
      <c r="A178" s="29"/>
      <c r="B178" s="141"/>
      <c r="C178" s="142" t="s">
        <v>398</v>
      </c>
      <c r="D178" s="142" t="s">
        <v>124</v>
      </c>
      <c r="E178" s="143" t="s">
        <v>399</v>
      </c>
      <c r="F178" s="144" t="s">
        <v>400</v>
      </c>
      <c r="G178" s="145" t="s">
        <v>207</v>
      </c>
      <c r="H178" s="146">
        <v>1</v>
      </c>
      <c r="I178" s="147"/>
      <c r="J178" s="148">
        <f t="shared" si="20"/>
        <v>0</v>
      </c>
      <c r="K178" s="149"/>
      <c r="L178" s="30"/>
      <c r="M178" s="150" t="s">
        <v>1</v>
      </c>
      <c r="N178" s="151" t="s">
        <v>42</v>
      </c>
      <c r="O178" s="55"/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5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128</v>
      </c>
      <c r="AT178" s="154" t="s">
        <v>124</v>
      </c>
      <c r="AU178" s="154" t="s">
        <v>77</v>
      </c>
      <c r="AY178" s="14" t="s">
        <v>121</v>
      </c>
      <c r="BE178" s="155">
        <f t="shared" si="24"/>
        <v>0</v>
      </c>
      <c r="BF178" s="155">
        <f t="shared" si="25"/>
        <v>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85</v>
      </c>
      <c r="BK178" s="155">
        <f t="shared" si="29"/>
        <v>0</v>
      </c>
      <c r="BL178" s="14" t="s">
        <v>128</v>
      </c>
      <c r="BM178" s="154" t="s">
        <v>401</v>
      </c>
    </row>
    <row r="179" spans="1:65" s="2" customFormat="1" ht="24.2" customHeight="1">
      <c r="A179" s="29"/>
      <c r="B179" s="141"/>
      <c r="C179" s="142" t="s">
        <v>402</v>
      </c>
      <c r="D179" s="142" t="s">
        <v>124</v>
      </c>
      <c r="E179" s="143" t="s">
        <v>403</v>
      </c>
      <c r="F179" s="144" t="s">
        <v>404</v>
      </c>
      <c r="G179" s="145" t="s">
        <v>207</v>
      </c>
      <c r="H179" s="146">
        <v>2</v>
      </c>
      <c r="I179" s="147"/>
      <c r="J179" s="148">
        <f t="shared" si="20"/>
        <v>0</v>
      </c>
      <c r="K179" s="149"/>
      <c r="L179" s="30"/>
      <c r="M179" s="150" t="s">
        <v>1</v>
      </c>
      <c r="N179" s="151" t="s">
        <v>42</v>
      </c>
      <c r="O179" s="55"/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5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128</v>
      </c>
      <c r="AT179" s="154" t="s">
        <v>124</v>
      </c>
      <c r="AU179" s="154" t="s">
        <v>77</v>
      </c>
      <c r="AY179" s="14" t="s">
        <v>121</v>
      </c>
      <c r="BE179" s="155">
        <f t="shared" si="24"/>
        <v>0</v>
      </c>
      <c r="BF179" s="155">
        <f t="shared" si="25"/>
        <v>0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85</v>
      </c>
      <c r="BK179" s="155">
        <f t="shared" si="29"/>
        <v>0</v>
      </c>
      <c r="BL179" s="14" t="s">
        <v>128</v>
      </c>
      <c r="BM179" s="154" t="s">
        <v>405</v>
      </c>
    </row>
    <row r="180" spans="1:65" s="2" customFormat="1" ht="24.2" customHeight="1">
      <c r="A180" s="29"/>
      <c r="B180" s="141"/>
      <c r="C180" s="142" t="s">
        <v>406</v>
      </c>
      <c r="D180" s="142" t="s">
        <v>124</v>
      </c>
      <c r="E180" s="143" t="s">
        <v>407</v>
      </c>
      <c r="F180" s="144" t="s">
        <v>408</v>
      </c>
      <c r="G180" s="145" t="s">
        <v>207</v>
      </c>
      <c r="H180" s="146">
        <v>2</v>
      </c>
      <c r="I180" s="147"/>
      <c r="J180" s="148">
        <f t="shared" si="20"/>
        <v>0</v>
      </c>
      <c r="K180" s="149"/>
      <c r="L180" s="30"/>
      <c r="M180" s="150" t="s">
        <v>1</v>
      </c>
      <c r="N180" s="151" t="s">
        <v>42</v>
      </c>
      <c r="O180" s="55"/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5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128</v>
      </c>
      <c r="AT180" s="154" t="s">
        <v>124</v>
      </c>
      <c r="AU180" s="154" t="s">
        <v>77</v>
      </c>
      <c r="AY180" s="14" t="s">
        <v>121</v>
      </c>
      <c r="BE180" s="155">
        <f t="shared" si="24"/>
        <v>0</v>
      </c>
      <c r="BF180" s="155">
        <f t="shared" si="25"/>
        <v>0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55">
        <f t="shared" si="29"/>
        <v>0</v>
      </c>
      <c r="BL180" s="14" t="s">
        <v>128</v>
      </c>
      <c r="BM180" s="154" t="s">
        <v>409</v>
      </c>
    </row>
    <row r="181" spans="1:65" s="2" customFormat="1" ht="24.2" customHeight="1">
      <c r="A181" s="29"/>
      <c r="B181" s="141"/>
      <c r="C181" s="142" t="s">
        <v>410</v>
      </c>
      <c r="D181" s="142" t="s">
        <v>124</v>
      </c>
      <c r="E181" s="143" t="s">
        <v>411</v>
      </c>
      <c r="F181" s="144" t="s">
        <v>412</v>
      </c>
      <c r="G181" s="145" t="s">
        <v>207</v>
      </c>
      <c r="H181" s="146">
        <v>2</v>
      </c>
      <c r="I181" s="147"/>
      <c r="J181" s="148">
        <f t="shared" si="20"/>
        <v>0</v>
      </c>
      <c r="K181" s="149"/>
      <c r="L181" s="30"/>
      <c r="M181" s="150" t="s">
        <v>1</v>
      </c>
      <c r="N181" s="151" t="s">
        <v>42</v>
      </c>
      <c r="O181" s="55"/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128</v>
      </c>
      <c r="AT181" s="154" t="s">
        <v>124</v>
      </c>
      <c r="AU181" s="154" t="s">
        <v>77</v>
      </c>
      <c r="AY181" s="14" t="s">
        <v>121</v>
      </c>
      <c r="BE181" s="155">
        <f t="shared" si="24"/>
        <v>0</v>
      </c>
      <c r="BF181" s="155">
        <f t="shared" si="25"/>
        <v>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55">
        <f t="shared" si="29"/>
        <v>0</v>
      </c>
      <c r="BL181" s="14" t="s">
        <v>128</v>
      </c>
      <c r="BM181" s="154" t="s">
        <v>413</v>
      </c>
    </row>
    <row r="182" spans="1:65" s="2" customFormat="1" ht="24.2" customHeight="1">
      <c r="A182" s="29"/>
      <c r="B182" s="141"/>
      <c r="C182" s="142" t="s">
        <v>414</v>
      </c>
      <c r="D182" s="142" t="s">
        <v>124</v>
      </c>
      <c r="E182" s="143" t="s">
        <v>415</v>
      </c>
      <c r="F182" s="144" t="s">
        <v>416</v>
      </c>
      <c r="G182" s="145" t="s">
        <v>207</v>
      </c>
      <c r="H182" s="146">
        <v>2</v>
      </c>
      <c r="I182" s="147"/>
      <c r="J182" s="148">
        <f t="shared" si="20"/>
        <v>0</v>
      </c>
      <c r="K182" s="149"/>
      <c r="L182" s="30"/>
      <c r="M182" s="150" t="s">
        <v>1</v>
      </c>
      <c r="N182" s="151" t="s">
        <v>42</v>
      </c>
      <c r="O182" s="55"/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53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128</v>
      </c>
      <c r="AT182" s="154" t="s">
        <v>124</v>
      </c>
      <c r="AU182" s="154" t="s">
        <v>77</v>
      </c>
      <c r="AY182" s="14" t="s">
        <v>121</v>
      </c>
      <c r="BE182" s="155">
        <f t="shared" si="24"/>
        <v>0</v>
      </c>
      <c r="BF182" s="155">
        <f t="shared" si="25"/>
        <v>0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55">
        <f t="shared" si="29"/>
        <v>0</v>
      </c>
      <c r="BL182" s="14" t="s">
        <v>128</v>
      </c>
      <c r="BM182" s="154" t="s">
        <v>417</v>
      </c>
    </row>
    <row r="183" spans="1:65" s="2" customFormat="1" ht="24.2" customHeight="1">
      <c r="A183" s="29"/>
      <c r="B183" s="141"/>
      <c r="C183" s="142" t="s">
        <v>418</v>
      </c>
      <c r="D183" s="142" t="s">
        <v>124</v>
      </c>
      <c r="E183" s="143" t="s">
        <v>419</v>
      </c>
      <c r="F183" s="144" t="s">
        <v>420</v>
      </c>
      <c r="G183" s="145" t="s">
        <v>207</v>
      </c>
      <c r="H183" s="146">
        <v>2</v>
      </c>
      <c r="I183" s="147"/>
      <c r="J183" s="148">
        <f t="shared" si="20"/>
        <v>0</v>
      </c>
      <c r="K183" s="149"/>
      <c r="L183" s="30"/>
      <c r="M183" s="150" t="s">
        <v>1</v>
      </c>
      <c r="N183" s="151" t="s">
        <v>42</v>
      </c>
      <c r="O183" s="55"/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3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128</v>
      </c>
      <c r="AT183" s="154" t="s">
        <v>124</v>
      </c>
      <c r="AU183" s="154" t="s">
        <v>77</v>
      </c>
      <c r="AY183" s="14" t="s">
        <v>121</v>
      </c>
      <c r="BE183" s="155">
        <f t="shared" si="24"/>
        <v>0</v>
      </c>
      <c r="BF183" s="155">
        <f t="shared" si="25"/>
        <v>0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55">
        <f t="shared" si="29"/>
        <v>0</v>
      </c>
      <c r="BL183" s="14" t="s">
        <v>128</v>
      </c>
      <c r="BM183" s="154" t="s">
        <v>421</v>
      </c>
    </row>
    <row r="184" spans="1:65" s="2" customFormat="1" ht="24.2" customHeight="1">
      <c r="A184" s="29"/>
      <c r="B184" s="141"/>
      <c r="C184" s="142" t="s">
        <v>422</v>
      </c>
      <c r="D184" s="142" t="s">
        <v>124</v>
      </c>
      <c r="E184" s="143" t="s">
        <v>423</v>
      </c>
      <c r="F184" s="144" t="s">
        <v>424</v>
      </c>
      <c r="G184" s="145" t="s">
        <v>207</v>
      </c>
      <c r="H184" s="146">
        <v>2</v>
      </c>
      <c r="I184" s="147"/>
      <c r="J184" s="148">
        <f t="shared" si="20"/>
        <v>0</v>
      </c>
      <c r="K184" s="149"/>
      <c r="L184" s="30"/>
      <c r="M184" s="150" t="s">
        <v>1</v>
      </c>
      <c r="N184" s="151" t="s">
        <v>42</v>
      </c>
      <c r="O184" s="55"/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53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128</v>
      </c>
      <c r="AT184" s="154" t="s">
        <v>124</v>
      </c>
      <c r="AU184" s="154" t="s">
        <v>77</v>
      </c>
      <c r="AY184" s="14" t="s">
        <v>121</v>
      </c>
      <c r="BE184" s="155">
        <f t="shared" si="24"/>
        <v>0</v>
      </c>
      <c r="BF184" s="155">
        <f t="shared" si="25"/>
        <v>0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55">
        <f t="shared" si="29"/>
        <v>0</v>
      </c>
      <c r="BL184" s="14" t="s">
        <v>128</v>
      </c>
      <c r="BM184" s="154" t="s">
        <v>425</v>
      </c>
    </row>
    <row r="185" spans="1:65" s="2" customFormat="1" ht="24.2" customHeight="1">
      <c r="A185" s="29"/>
      <c r="B185" s="141"/>
      <c r="C185" s="142" t="s">
        <v>426</v>
      </c>
      <c r="D185" s="142" t="s">
        <v>124</v>
      </c>
      <c r="E185" s="143" t="s">
        <v>427</v>
      </c>
      <c r="F185" s="144" t="s">
        <v>428</v>
      </c>
      <c r="G185" s="145" t="s">
        <v>207</v>
      </c>
      <c r="H185" s="146">
        <v>1</v>
      </c>
      <c r="I185" s="147"/>
      <c r="J185" s="148">
        <f t="shared" si="20"/>
        <v>0</v>
      </c>
      <c r="K185" s="149"/>
      <c r="L185" s="30"/>
      <c r="M185" s="150" t="s">
        <v>1</v>
      </c>
      <c r="N185" s="151" t="s">
        <v>42</v>
      </c>
      <c r="O185" s="55"/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53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128</v>
      </c>
      <c r="AT185" s="154" t="s">
        <v>124</v>
      </c>
      <c r="AU185" s="154" t="s">
        <v>77</v>
      </c>
      <c r="AY185" s="14" t="s">
        <v>121</v>
      </c>
      <c r="BE185" s="155">
        <f t="shared" si="24"/>
        <v>0</v>
      </c>
      <c r="BF185" s="155">
        <f t="shared" si="25"/>
        <v>0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55">
        <f t="shared" si="29"/>
        <v>0</v>
      </c>
      <c r="BL185" s="14" t="s">
        <v>128</v>
      </c>
      <c r="BM185" s="154" t="s">
        <v>429</v>
      </c>
    </row>
    <row r="186" spans="1:65" s="2" customFormat="1" ht="24.2" customHeight="1">
      <c r="A186" s="29"/>
      <c r="B186" s="141"/>
      <c r="C186" s="142" t="s">
        <v>430</v>
      </c>
      <c r="D186" s="142" t="s">
        <v>124</v>
      </c>
      <c r="E186" s="143" t="s">
        <v>431</v>
      </c>
      <c r="F186" s="144" t="s">
        <v>432</v>
      </c>
      <c r="G186" s="145" t="s">
        <v>207</v>
      </c>
      <c r="H186" s="146">
        <v>2</v>
      </c>
      <c r="I186" s="147"/>
      <c r="J186" s="148">
        <f t="shared" si="20"/>
        <v>0</v>
      </c>
      <c r="K186" s="149"/>
      <c r="L186" s="30"/>
      <c r="M186" s="150" t="s">
        <v>1</v>
      </c>
      <c r="N186" s="151" t="s">
        <v>42</v>
      </c>
      <c r="O186" s="55"/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53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128</v>
      </c>
      <c r="AT186" s="154" t="s">
        <v>124</v>
      </c>
      <c r="AU186" s="154" t="s">
        <v>77</v>
      </c>
      <c r="AY186" s="14" t="s">
        <v>121</v>
      </c>
      <c r="BE186" s="155">
        <f t="shared" si="24"/>
        <v>0</v>
      </c>
      <c r="BF186" s="155">
        <f t="shared" si="25"/>
        <v>0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55">
        <f t="shared" si="29"/>
        <v>0</v>
      </c>
      <c r="BL186" s="14" t="s">
        <v>128</v>
      </c>
      <c r="BM186" s="154" t="s">
        <v>433</v>
      </c>
    </row>
    <row r="187" spans="1:65" s="2" customFormat="1" ht="24.2" customHeight="1">
      <c r="A187" s="29"/>
      <c r="B187" s="141"/>
      <c r="C187" s="142" t="s">
        <v>434</v>
      </c>
      <c r="D187" s="142" t="s">
        <v>124</v>
      </c>
      <c r="E187" s="143" t="s">
        <v>435</v>
      </c>
      <c r="F187" s="144" t="s">
        <v>436</v>
      </c>
      <c r="G187" s="145" t="s">
        <v>207</v>
      </c>
      <c r="H187" s="146">
        <v>1</v>
      </c>
      <c r="I187" s="147"/>
      <c r="J187" s="148">
        <f t="shared" si="20"/>
        <v>0</v>
      </c>
      <c r="K187" s="149"/>
      <c r="L187" s="30"/>
      <c r="M187" s="150" t="s">
        <v>1</v>
      </c>
      <c r="N187" s="151" t="s">
        <v>42</v>
      </c>
      <c r="O187" s="55"/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53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128</v>
      </c>
      <c r="AT187" s="154" t="s">
        <v>124</v>
      </c>
      <c r="AU187" s="154" t="s">
        <v>77</v>
      </c>
      <c r="AY187" s="14" t="s">
        <v>121</v>
      </c>
      <c r="BE187" s="155">
        <f t="shared" si="24"/>
        <v>0</v>
      </c>
      <c r="BF187" s="155">
        <f t="shared" si="25"/>
        <v>0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55">
        <f t="shared" si="29"/>
        <v>0</v>
      </c>
      <c r="BL187" s="14" t="s">
        <v>128</v>
      </c>
      <c r="BM187" s="154" t="s">
        <v>437</v>
      </c>
    </row>
    <row r="188" spans="1:65" s="2" customFormat="1" ht="24.2" customHeight="1">
      <c r="A188" s="29"/>
      <c r="B188" s="141"/>
      <c r="C188" s="142" t="s">
        <v>438</v>
      </c>
      <c r="D188" s="142" t="s">
        <v>124</v>
      </c>
      <c r="E188" s="143" t="s">
        <v>439</v>
      </c>
      <c r="F188" s="144" t="s">
        <v>440</v>
      </c>
      <c r="G188" s="145" t="s">
        <v>207</v>
      </c>
      <c r="H188" s="146">
        <v>2</v>
      </c>
      <c r="I188" s="147"/>
      <c r="J188" s="148">
        <f t="shared" si="20"/>
        <v>0</v>
      </c>
      <c r="K188" s="149"/>
      <c r="L188" s="30"/>
      <c r="M188" s="150" t="s">
        <v>1</v>
      </c>
      <c r="N188" s="151" t="s">
        <v>42</v>
      </c>
      <c r="O188" s="55"/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3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128</v>
      </c>
      <c r="AT188" s="154" t="s">
        <v>124</v>
      </c>
      <c r="AU188" s="154" t="s">
        <v>77</v>
      </c>
      <c r="AY188" s="14" t="s">
        <v>121</v>
      </c>
      <c r="BE188" s="155">
        <f t="shared" si="24"/>
        <v>0</v>
      </c>
      <c r="BF188" s="155">
        <f t="shared" si="25"/>
        <v>0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85</v>
      </c>
      <c r="BK188" s="155">
        <f t="shared" si="29"/>
        <v>0</v>
      </c>
      <c r="BL188" s="14" t="s">
        <v>128</v>
      </c>
      <c r="BM188" s="154" t="s">
        <v>441</v>
      </c>
    </row>
    <row r="189" spans="1:65" s="2" customFormat="1" ht="24.2" customHeight="1">
      <c r="A189" s="29"/>
      <c r="B189" s="141"/>
      <c r="C189" s="142" t="s">
        <v>442</v>
      </c>
      <c r="D189" s="142" t="s">
        <v>124</v>
      </c>
      <c r="E189" s="143" t="s">
        <v>443</v>
      </c>
      <c r="F189" s="144" t="s">
        <v>444</v>
      </c>
      <c r="G189" s="145" t="s">
        <v>207</v>
      </c>
      <c r="H189" s="146">
        <v>1</v>
      </c>
      <c r="I189" s="147"/>
      <c r="J189" s="148">
        <f t="shared" si="20"/>
        <v>0</v>
      </c>
      <c r="K189" s="149"/>
      <c r="L189" s="30"/>
      <c r="M189" s="150" t="s">
        <v>1</v>
      </c>
      <c r="N189" s="151" t="s">
        <v>42</v>
      </c>
      <c r="O189" s="55"/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53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128</v>
      </c>
      <c r="AT189" s="154" t="s">
        <v>124</v>
      </c>
      <c r="AU189" s="154" t="s">
        <v>77</v>
      </c>
      <c r="AY189" s="14" t="s">
        <v>121</v>
      </c>
      <c r="BE189" s="155">
        <f t="shared" si="24"/>
        <v>0</v>
      </c>
      <c r="BF189" s="155">
        <f t="shared" si="25"/>
        <v>0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85</v>
      </c>
      <c r="BK189" s="155">
        <f t="shared" si="29"/>
        <v>0</v>
      </c>
      <c r="BL189" s="14" t="s">
        <v>128</v>
      </c>
      <c r="BM189" s="154" t="s">
        <v>445</v>
      </c>
    </row>
    <row r="190" spans="1:65" s="2" customFormat="1" ht="24.2" customHeight="1">
      <c r="A190" s="29"/>
      <c r="B190" s="141"/>
      <c r="C190" s="142" t="s">
        <v>446</v>
      </c>
      <c r="D190" s="142" t="s">
        <v>124</v>
      </c>
      <c r="E190" s="143" t="s">
        <v>447</v>
      </c>
      <c r="F190" s="144" t="s">
        <v>448</v>
      </c>
      <c r="G190" s="145" t="s">
        <v>207</v>
      </c>
      <c r="H190" s="146">
        <v>2</v>
      </c>
      <c r="I190" s="147"/>
      <c r="J190" s="148">
        <f t="shared" si="20"/>
        <v>0</v>
      </c>
      <c r="K190" s="149"/>
      <c r="L190" s="30"/>
      <c r="M190" s="150" t="s">
        <v>1</v>
      </c>
      <c r="N190" s="151" t="s">
        <v>42</v>
      </c>
      <c r="O190" s="55"/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53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128</v>
      </c>
      <c r="AT190" s="154" t="s">
        <v>124</v>
      </c>
      <c r="AU190" s="154" t="s">
        <v>77</v>
      </c>
      <c r="AY190" s="14" t="s">
        <v>121</v>
      </c>
      <c r="BE190" s="155">
        <f t="shared" si="24"/>
        <v>0</v>
      </c>
      <c r="BF190" s="155">
        <f t="shared" si="25"/>
        <v>0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85</v>
      </c>
      <c r="BK190" s="155">
        <f t="shared" si="29"/>
        <v>0</v>
      </c>
      <c r="BL190" s="14" t="s">
        <v>128</v>
      </c>
      <c r="BM190" s="154" t="s">
        <v>449</v>
      </c>
    </row>
    <row r="191" spans="1:65" s="2" customFormat="1" ht="24.2" customHeight="1">
      <c r="A191" s="29"/>
      <c r="B191" s="141"/>
      <c r="C191" s="142" t="s">
        <v>450</v>
      </c>
      <c r="D191" s="142" t="s">
        <v>124</v>
      </c>
      <c r="E191" s="143" t="s">
        <v>451</v>
      </c>
      <c r="F191" s="144" t="s">
        <v>452</v>
      </c>
      <c r="G191" s="145" t="s">
        <v>207</v>
      </c>
      <c r="H191" s="146">
        <v>2</v>
      </c>
      <c r="I191" s="147"/>
      <c r="J191" s="148">
        <f t="shared" si="20"/>
        <v>0</v>
      </c>
      <c r="K191" s="149"/>
      <c r="L191" s="30"/>
      <c r="M191" s="150" t="s">
        <v>1</v>
      </c>
      <c r="N191" s="151" t="s">
        <v>42</v>
      </c>
      <c r="O191" s="55"/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53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128</v>
      </c>
      <c r="AT191" s="154" t="s">
        <v>124</v>
      </c>
      <c r="AU191" s="154" t="s">
        <v>77</v>
      </c>
      <c r="AY191" s="14" t="s">
        <v>121</v>
      </c>
      <c r="BE191" s="155">
        <f t="shared" si="24"/>
        <v>0</v>
      </c>
      <c r="BF191" s="155">
        <f t="shared" si="25"/>
        <v>0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85</v>
      </c>
      <c r="BK191" s="155">
        <f t="shared" si="29"/>
        <v>0</v>
      </c>
      <c r="BL191" s="14" t="s">
        <v>128</v>
      </c>
      <c r="BM191" s="154" t="s">
        <v>453</v>
      </c>
    </row>
    <row r="192" spans="1:65" s="2" customFormat="1" ht="24.2" customHeight="1">
      <c r="A192" s="29"/>
      <c r="B192" s="141"/>
      <c r="C192" s="142" t="s">
        <v>454</v>
      </c>
      <c r="D192" s="142" t="s">
        <v>124</v>
      </c>
      <c r="E192" s="143" t="s">
        <v>455</v>
      </c>
      <c r="F192" s="144" t="s">
        <v>456</v>
      </c>
      <c r="G192" s="145" t="s">
        <v>207</v>
      </c>
      <c r="H192" s="146">
        <v>2</v>
      </c>
      <c r="I192" s="147"/>
      <c r="J192" s="148">
        <f t="shared" si="20"/>
        <v>0</v>
      </c>
      <c r="K192" s="149"/>
      <c r="L192" s="30"/>
      <c r="M192" s="150" t="s">
        <v>1</v>
      </c>
      <c r="N192" s="151" t="s">
        <v>42</v>
      </c>
      <c r="O192" s="55"/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53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128</v>
      </c>
      <c r="AT192" s="154" t="s">
        <v>124</v>
      </c>
      <c r="AU192" s="154" t="s">
        <v>77</v>
      </c>
      <c r="AY192" s="14" t="s">
        <v>121</v>
      </c>
      <c r="BE192" s="155">
        <f t="shared" si="24"/>
        <v>0</v>
      </c>
      <c r="BF192" s="155">
        <f t="shared" si="25"/>
        <v>0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85</v>
      </c>
      <c r="BK192" s="155">
        <f t="shared" si="29"/>
        <v>0</v>
      </c>
      <c r="BL192" s="14" t="s">
        <v>128</v>
      </c>
      <c r="BM192" s="154" t="s">
        <v>457</v>
      </c>
    </row>
    <row r="193" spans="1:65" s="2" customFormat="1" ht="24.2" customHeight="1">
      <c r="A193" s="29"/>
      <c r="B193" s="141"/>
      <c r="C193" s="142" t="s">
        <v>458</v>
      </c>
      <c r="D193" s="142" t="s">
        <v>124</v>
      </c>
      <c r="E193" s="143" t="s">
        <v>459</v>
      </c>
      <c r="F193" s="144" t="s">
        <v>460</v>
      </c>
      <c r="G193" s="145" t="s">
        <v>207</v>
      </c>
      <c r="H193" s="146">
        <v>2</v>
      </c>
      <c r="I193" s="147"/>
      <c r="J193" s="148">
        <f t="shared" si="20"/>
        <v>0</v>
      </c>
      <c r="K193" s="149"/>
      <c r="L193" s="30"/>
      <c r="M193" s="150" t="s">
        <v>1</v>
      </c>
      <c r="N193" s="151" t="s">
        <v>42</v>
      </c>
      <c r="O193" s="55"/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53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128</v>
      </c>
      <c r="AT193" s="154" t="s">
        <v>124</v>
      </c>
      <c r="AU193" s="154" t="s">
        <v>77</v>
      </c>
      <c r="AY193" s="14" t="s">
        <v>121</v>
      </c>
      <c r="BE193" s="155">
        <f t="shared" si="24"/>
        <v>0</v>
      </c>
      <c r="BF193" s="155">
        <f t="shared" si="25"/>
        <v>0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85</v>
      </c>
      <c r="BK193" s="155">
        <f t="shared" si="29"/>
        <v>0</v>
      </c>
      <c r="BL193" s="14" t="s">
        <v>128</v>
      </c>
      <c r="BM193" s="154" t="s">
        <v>461</v>
      </c>
    </row>
    <row r="194" spans="1:65" s="2" customFormat="1" ht="24.2" customHeight="1">
      <c r="A194" s="29"/>
      <c r="B194" s="141"/>
      <c r="C194" s="142" t="s">
        <v>462</v>
      </c>
      <c r="D194" s="142" t="s">
        <v>124</v>
      </c>
      <c r="E194" s="143" t="s">
        <v>463</v>
      </c>
      <c r="F194" s="144" t="s">
        <v>464</v>
      </c>
      <c r="G194" s="145" t="s">
        <v>207</v>
      </c>
      <c r="H194" s="146">
        <v>3</v>
      </c>
      <c r="I194" s="147"/>
      <c r="J194" s="148">
        <f t="shared" si="20"/>
        <v>0</v>
      </c>
      <c r="K194" s="149"/>
      <c r="L194" s="30"/>
      <c r="M194" s="150" t="s">
        <v>1</v>
      </c>
      <c r="N194" s="151" t="s">
        <v>42</v>
      </c>
      <c r="O194" s="55"/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53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128</v>
      </c>
      <c r="AT194" s="154" t="s">
        <v>124</v>
      </c>
      <c r="AU194" s="154" t="s">
        <v>77</v>
      </c>
      <c r="AY194" s="14" t="s">
        <v>121</v>
      </c>
      <c r="BE194" s="155">
        <f t="shared" si="24"/>
        <v>0</v>
      </c>
      <c r="BF194" s="155">
        <f t="shared" si="25"/>
        <v>0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85</v>
      </c>
      <c r="BK194" s="155">
        <f t="shared" si="29"/>
        <v>0</v>
      </c>
      <c r="BL194" s="14" t="s">
        <v>128</v>
      </c>
      <c r="BM194" s="154" t="s">
        <v>465</v>
      </c>
    </row>
    <row r="195" spans="1:65" s="2" customFormat="1" ht="24.2" customHeight="1">
      <c r="A195" s="29"/>
      <c r="B195" s="141"/>
      <c r="C195" s="142" t="s">
        <v>466</v>
      </c>
      <c r="D195" s="142" t="s">
        <v>124</v>
      </c>
      <c r="E195" s="143" t="s">
        <v>467</v>
      </c>
      <c r="F195" s="144" t="s">
        <v>468</v>
      </c>
      <c r="G195" s="145" t="s">
        <v>207</v>
      </c>
      <c r="H195" s="146">
        <v>1</v>
      </c>
      <c r="I195" s="147"/>
      <c r="J195" s="148">
        <f t="shared" si="20"/>
        <v>0</v>
      </c>
      <c r="K195" s="149"/>
      <c r="L195" s="30"/>
      <c r="M195" s="150" t="s">
        <v>1</v>
      </c>
      <c r="N195" s="151" t="s">
        <v>42</v>
      </c>
      <c r="O195" s="55"/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53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128</v>
      </c>
      <c r="AT195" s="154" t="s">
        <v>124</v>
      </c>
      <c r="AU195" s="154" t="s">
        <v>77</v>
      </c>
      <c r="AY195" s="14" t="s">
        <v>121</v>
      </c>
      <c r="BE195" s="155">
        <f t="shared" si="24"/>
        <v>0</v>
      </c>
      <c r="BF195" s="155">
        <f t="shared" si="25"/>
        <v>0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85</v>
      </c>
      <c r="BK195" s="155">
        <f t="shared" si="29"/>
        <v>0</v>
      </c>
      <c r="BL195" s="14" t="s">
        <v>128</v>
      </c>
      <c r="BM195" s="154" t="s">
        <v>469</v>
      </c>
    </row>
    <row r="196" spans="1:65" s="2" customFormat="1" ht="24.2" customHeight="1">
      <c r="A196" s="29"/>
      <c r="B196" s="141"/>
      <c r="C196" s="142" t="s">
        <v>470</v>
      </c>
      <c r="D196" s="142" t="s">
        <v>124</v>
      </c>
      <c r="E196" s="143" t="s">
        <v>471</v>
      </c>
      <c r="F196" s="144" t="s">
        <v>472</v>
      </c>
      <c r="G196" s="145" t="s">
        <v>207</v>
      </c>
      <c r="H196" s="146">
        <v>1</v>
      </c>
      <c r="I196" s="147"/>
      <c r="J196" s="148">
        <f t="shared" si="20"/>
        <v>0</v>
      </c>
      <c r="K196" s="149"/>
      <c r="L196" s="30"/>
      <c r="M196" s="150" t="s">
        <v>1</v>
      </c>
      <c r="N196" s="151" t="s">
        <v>42</v>
      </c>
      <c r="O196" s="55"/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53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128</v>
      </c>
      <c r="AT196" s="154" t="s">
        <v>124</v>
      </c>
      <c r="AU196" s="154" t="s">
        <v>77</v>
      </c>
      <c r="AY196" s="14" t="s">
        <v>121</v>
      </c>
      <c r="BE196" s="155">
        <f t="shared" si="24"/>
        <v>0</v>
      </c>
      <c r="BF196" s="155">
        <f t="shared" si="25"/>
        <v>0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85</v>
      </c>
      <c r="BK196" s="155">
        <f t="shared" si="29"/>
        <v>0</v>
      </c>
      <c r="BL196" s="14" t="s">
        <v>128</v>
      </c>
      <c r="BM196" s="154" t="s">
        <v>473</v>
      </c>
    </row>
    <row r="197" spans="1:65" s="2" customFormat="1" ht="24.2" customHeight="1">
      <c r="A197" s="29"/>
      <c r="B197" s="141"/>
      <c r="C197" s="142" t="s">
        <v>474</v>
      </c>
      <c r="D197" s="142" t="s">
        <v>124</v>
      </c>
      <c r="E197" s="143" t="s">
        <v>475</v>
      </c>
      <c r="F197" s="144" t="s">
        <v>476</v>
      </c>
      <c r="G197" s="145" t="s">
        <v>207</v>
      </c>
      <c r="H197" s="146">
        <v>1</v>
      </c>
      <c r="I197" s="147"/>
      <c r="J197" s="148">
        <f t="shared" si="20"/>
        <v>0</v>
      </c>
      <c r="K197" s="149"/>
      <c r="L197" s="30"/>
      <c r="M197" s="150" t="s">
        <v>1</v>
      </c>
      <c r="N197" s="151" t="s">
        <v>42</v>
      </c>
      <c r="O197" s="55"/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53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128</v>
      </c>
      <c r="AT197" s="154" t="s">
        <v>124</v>
      </c>
      <c r="AU197" s="154" t="s">
        <v>77</v>
      </c>
      <c r="AY197" s="14" t="s">
        <v>121</v>
      </c>
      <c r="BE197" s="155">
        <f t="shared" si="24"/>
        <v>0</v>
      </c>
      <c r="BF197" s="155">
        <f t="shared" si="25"/>
        <v>0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85</v>
      </c>
      <c r="BK197" s="155">
        <f t="shared" si="29"/>
        <v>0</v>
      </c>
      <c r="BL197" s="14" t="s">
        <v>128</v>
      </c>
      <c r="BM197" s="154" t="s">
        <v>477</v>
      </c>
    </row>
    <row r="198" spans="1:65" s="2" customFormat="1" ht="24.2" customHeight="1">
      <c r="A198" s="29"/>
      <c r="B198" s="141"/>
      <c r="C198" s="142" t="s">
        <v>478</v>
      </c>
      <c r="D198" s="142" t="s">
        <v>124</v>
      </c>
      <c r="E198" s="143" t="s">
        <v>479</v>
      </c>
      <c r="F198" s="144" t="s">
        <v>480</v>
      </c>
      <c r="G198" s="145" t="s">
        <v>207</v>
      </c>
      <c r="H198" s="146">
        <v>2</v>
      </c>
      <c r="I198" s="147"/>
      <c r="J198" s="148">
        <f t="shared" ref="J198:J229" si="30">ROUND(I198*H198,2)</f>
        <v>0</v>
      </c>
      <c r="K198" s="149"/>
      <c r="L198" s="30"/>
      <c r="M198" s="150" t="s">
        <v>1</v>
      </c>
      <c r="N198" s="151" t="s">
        <v>42</v>
      </c>
      <c r="O198" s="55"/>
      <c r="P198" s="152">
        <f t="shared" ref="P198:P229" si="31">O198*H198</f>
        <v>0</v>
      </c>
      <c r="Q198" s="152">
        <v>0</v>
      </c>
      <c r="R198" s="152">
        <f t="shared" ref="R198:R229" si="32">Q198*H198</f>
        <v>0</v>
      </c>
      <c r="S198" s="152">
        <v>0</v>
      </c>
      <c r="T198" s="153">
        <f t="shared" ref="T198:T229" si="33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128</v>
      </c>
      <c r="AT198" s="154" t="s">
        <v>124</v>
      </c>
      <c r="AU198" s="154" t="s">
        <v>77</v>
      </c>
      <c r="AY198" s="14" t="s">
        <v>121</v>
      </c>
      <c r="BE198" s="155">
        <f t="shared" ref="BE198:BE232" si="34">IF(N198="základní",J198,0)</f>
        <v>0</v>
      </c>
      <c r="BF198" s="155">
        <f t="shared" ref="BF198:BF232" si="35">IF(N198="snížená",J198,0)</f>
        <v>0</v>
      </c>
      <c r="BG198" s="155">
        <f t="shared" ref="BG198:BG232" si="36">IF(N198="zákl. přenesená",J198,0)</f>
        <v>0</v>
      </c>
      <c r="BH198" s="155">
        <f t="shared" ref="BH198:BH232" si="37">IF(N198="sníž. přenesená",J198,0)</f>
        <v>0</v>
      </c>
      <c r="BI198" s="155">
        <f t="shared" ref="BI198:BI232" si="38">IF(N198="nulová",J198,0)</f>
        <v>0</v>
      </c>
      <c r="BJ198" s="14" t="s">
        <v>85</v>
      </c>
      <c r="BK198" s="155">
        <f t="shared" ref="BK198:BK232" si="39">ROUND(I198*H198,2)</f>
        <v>0</v>
      </c>
      <c r="BL198" s="14" t="s">
        <v>128</v>
      </c>
      <c r="BM198" s="154" t="s">
        <v>481</v>
      </c>
    </row>
    <row r="199" spans="1:65" s="2" customFormat="1" ht="24.2" customHeight="1">
      <c r="A199" s="29"/>
      <c r="B199" s="141"/>
      <c r="C199" s="142" t="s">
        <v>482</v>
      </c>
      <c r="D199" s="142" t="s">
        <v>124</v>
      </c>
      <c r="E199" s="143" t="s">
        <v>483</v>
      </c>
      <c r="F199" s="144" t="s">
        <v>484</v>
      </c>
      <c r="G199" s="145" t="s">
        <v>207</v>
      </c>
      <c r="H199" s="146">
        <v>1</v>
      </c>
      <c r="I199" s="147"/>
      <c r="J199" s="148">
        <f t="shared" si="30"/>
        <v>0</v>
      </c>
      <c r="K199" s="149"/>
      <c r="L199" s="30"/>
      <c r="M199" s="150" t="s">
        <v>1</v>
      </c>
      <c r="N199" s="151" t="s">
        <v>42</v>
      </c>
      <c r="O199" s="55"/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53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128</v>
      </c>
      <c r="AT199" s="154" t="s">
        <v>124</v>
      </c>
      <c r="AU199" s="154" t="s">
        <v>77</v>
      </c>
      <c r="AY199" s="14" t="s">
        <v>121</v>
      </c>
      <c r="BE199" s="155">
        <f t="shared" si="34"/>
        <v>0</v>
      </c>
      <c r="BF199" s="155">
        <f t="shared" si="35"/>
        <v>0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4" t="s">
        <v>85</v>
      </c>
      <c r="BK199" s="155">
        <f t="shared" si="39"/>
        <v>0</v>
      </c>
      <c r="BL199" s="14" t="s">
        <v>128</v>
      </c>
      <c r="BM199" s="154" t="s">
        <v>485</v>
      </c>
    </row>
    <row r="200" spans="1:65" s="2" customFormat="1" ht="24.2" customHeight="1">
      <c r="A200" s="29"/>
      <c r="B200" s="141"/>
      <c r="C200" s="142" t="s">
        <v>486</v>
      </c>
      <c r="D200" s="142" t="s">
        <v>124</v>
      </c>
      <c r="E200" s="143" t="s">
        <v>487</v>
      </c>
      <c r="F200" s="144" t="s">
        <v>488</v>
      </c>
      <c r="G200" s="145" t="s">
        <v>207</v>
      </c>
      <c r="H200" s="146">
        <v>2</v>
      </c>
      <c r="I200" s="147"/>
      <c r="J200" s="148">
        <f t="shared" si="30"/>
        <v>0</v>
      </c>
      <c r="K200" s="149"/>
      <c r="L200" s="30"/>
      <c r="M200" s="150" t="s">
        <v>1</v>
      </c>
      <c r="N200" s="151" t="s">
        <v>42</v>
      </c>
      <c r="O200" s="55"/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53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128</v>
      </c>
      <c r="AT200" s="154" t="s">
        <v>124</v>
      </c>
      <c r="AU200" s="154" t="s">
        <v>77</v>
      </c>
      <c r="AY200" s="14" t="s">
        <v>121</v>
      </c>
      <c r="BE200" s="155">
        <f t="shared" si="34"/>
        <v>0</v>
      </c>
      <c r="BF200" s="155">
        <f t="shared" si="35"/>
        <v>0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4" t="s">
        <v>85</v>
      </c>
      <c r="BK200" s="155">
        <f t="shared" si="39"/>
        <v>0</v>
      </c>
      <c r="BL200" s="14" t="s">
        <v>128</v>
      </c>
      <c r="BM200" s="154" t="s">
        <v>489</v>
      </c>
    </row>
    <row r="201" spans="1:65" s="2" customFormat="1" ht="24.2" customHeight="1">
      <c r="A201" s="29"/>
      <c r="B201" s="141"/>
      <c r="C201" s="142" t="s">
        <v>490</v>
      </c>
      <c r="D201" s="142" t="s">
        <v>124</v>
      </c>
      <c r="E201" s="143" t="s">
        <v>491</v>
      </c>
      <c r="F201" s="144" t="s">
        <v>492</v>
      </c>
      <c r="G201" s="145" t="s">
        <v>207</v>
      </c>
      <c r="H201" s="146">
        <v>6</v>
      </c>
      <c r="I201" s="147"/>
      <c r="J201" s="148">
        <f t="shared" si="30"/>
        <v>0</v>
      </c>
      <c r="K201" s="149"/>
      <c r="L201" s="30"/>
      <c r="M201" s="150" t="s">
        <v>1</v>
      </c>
      <c r="N201" s="151" t="s">
        <v>42</v>
      </c>
      <c r="O201" s="55"/>
      <c r="P201" s="152">
        <f t="shared" si="31"/>
        <v>0</v>
      </c>
      <c r="Q201" s="152">
        <v>0</v>
      </c>
      <c r="R201" s="152">
        <f t="shared" si="32"/>
        <v>0</v>
      </c>
      <c r="S201" s="152">
        <v>0</v>
      </c>
      <c r="T201" s="153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128</v>
      </c>
      <c r="AT201" s="154" t="s">
        <v>124</v>
      </c>
      <c r="AU201" s="154" t="s">
        <v>77</v>
      </c>
      <c r="AY201" s="14" t="s">
        <v>121</v>
      </c>
      <c r="BE201" s="155">
        <f t="shared" si="34"/>
        <v>0</v>
      </c>
      <c r="BF201" s="155">
        <f t="shared" si="35"/>
        <v>0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4" t="s">
        <v>85</v>
      </c>
      <c r="BK201" s="155">
        <f t="shared" si="39"/>
        <v>0</v>
      </c>
      <c r="BL201" s="14" t="s">
        <v>128</v>
      </c>
      <c r="BM201" s="154" t="s">
        <v>493</v>
      </c>
    </row>
    <row r="202" spans="1:65" s="2" customFormat="1" ht="37.9" customHeight="1">
      <c r="A202" s="29"/>
      <c r="B202" s="141"/>
      <c r="C202" s="142" t="s">
        <v>494</v>
      </c>
      <c r="D202" s="142" t="s">
        <v>124</v>
      </c>
      <c r="E202" s="143" t="s">
        <v>495</v>
      </c>
      <c r="F202" s="144" t="s">
        <v>496</v>
      </c>
      <c r="G202" s="145" t="s">
        <v>207</v>
      </c>
      <c r="H202" s="146">
        <v>6</v>
      </c>
      <c r="I202" s="147"/>
      <c r="J202" s="148">
        <f t="shared" si="30"/>
        <v>0</v>
      </c>
      <c r="K202" s="149"/>
      <c r="L202" s="30"/>
      <c r="M202" s="150" t="s">
        <v>1</v>
      </c>
      <c r="N202" s="151" t="s">
        <v>42</v>
      </c>
      <c r="O202" s="55"/>
      <c r="P202" s="152">
        <f t="shared" si="31"/>
        <v>0</v>
      </c>
      <c r="Q202" s="152">
        <v>0</v>
      </c>
      <c r="R202" s="152">
        <f t="shared" si="32"/>
        <v>0</v>
      </c>
      <c r="S202" s="152">
        <v>0</v>
      </c>
      <c r="T202" s="153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128</v>
      </c>
      <c r="AT202" s="154" t="s">
        <v>124</v>
      </c>
      <c r="AU202" s="154" t="s">
        <v>77</v>
      </c>
      <c r="AY202" s="14" t="s">
        <v>121</v>
      </c>
      <c r="BE202" s="155">
        <f t="shared" si="34"/>
        <v>0</v>
      </c>
      <c r="BF202" s="155">
        <f t="shared" si="35"/>
        <v>0</v>
      </c>
      <c r="BG202" s="155">
        <f t="shared" si="36"/>
        <v>0</v>
      </c>
      <c r="BH202" s="155">
        <f t="shared" si="37"/>
        <v>0</v>
      </c>
      <c r="BI202" s="155">
        <f t="shared" si="38"/>
        <v>0</v>
      </c>
      <c r="BJ202" s="14" t="s">
        <v>85</v>
      </c>
      <c r="BK202" s="155">
        <f t="shared" si="39"/>
        <v>0</v>
      </c>
      <c r="BL202" s="14" t="s">
        <v>128</v>
      </c>
      <c r="BM202" s="154" t="s">
        <v>497</v>
      </c>
    </row>
    <row r="203" spans="1:65" s="2" customFormat="1" ht="24.2" customHeight="1">
      <c r="A203" s="29"/>
      <c r="B203" s="141"/>
      <c r="C203" s="142" t="s">
        <v>498</v>
      </c>
      <c r="D203" s="142" t="s">
        <v>124</v>
      </c>
      <c r="E203" s="143" t="s">
        <v>499</v>
      </c>
      <c r="F203" s="144" t="s">
        <v>500</v>
      </c>
      <c r="G203" s="145" t="s">
        <v>207</v>
      </c>
      <c r="H203" s="146">
        <v>1</v>
      </c>
      <c r="I203" s="147"/>
      <c r="J203" s="148">
        <f t="shared" si="30"/>
        <v>0</v>
      </c>
      <c r="K203" s="149"/>
      <c r="L203" s="30"/>
      <c r="M203" s="150" t="s">
        <v>1</v>
      </c>
      <c r="N203" s="151" t="s">
        <v>42</v>
      </c>
      <c r="O203" s="55"/>
      <c r="P203" s="152">
        <f t="shared" si="31"/>
        <v>0</v>
      </c>
      <c r="Q203" s="152">
        <v>0</v>
      </c>
      <c r="R203" s="152">
        <f t="shared" si="32"/>
        <v>0</v>
      </c>
      <c r="S203" s="152">
        <v>0</v>
      </c>
      <c r="T203" s="153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128</v>
      </c>
      <c r="AT203" s="154" t="s">
        <v>124</v>
      </c>
      <c r="AU203" s="154" t="s">
        <v>77</v>
      </c>
      <c r="AY203" s="14" t="s">
        <v>121</v>
      </c>
      <c r="BE203" s="155">
        <f t="shared" si="34"/>
        <v>0</v>
      </c>
      <c r="BF203" s="155">
        <f t="shared" si="35"/>
        <v>0</v>
      </c>
      <c r="BG203" s="155">
        <f t="shared" si="36"/>
        <v>0</v>
      </c>
      <c r="BH203" s="155">
        <f t="shared" si="37"/>
        <v>0</v>
      </c>
      <c r="BI203" s="155">
        <f t="shared" si="38"/>
        <v>0</v>
      </c>
      <c r="BJ203" s="14" t="s">
        <v>85</v>
      </c>
      <c r="BK203" s="155">
        <f t="shared" si="39"/>
        <v>0</v>
      </c>
      <c r="BL203" s="14" t="s">
        <v>128</v>
      </c>
      <c r="BM203" s="154" t="s">
        <v>501</v>
      </c>
    </row>
    <row r="204" spans="1:65" s="2" customFormat="1" ht="33" customHeight="1">
      <c r="A204" s="29"/>
      <c r="B204" s="141"/>
      <c r="C204" s="142" t="s">
        <v>502</v>
      </c>
      <c r="D204" s="142" t="s">
        <v>124</v>
      </c>
      <c r="E204" s="143" t="s">
        <v>503</v>
      </c>
      <c r="F204" s="144" t="s">
        <v>504</v>
      </c>
      <c r="G204" s="145" t="s">
        <v>207</v>
      </c>
      <c r="H204" s="146">
        <v>1</v>
      </c>
      <c r="I204" s="147"/>
      <c r="J204" s="148">
        <f t="shared" si="30"/>
        <v>0</v>
      </c>
      <c r="K204" s="149"/>
      <c r="L204" s="30"/>
      <c r="M204" s="150" t="s">
        <v>1</v>
      </c>
      <c r="N204" s="151" t="s">
        <v>42</v>
      </c>
      <c r="O204" s="55"/>
      <c r="P204" s="152">
        <f t="shared" si="31"/>
        <v>0</v>
      </c>
      <c r="Q204" s="152">
        <v>0</v>
      </c>
      <c r="R204" s="152">
        <f t="shared" si="32"/>
        <v>0</v>
      </c>
      <c r="S204" s="152">
        <v>0</v>
      </c>
      <c r="T204" s="153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128</v>
      </c>
      <c r="AT204" s="154" t="s">
        <v>124</v>
      </c>
      <c r="AU204" s="154" t="s">
        <v>77</v>
      </c>
      <c r="AY204" s="14" t="s">
        <v>121</v>
      </c>
      <c r="BE204" s="155">
        <f t="shared" si="34"/>
        <v>0</v>
      </c>
      <c r="BF204" s="155">
        <f t="shared" si="35"/>
        <v>0</v>
      </c>
      <c r="BG204" s="155">
        <f t="shared" si="36"/>
        <v>0</v>
      </c>
      <c r="BH204" s="155">
        <f t="shared" si="37"/>
        <v>0</v>
      </c>
      <c r="BI204" s="155">
        <f t="shared" si="38"/>
        <v>0</v>
      </c>
      <c r="BJ204" s="14" t="s">
        <v>85</v>
      </c>
      <c r="BK204" s="155">
        <f t="shared" si="39"/>
        <v>0</v>
      </c>
      <c r="BL204" s="14" t="s">
        <v>128</v>
      </c>
      <c r="BM204" s="154" t="s">
        <v>505</v>
      </c>
    </row>
    <row r="205" spans="1:65" s="2" customFormat="1" ht="24.2" customHeight="1">
      <c r="A205" s="29"/>
      <c r="B205" s="141"/>
      <c r="C205" s="142" t="s">
        <v>506</v>
      </c>
      <c r="D205" s="142" t="s">
        <v>124</v>
      </c>
      <c r="E205" s="143" t="s">
        <v>507</v>
      </c>
      <c r="F205" s="144" t="s">
        <v>508</v>
      </c>
      <c r="G205" s="145" t="s">
        <v>207</v>
      </c>
      <c r="H205" s="146">
        <v>1</v>
      </c>
      <c r="I205" s="147"/>
      <c r="J205" s="148">
        <f t="shared" si="30"/>
        <v>0</v>
      </c>
      <c r="K205" s="149"/>
      <c r="L205" s="30"/>
      <c r="M205" s="150" t="s">
        <v>1</v>
      </c>
      <c r="N205" s="151" t="s">
        <v>42</v>
      </c>
      <c r="O205" s="55"/>
      <c r="P205" s="152">
        <f t="shared" si="31"/>
        <v>0</v>
      </c>
      <c r="Q205" s="152">
        <v>0</v>
      </c>
      <c r="R205" s="152">
        <f t="shared" si="32"/>
        <v>0</v>
      </c>
      <c r="S205" s="152">
        <v>0</v>
      </c>
      <c r="T205" s="153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128</v>
      </c>
      <c r="AT205" s="154" t="s">
        <v>124</v>
      </c>
      <c r="AU205" s="154" t="s">
        <v>77</v>
      </c>
      <c r="AY205" s="14" t="s">
        <v>121</v>
      </c>
      <c r="BE205" s="155">
        <f t="shared" si="34"/>
        <v>0</v>
      </c>
      <c r="BF205" s="155">
        <f t="shared" si="35"/>
        <v>0</v>
      </c>
      <c r="BG205" s="155">
        <f t="shared" si="36"/>
        <v>0</v>
      </c>
      <c r="BH205" s="155">
        <f t="shared" si="37"/>
        <v>0</v>
      </c>
      <c r="BI205" s="155">
        <f t="shared" si="38"/>
        <v>0</v>
      </c>
      <c r="BJ205" s="14" t="s">
        <v>85</v>
      </c>
      <c r="BK205" s="155">
        <f t="shared" si="39"/>
        <v>0</v>
      </c>
      <c r="BL205" s="14" t="s">
        <v>128</v>
      </c>
      <c r="BM205" s="154" t="s">
        <v>509</v>
      </c>
    </row>
    <row r="206" spans="1:65" s="2" customFormat="1" ht="24.2" customHeight="1">
      <c r="A206" s="29"/>
      <c r="B206" s="141"/>
      <c r="C206" s="142" t="s">
        <v>510</v>
      </c>
      <c r="D206" s="142" t="s">
        <v>124</v>
      </c>
      <c r="E206" s="143" t="s">
        <v>511</v>
      </c>
      <c r="F206" s="144" t="s">
        <v>512</v>
      </c>
      <c r="G206" s="145" t="s">
        <v>207</v>
      </c>
      <c r="H206" s="146">
        <v>1</v>
      </c>
      <c r="I206" s="147"/>
      <c r="J206" s="148">
        <f t="shared" si="30"/>
        <v>0</v>
      </c>
      <c r="K206" s="149"/>
      <c r="L206" s="30"/>
      <c r="M206" s="150" t="s">
        <v>1</v>
      </c>
      <c r="N206" s="151" t="s">
        <v>42</v>
      </c>
      <c r="O206" s="55"/>
      <c r="P206" s="152">
        <f t="shared" si="31"/>
        <v>0</v>
      </c>
      <c r="Q206" s="152">
        <v>0</v>
      </c>
      <c r="R206" s="152">
        <f t="shared" si="32"/>
        <v>0</v>
      </c>
      <c r="S206" s="152">
        <v>0</v>
      </c>
      <c r="T206" s="153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128</v>
      </c>
      <c r="AT206" s="154" t="s">
        <v>124</v>
      </c>
      <c r="AU206" s="154" t="s">
        <v>77</v>
      </c>
      <c r="AY206" s="14" t="s">
        <v>121</v>
      </c>
      <c r="BE206" s="155">
        <f t="shared" si="34"/>
        <v>0</v>
      </c>
      <c r="BF206" s="155">
        <f t="shared" si="35"/>
        <v>0</v>
      </c>
      <c r="BG206" s="155">
        <f t="shared" si="36"/>
        <v>0</v>
      </c>
      <c r="BH206" s="155">
        <f t="shared" si="37"/>
        <v>0</v>
      </c>
      <c r="BI206" s="155">
        <f t="shared" si="38"/>
        <v>0</v>
      </c>
      <c r="BJ206" s="14" t="s">
        <v>85</v>
      </c>
      <c r="BK206" s="155">
        <f t="shared" si="39"/>
        <v>0</v>
      </c>
      <c r="BL206" s="14" t="s">
        <v>128</v>
      </c>
      <c r="BM206" s="154" t="s">
        <v>513</v>
      </c>
    </row>
    <row r="207" spans="1:65" s="2" customFormat="1" ht="33" customHeight="1">
      <c r="A207" s="29"/>
      <c r="B207" s="141"/>
      <c r="C207" s="142" t="s">
        <v>514</v>
      </c>
      <c r="D207" s="142" t="s">
        <v>124</v>
      </c>
      <c r="E207" s="143" t="s">
        <v>515</v>
      </c>
      <c r="F207" s="144" t="s">
        <v>516</v>
      </c>
      <c r="G207" s="145" t="s">
        <v>207</v>
      </c>
      <c r="H207" s="146">
        <v>2</v>
      </c>
      <c r="I207" s="147"/>
      <c r="J207" s="148">
        <f t="shared" si="30"/>
        <v>0</v>
      </c>
      <c r="K207" s="149"/>
      <c r="L207" s="30"/>
      <c r="M207" s="150" t="s">
        <v>1</v>
      </c>
      <c r="N207" s="151" t="s">
        <v>42</v>
      </c>
      <c r="O207" s="55"/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53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128</v>
      </c>
      <c r="AT207" s="154" t="s">
        <v>124</v>
      </c>
      <c r="AU207" s="154" t="s">
        <v>77</v>
      </c>
      <c r="AY207" s="14" t="s">
        <v>121</v>
      </c>
      <c r="BE207" s="155">
        <f t="shared" si="34"/>
        <v>0</v>
      </c>
      <c r="BF207" s="155">
        <f t="shared" si="35"/>
        <v>0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4" t="s">
        <v>85</v>
      </c>
      <c r="BK207" s="155">
        <f t="shared" si="39"/>
        <v>0</v>
      </c>
      <c r="BL207" s="14" t="s">
        <v>128</v>
      </c>
      <c r="BM207" s="154" t="s">
        <v>517</v>
      </c>
    </row>
    <row r="208" spans="1:65" s="2" customFormat="1" ht="33" customHeight="1">
      <c r="A208" s="29"/>
      <c r="B208" s="141"/>
      <c r="C208" s="142" t="s">
        <v>518</v>
      </c>
      <c r="D208" s="142" t="s">
        <v>124</v>
      </c>
      <c r="E208" s="143" t="s">
        <v>519</v>
      </c>
      <c r="F208" s="144" t="s">
        <v>520</v>
      </c>
      <c r="G208" s="145" t="s">
        <v>207</v>
      </c>
      <c r="H208" s="146">
        <v>1</v>
      </c>
      <c r="I208" s="147"/>
      <c r="J208" s="148">
        <f t="shared" si="30"/>
        <v>0</v>
      </c>
      <c r="K208" s="149"/>
      <c r="L208" s="30"/>
      <c r="M208" s="150" t="s">
        <v>1</v>
      </c>
      <c r="N208" s="151" t="s">
        <v>42</v>
      </c>
      <c r="O208" s="55"/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53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128</v>
      </c>
      <c r="AT208" s="154" t="s">
        <v>124</v>
      </c>
      <c r="AU208" s="154" t="s">
        <v>77</v>
      </c>
      <c r="AY208" s="14" t="s">
        <v>121</v>
      </c>
      <c r="BE208" s="155">
        <f t="shared" si="34"/>
        <v>0</v>
      </c>
      <c r="BF208" s="155">
        <f t="shared" si="35"/>
        <v>0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4" t="s">
        <v>85</v>
      </c>
      <c r="BK208" s="155">
        <f t="shared" si="39"/>
        <v>0</v>
      </c>
      <c r="BL208" s="14" t="s">
        <v>128</v>
      </c>
      <c r="BM208" s="154" t="s">
        <v>521</v>
      </c>
    </row>
    <row r="209" spans="1:65" s="2" customFormat="1" ht="24.2" customHeight="1">
      <c r="A209" s="29"/>
      <c r="B209" s="141"/>
      <c r="C209" s="142" t="s">
        <v>522</v>
      </c>
      <c r="D209" s="142" t="s">
        <v>124</v>
      </c>
      <c r="E209" s="143" t="s">
        <v>523</v>
      </c>
      <c r="F209" s="144" t="s">
        <v>524</v>
      </c>
      <c r="G209" s="145" t="s">
        <v>207</v>
      </c>
      <c r="H209" s="146">
        <v>2</v>
      </c>
      <c r="I209" s="147"/>
      <c r="J209" s="148">
        <f t="shared" si="30"/>
        <v>0</v>
      </c>
      <c r="K209" s="149"/>
      <c r="L209" s="30"/>
      <c r="M209" s="150" t="s">
        <v>1</v>
      </c>
      <c r="N209" s="151" t="s">
        <v>42</v>
      </c>
      <c r="O209" s="55"/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53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128</v>
      </c>
      <c r="AT209" s="154" t="s">
        <v>124</v>
      </c>
      <c r="AU209" s="154" t="s">
        <v>77</v>
      </c>
      <c r="AY209" s="14" t="s">
        <v>121</v>
      </c>
      <c r="BE209" s="155">
        <f t="shared" si="34"/>
        <v>0</v>
      </c>
      <c r="BF209" s="155">
        <f t="shared" si="35"/>
        <v>0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4" t="s">
        <v>85</v>
      </c>
      <c r="BK209" s="155">
        <f t="shared" si="39"/>
        <v>0</v>
      </c>
      <c r="BL209" s="14" t="s">
        <v>128</v>
      </c>
      <c r="BM209" s="154" t="s">
        <v>525</v>
      </c>
    </row>
    <row r="210" spans="1:65" s="2" customFormat="1" ht="33" customHeight="1">
      <c r="A210" s="29"/>
      <c r="B210" s="141"/>
      <c r="C210" s="142" t="s">
        <v>526</v>
      </c>
      <c r="D210" s="142" t="s">
        <v>124</v>
      </c>
      <c r="E210" s="143" t="s">
        <v>527</v>
      </c>
      <c r="F210" s="144" t="s">
        <v>528</v>
      </c>
      <c r="G210" s="145" t="s">
        <v>207</v>
      </c>
      <c r="H210" s="146">
        <v>2</v>
      </c>
      <c r="I210" s="147"/>
      <c r="J210" s="148">
        <f t="shared" si="30"/>
        <v>0</v>
      </c>
      <c r="K210" s="149"/>
      <c r="L210" s="30"/>
      <c r="M210" s="150" t="s">
        <v>1</v>
      </c>
      <c r="N210" s="151" t="s">
        <v>42</v>
      </c>
      <c r="O210" s="55"/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53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128</v>
      </c>
      <c r="AT210" s="154" t="s">
        <v>124</v>
      </c>
      <c r="AU210" s="154" t="s">
        <v>77</v>
      </c>
      <c r="AY210" s="14" t="s">
        <v>121</v>
      </c>
      <c r="BE210" s="155">
        <f t="shared" si="34"/>
        <v>0</v>
      </c>
      <c r="BF210" s="155">
        <f t="shared" si="35"/>
        <v>0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4" t="s">
        <v>85</v>
      </c>
      <c r="BK210" s="155">
        <f t="shared" si="39"/>
        <v>0</v>
      </c>
      <c r="BL210" s="14" t="s">
        <v>128</v>
      </c>
      <c r="BM210" s="154" t="s">
        <v>529</v>
      </c>
    </row>
    <row r="211" spans="1:65" s="2" customFormat="1" ht="24.2" customHeight="1">
      <c r="A211" s="29"/>
      <c r="B211" s="141"/>
      <c r="C211" s="142" t="s">
        <v>530</v>
      </c>
      <c r="D211" s="142" t="s">
        <v>124</v>
      </c>
      <c r="E211" s="143" t="s">
        <v>531</v>
      </c>
      <c r="F211" s="144" t="s">
        <v>532</v>
      </c>
      <c r="G211" s="145" t="s">
        <v>207</v>
      </c>
      <c r="H211" s="146">
        <v>2</v>
      </c>
      <c r="I211" s="147"/>
      <c r="J211" s="148">
        <f t="shared" si="30"/>
        <v>0</v>
      </c>
      <c r="K211" s="149"/>
      <c r="L211" s="30"/>
      <c r="M211" s="150" t="s">
        <v>1</v>
      </c>
      <c r="N211" s="151" t="s">
        <v>42</v>
      </c>
      <c r="O211" s="55"/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53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128</v>
      </c>
      <c r="AT211" s="154" t="s">
        <v>124</v>
      </c>
      <c r="AU211" s="154" t="s">
        <v>77</v>
      </c>
      <c r="AY211" s="14" t="s">
        <v>121</v>
      </c>
      <c r="BE211" s="155">
        <f t="shared" si="34"/>
        <v>0</v>
      </c>
      <c r="BF211" s="155">
        <f t="shared" si="35"/>
        <v>0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4" t="s">
        <v>85</v>
      </c>
      <c r="BK211" s="155">
        <f t="shared" si="39"/>
        <v>0</v>
      </c>
      <c r="BL211" s="14" t="s">
        <v>128</v>
      </c>
      <c r="BM211" s="154" t="s">
        <v>533</v>
      </c>
    </row>
    <row r="212" spans="1:65" s="2" customFormat="1" ht="24.2" customHeight="1">
      <c r="A212" s="29"/>
      <c r="B212" s="141"/>
      <c r="C212" s="142" t="s">
        <v>534</v>
      </c>
      <c r="D212" s="142" t="s">
        <v>124</v>
      </c>
      <c r="E212" s="143" t="s">
        <v>535</v>
      </c>
      <c r="F212" s="144" t="s">
        <v>536</v>
      </c>
      <c r="G212" s="145" t="s">
        <v>207</v>
      </c>
      <c r="H212" s="146">
        <v>2</v>
      </c>
      <c r="I212" s="147"/>
      <c r="J212" s="148">
        <f t="shared" si="30"/>
        <v>0</v>
      </c>
      <c r="K212" s="149"/>
      <c r="L212" s="30"/>
      <c r="M212" s="150" t="s">
        <v>1</v>
      </c>
      <c r="N212" s="151" t="s">
        <v>42</v>
      </c>
      <c r="O212" s="55"/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53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128</v>
      </c>
      <c r="AT212" s="154" t="s">
        <v>124</v>
      </c>
      <c r="AU212" s="154" t="s">
        <v>77</v>
      </c>
      <c r="AY212" s="14" t="s">
        <v>121</v>
      </c>
      <c r="BE212" s="155">
        <f t="shared" si="34"/>
        <v>0</v>
      </c>
      <c r="BF212" s="155">
        <f t="shared" si="35"/>
        <v>0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85</v>
      </c>
      <c r="BK212" s="155">
        <f t="shared" si="39"/>
        <v>0</v>
      </c>
      <c r="BL212" s="14" t="s">
        <v>128</v>
      </c>
      <c r="BM212" s="154" t="s">
        <v>537</v>
      </c>
    </row>
    <row r="213" spans="1:65" s="2" customFormat="1" ht="33" customHeight="1">
      <c r="A213" s="29"/>
      <c r="B213" s="141"/>
      <c r="C213" s="142" t="s">
        <v>538</v>
      </c>
      <c r="D213" s="142" t="s">
        <v>124</v>
      </c>
      <c r="E213" s="143" t="s">
        <v>539</v>
      </c>
      <c r="F213" s="144" t="s">
        <v>540</v>
      </c>
      <c r="G213" s="145" t="s">
        <v>207</v>
      </c>
      <c r="H213" s="146">
        <v>7</v>
      </c>
      <c r="I213" s="147"/>
      <c r="J213" s="148">
        <f t="shared" si="30"/>
        <v>0</v>
      </c>
      <c r="K213" s="149"/>
      <c r="L213" s="30"/>
      <c r="M213" s="150" t="s">
        <v>1</v>
      </c>
      <c r="N213" s="151" t="s">
        <v>42</v>
      </c>
      <c r="O213" s="55"/>
      <c r="P213" s="152">
        <f t="shared" si="31"/>
        <v>0</v>
      </c>
      <c r="Q213" s="152">
        <v>0</v>
      </c>
      <c r="R213" s="152">
        <f t="shared" si="32"/>
        <v>0</v>
      </c>
      <c r="S213" s="152">
        <v>0</v>
      </c>
      <c r="T213" s="153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128</v>
      </c>
      <c r="AT213" s="154" t="s">
        <v>124</v>
      </c>
      <c r="AU213" s="154" t="s">
        <v>77</v>
      </c>
      <c r="AY213" s="14" t="s">
        <v>121</v>
      </c>
      <c r="BE213" s="155">
        <f t="shared" si="34"/>
        <v>0</v>
      </c>
      <c r="BF213" s="155">
        <f t="shared" si="35"/>
        <v>0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4" t="s">
        <v>85</v>
      </c>
      <c r="BK213" s="155">
        <f t="shared" si="39"/>
        <v>0</v>
      </c>
      <c r="BL213" s="14" t="s">
        <v>128</v>
      </c>
      <c r="BM213" s="154" t="s">
        <v>541</v>
      </c>
    </row>
    <row r="214" spans="1:65" s="2" customFormat="1" ht="37.9" customHeight="1">
      <c r="A214" s="29"/>
      <c r="B214" s="141"/>
      <c r="C214" s="142" t="s">
        <v>542</v>
      </c>
      <c r="D214" s="142" t="s">
        <v>124</v>
      </c>
      <c r="E214" s="143" t="s">
        <v>543</v>
      </c>
      <c r="F214" s="144" t="s">
        <v>544</v>
      </c>
      <c r="G214" s="145" t="s">
        <v>207</v>
      </c>
      <c r="H214" s="146">
        <v>2</v>
      </c>
      <c r="I214" s="147"/>
      <c r="J214" s="148">
        <f t="shared" si="30"/>
        <v>0</v>
      </c>
      <c r="K214" s="149"/>
      <c r="L214" s="30"/>
      <c r="M214" s="150" t="s">
        <v>1</v>
      </c>
      <c r="N214" s="151" t="s">
        <v>42</v>
      </c>
      <c r="O214" s="55"/>
      <c r="P214" s="152">
        <f t="shared" si="31"/>
        <v>0</v>
      </c>
      <c r="Q214" s="152">
        <v>0</v>
      </c>
      <c r="R214" s="152">
        <f t="shared" si="32"/>
        <v>0</v>
      </c>
      <c r="S214" s="152">
        <v>0</v>
      </c>
      <c r="T214" s="153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128</v>
      </c>
      <c r="AT214" s="154" t="s">
        <v>124</v>
      </c>
      <c r="AU214" s="154" t="s">
        <v>77</v>
      </c>
      <c r="AY214" s="14" t="s">
        <v>121</v>
      </c>
      <c r="BE214" s="155">
        <f t="shared" si="34"/>
        <v>0</v>
      </c>
      <c r="BF214" s="155">
        <f t="shared" si="35"/>
        <v>0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4" t="s">
        <v>85</v>
      </c>
      <c r="BK214" s="155">
        <f t="shared" si="39"/>
        <v>0</v>
      </c>
      <c r="BL214" s="14" t="s">
        <v>128</v>
      </c>
      <c r="BM214" s="154" t="s">
        <v>545</v>
      </c>
    </row>
    <row r="215" spans="1:65" s="2" customFormat="1" ht="24.2" customHeight="1">
      <c r="A215" s="29"/>
      <c r="B215" s="141"/>
      <c r="C215" s="142" t="s">
        <v>546</v>
      </c>
      <c r="D215" s="142" t="s">
        <v>124</v>
      </c>
      <c r="E215" s="143" t="s">
        <v>547</v>
      </c>
      <c r="F215" s="144" t="s">
        <v>548</v>
      </c>
      <c r="G215" s="145" t="s">
        <v>207</v>
      </c>
      <c r="H215" s="146">
        <v>6</v>
      </c>
      <c r="I215" s="147"/>
      <c r="J215" s="148">
        <f t="shared" si="30"/>
        <v>0</v>
      </c>
      <c r="K215" s="149"/>
      <c r="L215" s="30"/>
      <c r="M215" s="150" t="s">
        <v>1</v>
      </c>
      <c r="N215" s="151" t="s">
        <v>42</v>
      </c>
      <c r="O215" s="55"/>
      <c r="P215" s="152">
        <f t="shared" si="31"/>
        <v>0</v>
      </c>
      <c r="Q215" s="152">
        <v>0</v>
      </c>
      <c r="R215" s="152">
        <f t="shared" si="32"/>
        <v>0</v>
      </c>
      <c r="S215" s="152">
        <v>0</v>
      </c>
      <c r="T215" s="153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128</v>
      </c>
      <c r="AT215" s="154" t="s">
        <v>124</v>
      </c>
      <c r="AU215" s="154" t="s">
        <v>77</v>
      </c>
      <c r="AY215" s="14" t="s">
        <v>121</v>
      </c>
      <c r="BE215" s="155">
        <f t="shared" si="34"/>
        <v>0</v>
      </c>
      <c r="BF215" s="155">
        <f t="shared" si="35"/>
        <v>0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4" t="s">
        <v>85</v>
      </c>
      <c r="BK215" s="155">
        <f t="shared" si="39"/>
        <v>0</v>
      </c>
      <c r="BL215" s="14" t="s">
        <v>128</v>
      </c>
      <c r="BM215" s="154" t="s">
        <v>549</v>
      </c>
    </row>
    <row r="216" spans="1:65" s="2" customFormat="1" ht="55.5" customHeight="1">
      <c r="A216" s="29"/>
      <c r="B216" s="141"/>
      <c r="C216" s="142" t="s">
        <v>550</v>
      </c>
      <c r="D216" s="142" t="s">
        <v>124</v>
      </c>
      <c r="E216" s="143" t="s">
        <v>551</v>
      </c>
      <c r="F216" s="144" t="s">
        <v>552</v>
      </c>
      <c r="G216" s="145" t="s">
        <v>207</v>
      </c>
      <c r="H216" s="146">
        <v>4</v>
      </c>
      <c r="I216" s="147"/>
      <c r="J216" s="148">
        <f t="shared" si="30"/>
        <v>0</v>
      </c>
      <c r="K216" s="149"/>
      <c r="L216" s="30"/>
      <c r="M216" s="150" t="s">
        <v>1</v>
      </c>
      <c r="N216" s="151" t="s">
        <v>42</v>
      </c>
      <c r="O216" s="55"/>
      <c r="P216" s="152">
        <f t="shared" si="31"/>
        <v>0</v>
      </c>
      <c r="Q216" s="152">
        <v>0</v>
      </c>
      <c r="R216" s="152">
        <f t="shared" si="32"/>
        <v>0</v>
      </c>
      <c r="S216" s="152">
        <v>0</v>
      </c>
      <c r="T216" s="153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128</v>
      </c>
      <c r="AT216" s="154" t="s">
        <v>124</v>
      </c>
      <c r="AU216" s="154" t="s">
        <v>77</v>
      </c>
      <c r="AY216" s="14" t="s">
        <v>121</v>
      </c>
      <c r="BE216" s="155">
        <f t="shared" si="34"/>
        <v>0</v>
      </c>
      <c r="BF216" s="155">
        <f t="shared" si="35"/>
        <v>0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85</v>
      </c>
      <c r="BK216" s="155">
        <f t="shared" si="39"/>
        <v>0</v>
      </c>
      <c r="BL216" s="14" t="s">
        <v>128</v>
      </c>
      <c r="BM216" s="154" t="s">
        <v>553</v>
      </c>
    </row>
    <row r="217" spans="1:65" s="2" customFormat="1" ht="44.25" customHeight="1">
      <c r="A217" s="29"/>
      <c r="B217" s="141"/>
      <c r="C217" s="142" t="s">
        <v>554</v>
      </c>
      <c r="D217" s="142" t="s">
        <v>124</v>
      </c>
      <c r="E217" s="143" t="s">
        <v>555</v>
      </c>
      <c r="F217" s="144" t="s">
        <v>556</v>
      </c>
      <c r="G217" s="145" t="s">
        <v>557</v>
      </c>
      <c r="H217" s="146">
        <v>2</v>
      </c>
      <c r="I217" s="147"/>
      <c r="J217" s="148">
        <f t="shared" si="30"/>
        <v>0</v>
      </c>
      <c r="K217" s="149"/>
      <c r="L217" s="30"/>
      <c r="M217" s="150" t="s">
        <v>1</v>
      </c>
      <c r="N217" s="151" t="s">
        <v>42</v>
      </c>
      <c r="O217" s="55"/>
      <c r="P217" s="152">
        <f t="shared" si="31"/>
        <v>0</v>
      </c>
      <c r="Q217" s="152">
        <v>0</v>
      </c>
      <c r="R217" s="152">
        <f t="shared" si="32"/>
        <v>0</v>
      </c>
      <c r="S217" s="152">
        <v>0</v>
      </c>
      <c r="T217" s="153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128</v>
      </c>
      <c r="AT217" s="154" t="s">
        <v>124</v>
      </c>
      <c r="AU217" s="154" t="s">
        <v>77</v>
      </c>
      <c r="AY217" s="14" t="s">
        <v>121</v>
      </c>
      <c r="BE217" s="155">
        <f t="shared" si="34"/>
        <v>0</v>
      </c>
      <c r="BF217" s="155">
        <f t="shared" si="35"/>
        <v>0</v>
      </c>
      <c r="BG217" s="155">
        <f t="shared" si="36"/>
        <v>0</v>
      </c>
      <c r="BH217" s="155">
        <f t="shared" si="37"/>
        <v>0</v>
      </c>
      <c r="BI217" s="155">
        <f t="shared" si="38"/>
        <v>0</v>
      </c>
      <c r="BJ217" s="14" t="s">
        <v>85</v>
      </c>
      <c r="BK217" s="155">
        <f t="shared" si="39"/>
        <v>0</v>
      </c>
      <c r="BL217" s="14" t="s">
        <v>128</v>
      </c>
      <c r="BM217" s="154" t="s">
        <v>558</v>
      </c>
    </row>
    <row r="218" spans="1:65" s="2" customFormat="1" ht="24.2" customHeight="1">
      <c r="A218" s="29"/>
      <c r="B218" s="141"/>
      <c r="C218" s="142" t="s">
        <v>559</v>
      </c>
      <c r="D218" s="142" t="s">
        <v>124</v>
      </c>
      <c r="E218" s="143" t="s">
        <v>560</v>
      </c>
      <c r="F218" s="144" t="s">
        <v>561</v>
      </c>
      <c r="G218" s="145" t="s">
        <v>207</v>
      </c>
      <c r="H218" s="146">
        <v>2</v>
      </c>
      <c r="I218" s="147"/>
      <c r="J218" s="148">
        <f t="shared" si="30"/>
        <v>0</v>
      </c>
      <c r="K218" s="149"/>
      <c r="L218" s="30"/>
      <c r="M218" s="150" t="s">
        <v>1</v>
      </c>
      <c r="N218" s="151" t="s">
        <v>42</v>
      </c>
      <c r="O218" s="55"/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53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128</v>
      </c>
      <c r="AT218" s="154" t="s">
        <v>124</v>
      </c>
      <c r="AU218" s="154" t="s">
        <v>77</v>
      </c>
      <c r="AY218" s="14" t="s">
        <v>121</v>
      </c>
      <c r="BE218" s="155">
        <f t="shared" si="34"/>
        <v>0</v>
      </c>
      <c r="BF218" s="155">
        <f t="shared" si="35"/>
        <v>0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85</v>
      </c>
      <c r="BK218" s="155">
        <f t="shared" si="39"/>
        <v>0</v>
      </c>
      <c r="BL218" s="14" t="s">
        <v>128</v>
      </c>
      <c r="BM218" s="154" t="s">
        <v>562</v>
      </c>
    </row>
    <row r="219" spans="1:65" s="2" customFormat="1" ht="66.75" customHeight="1">
      <c r="A219" s="29"/>
      <c r="B219" s="141"/>
      <c r="C219" s="142" t="s">
        <v>563</v>
      </c>
      <c r="D219" s="142" t="s">
        <v>124</v>
      </c>
      <c r="E219" s="143" t="s">
        <v>564</v>
      </c>
      <c r="F219" s="144" t="s">
        <v>565</v>
      </c>
      <c r="G219" s="145" t="s">
        <v>557</v>
      </c>
      <c r="H219" s="146">
        <v>1</v>
      </c>
      <c r="I219" s="147"/>
      <c r="J219" s="148">
        <f t="shared" si="30"/>
        <v>0</v>
      </c>
      <c r="K219" s="149"/>
      <c r="L219" s="30"/>
      <c r="M219" s="150" t="s">
        <v>1</v>
      </c>
      <c r="N219" s="151" t="s">
        <v>42</v>
      </c>
      <c r="O219" s="55"/>
      <c r="P219" s="152">
        <f t="shared" si="31"/>
        <v>0</v>
      </c>
      <c r="Q219" s="152">
        <v>0</v>
      </c>
      <c r="R219" s="152">
        <f t="shared" si="32"/>
        <v>0</v>
      </c>
      <c r="S219" s="152">
        <v>0</v>
      </c>
      <c r="T219" s="153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128</v>
      </c>
      <c r="AT219" s="154" t="s">
        <v>124</v>
      </c>
      <c r="AU219" s="154" t="s">
        <v>77</v>
      </c>
      <c r="AY219" s="14" t="s">
        <v>121</v>
      </c>
      <c r="BE219" s="155">
        <f t="shared" si="34"/>
        <v>0</v>
      </c>
      <c r="BF219" s="155">
        <f t="shared" si="35"/>
        <v>0</v>
      </c>
      <c r="BG219" s="155">
        <f t="shared" si="36"/>
        <v>0</v>
      </c>
      <c r="BH219" s="155">
        <f t="shared" si="37"/>
        <v>0</v>
      </c>
      <c r="BI219" s="155">
        <f t="shared" si="38"/>
        <v>0</v>
      </c>
      <c r="BJ219" s="14" t="s">
        <v>85</v>
      </c>
      <c r="BK219" s="155">
        <f t="shared" si="39"/>
        <v>0</v>
      </c>
      <c r="BL219" s="14" t="s">
        <v>128</v>
      </c>
      <c r="BM219" s="154" t="s">
        <v>566</v>
      </c>
    </row>
    <row r="220" spans="1:65" s="2" customFormat="1" ht="66.75" customHeight="1">
      <c r="A220" s="29"/>
      <c r="B220" s="141"/>
      <c r="C220" s="142" t="s">
        <v>567</v>
      </c>
      <c r="D220" s="142" t="s">
        <v>124</v>
      </c>
      <c r="E220" s="143" t="s">
        <v>568</v>
      </c>
      <c r="F220" s="144" t="s">
        <v>569</v>
      </c>
      <c r="G220" s="145" t="s">
        <v>207</v>
      </c>
      <c r="H220" s="146">
        <v>1</v>
      </c>
      <c r="I220" s="147"/>
      <c r="J220" s="148">
        <f t="shared" si="30"/>
        <v>0</v>
      </c>
      <c r="K220" s="149"/>
      <c r="L220" s="30"/>
      <c r="M220" s="150" t="s">
        <v>1</v>
      </c>
      <c r="N220" s="151" t="s">
        <v>42</v>
      </c>
      <c r="O220" s="55"/>
      <c r="P220" s="152">
        <f t="shared" si="31"/>
        <v>0</v>
      </c>
      <c r="Q220" s="152">
        <v>0</v>
      </c>
      <c r="R220" s="152">
        <f t="shared" si="32"/>
        <v>0</v>
      </c>
      <c r="S220" s="152">
        <v>0</v>
      </c>
      <c r="T220" s="153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128</v>
      </c>
      <c r="AT220" s="154" t="s">
        <v>124</v>
      </c>
      <c r="AU220" s="154" t="s">
        <v>77</v>
      </c>
      <c r="AY220" s="14" t="s">
        <v>121</v>
      </c>
      <c r="BE220" s="155">
        <f t="shared" si="34"/>
        <v>0</v>
      </c>
      <c r="BF220" s="155">
        <f t="shared" si="35"/>
        <v>0</v>
      </c>
      <c r="BG220" s="155">
        <f t="shared" si="36"/>
        <v>0</v>
      </c>
      <c r="BH220" s="155">
        <f t="shared" si="37"/>
        <v>0</v>
      </c>
      <c r="BI220" s="155">
        <f t="shared" si="38"/>
        <v>0</v>
      </c>
      <c r="BJ220" s="14" t="s">
        <v>85</v>
      </c>
      <c r="BK220" s="155">
        <f t="shared" si="39"/>
        <v>0</v>
      </c>
      <c r="BL220" s="14" t="s">
        <v>128</v>
      </c>
      <c r="BM220" s="154" t="s">
        <v>570</v>
      </c>
    </row>
    <row r="221" spans="1:65" s="2" customFormat="1" ht="44.25" customHeight="1">
      <c r="A221" s="29"/>
      <c r="B221" s="141"/>
      <c r="C221" s="142" t="s">
        <v>571</v>
      </c>
      <c r="D221" s="142" t="s">
        <v>124</v>
      </c>
      <c r="E221" s="143" t="s">
        <v>572</v>
      </c>
      <c r="F221" s="144" t="s">
        <v>573</v>
      </c>
      <c r="G221" s="145" t="s">
        <v>557</v>
      </c>
      <c r="H221" s="146">
        <v>1</v>
      </c>
      <c r="I221" s="147"/>
      <c r="J221" s="148">
        <f t="shared" si="30"/>
        <v>0</v>
      </c>
      <c r="K221" s="149"/>
      <c r="L221" s="30"/>
      <c r="M221" s="150" t="s">
        <v>1</v>
      </c>
      <c r="N221" s="151" t="s">
        <v>42</v>
      </c>
      <c r="O221" s="55"/>
      <c r="P221" s="152">
        <f t="shared" si="31"/>
        <v>0</v>
      </c>
      <c r="Q221" s="152">
        <v>0</v>
      </c>
      <c r="R221" s="152">
        <f t="shared" si="32"/>
        <v>0</v>
      </c>
      <c r="S221" s="152">
        <v>0</v>
      </c>
      <c r="T221" s="153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128</v>
      </c>
      <c r="AT221" s="154" t="s">
        <v>124</v>
      </c>
      <c r="AU221" s="154" t="s">
        <v>77</v>
      </c>
      <c r="AY221" s="14" t="s">
        <v>121</v>
      </c>
      <c r="BE221" s="155">
        <f t="shared" si="34"/>
        <v>0</v>
      </c>
      <c r="BF221" s="155">
        <f t="shared" si="35"/>
        <v>0</v>
      </c>
      <c r="BG221" s="155">
        <f t="shared" si="36"/>
        <v>0</v>
      </c>
      <c r="BH221" s="155">
        <f t="shared" si="37"/>
        <v>0</v>
      </c>
      <c r="BI221" s="155">
        <f t="shared" si="38"/>
        <v>0</v>
      </c>
      <c r="BJ221" s="14" t="s">
        <v>85</v>
      </c>
      <c r="BK221" s="155">
        <f t="shared" si="39"/>
        <v>0</v>
      </c>
      <c r="BL221" s="14" t="s">
        <v>128</v>
      </c>
      <c r="BM221" s="154" t="s">
        <v>574</v>
      </c>
    </row>
    <row r="222" spans="1:65" s="2" customFormat="1" ht="66.75" customHeight="1">
      <c r="A222" s="29"/>
      <c r="B222" s="141"/>
      <c r="C222" s="142" t="s">
        <v>575</v>
      </c>
      <c r="D222" s="142" t="s">
        <v>124</v>
      </c>
      <c r="E222" s="143" t="s">
        <v>576</v>
      </c>
      <c r="F222" s="144" t="s">
        <v>577</v>
      </c>
      <c r="G222" s="145" t="s">
        <v>207</v>
      </c>
      <c r="H222" s="146">
        <v>1</v>
      </c>
      <c r="I222" s="147"/>
      <c r="J222" s="148">
        <f t="shared" si="30"/>
        <v>0</v>
      </c>
      <c r="K222" s="149"/>
      <c r="L222" s="30"/>
      <c r="M222" s="150" t="s">
        <v>1</v>
      </c>
      <c r="N222" s="151" t="s">
        <v>42</v>
      </c>
      <c r="O222" s="55"/>
      <c r="P222" s="152">
        <f t="shared" si="31"/>
        <v>0</v>
      </c>
      <c r="Q222" s="152">
        <v>0</v>
      </c>
      <c r="R222" s="152">
        <f t="shared" si="32"/>
        <v>0</v>
      </c>
      <c r="S222" s="152">
        <v>0</v>
      </c>
      <c r="T222" s="153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128</v>
      </c>
      <c r="AT222" s="154" t="s">
        <v>124</v>
      </c>
      <c r="AU222" s="154" t="s">
        <v>77</v>
      </c>
      <c r="AY222" s="14" t="s">
        <v>121</v>
      </c>
      <c r="BE222" s="155">
        <f t="shared" si="34"/>
        <v>0</v>
      </c>
      <c r="BF222" s="155">
        <f t="shared" si="35"/>
        <v>0</v>
      </c>
      <c r="BG222" s="155">
        <f t="shared" si="36"/>
        <v>0</v>
      </c>
      <c r="BH222" s="155">
        <f t="shared" si="37"/>
        <v>0</v>
      </c>
      <c r="BI222" s="155">
        <f t="shared" si="38"/>
        <v>0</v>
      </c>
      <c r="BJ222" s="14" t="s">
        <v>85</v>
      </c>
      <c r="BK222" s="155">
        <f t="shared" si="39"/>
        <v>0</v>
      </c>
      <c r="BL222" s="14" t="s">
        <v>128</v>
      </c>
      <c r="BM222" s="154" t="s">
        <v>578</v>
      </c>
    </row>
    <row r="223" spans="1:65" s="2" customFormat="1" ht="49.15" customHeight="1">
      <c r="A223" s="29"/>
      <c r="B223" s="141"/>
      <c r="C223" s="142" t="s">
        <v>579</v>
      </c>
      <c r="D223" s="142" t="s">
        <v>124</v>
      </c>
      <c r="E223" s="143" t="s">
        <v>580</v>
      </c>
      <c r="F223" s="144" t="s">
        <v>581</v>
      </c>
      <c r="G223" s="145" t="s">
        <v>207</v>
      </c>
      <c r="H223" s="146">
        <v>24</v>
      </c>
      <c r="I223" s="147"/>
      <c r="J223" s="148">
        <f t="shared" si="30"/>
        <v>0</v>
      </c>
      <c r="K223" s="149"/>
      <c r="L223" s="30"/>
      <c r="M223" s="150" t="s">
        <v>1</v>
      </c>
      <c r="N223" s="151" t="s">
        <v>42</v>
      </c>
      <c r="O223" s="55"/>
      <c r="P223" s="152">
        <f t="shared" si="31"/>
        <v>0</v>
      </c>
      <c r="Q223" s="152">
        <v>0</v>
      </c>
      <c r="R223" s="152">
        <f t="shared" si="32"/>
        <v>0</v>
      </c>
      <c r="S223" s="152">
        <v>0</v>
      </c>
      <c r="T223" s="153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128</v>
      </c>
      <c r="AT223" s="154" t="s">
        <v>124</v>
      </c>
      <c r="AU223" s="154" t="s">
        <v>77</v>
      </c>
      <c r="AY223" s="14" t="s">
        <v>121</v>
      </c>
      <c r="BE223" s="155">
        <f t="shared" si="34"/>
        <v>0</v>
      </c>
      <c r="BF223" s="155">
        <f t="shared" si="35"/>
        <v>0</v>
      </c>
      <c r="BG223" s="155">
        <f t="shared" si="36"/>
        <v>0</v>
      </c>
      <c r="BH223" s="155">
        <f t="shared" si="37"/>
        <v>0</v>
      </c>
      <c r="BI223" s="155">
        <f t="shared" si="38"/>
        <v>0</v>
      </c>
      <c r="BJ223" s="14" t="s">
        <v>85</v>
      </c>
      <c r="BK223" s="155">
        <f t="shared" si="39"/>
        <v>0</v>
      </c>
      <c r="BL223" s="14" t="s">
        <v>128</v>
      </c>
      <c r="BM223" s="154" t="s">
        <v>582</v>
      </c>
    </row>
    <row r="224" spans="1:65" s="2" customFormat="1" ht="24.2" customHeight="1">
      <c r="A224" s="29"/>
      <c r="B224" s="141"/>
      <c r="C224" s="142" t="s">
        <v>583</v>
      </c>
      <c r="D224" s="142" t="s">
        <v>124</v>
      </c>
      <c r="E224" s="143" t="s">
        <v>584</v>
      </c>
      <c r="F224" s="144" t="s">
        <v>585</v>
      </c>
      <c r="G224" s="145" t="s">
        <v>207</v>
      </c>
      <c r="H224" s="146">
        <v>1</v>
      </c>
      <c r="I224" s="147"/>
      <c r="J224" s="148">
        <f t="shared" si="30"/>
        <v>0</v>
      </c>
      <c r="K224" s="149"/>
      <c r="L224" s="30"/>
      <c r="M224" s="150" t="s">
        <v>1</v>
      </c>
      <c r="N224" s="151" t="s">
        <v>42</v>
      </c>
      <c r="O224" s="55"/>
      <c r="P224" s="152">
        <f t="shared" si="31"/>
        <v>0</v>
      </c>
      <c r="Q224" s="152">
        <v>0</v>
      </c>
      <c r="R224" s="152">
        <f t="shared" si="32"/>
        <v>0</v>
      </c>
      <c r="S224" s="152">
        <v>0</v>
      </c>
      <c r="T224" s="153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128</v>
      </c>
      <c r="AT224" s="154" t="s">
        <v>124</v>
      </c>
      <c r="AU224" s="154" t="s">
        <v>77</v>
      </c>
      <c r="AY224" s="14" t="s">
        <v>121</v>
      </c>
      <c r="BE224" s="155">
        <f t="shared" si="34"/>
        <v>0</v>
      </c>
      <c r="BF224" s="155">
        <f t="shared" si="35"/>
        <v>0</v>
      </c>
      <c r="BG224" s="155">
        <f t="shared" si="36"/>
        <v>0</v>
      </c>
      <c r="BH224" s="155">
        <f t="shared" si="37"/>
        <v>0</v>
      </c>
      <c r="BI224" s="155">
        <f t="shared" si="38"/>
        <v>0</v>
      </c>
      <c r="BJ224" s="14" t="s">
        <v>85</v>
      </c>
      <c r="BK224" s="155">
        <f t="shared" si="39"/>
        <v>0</v>
      </c>
      <c r="BL224" s="14" t="s">
        <v>128</v>
      </c>
      <c r="BM224" s="154" t="s">
        <v>586</v>
      </c>
    </row>
    <row r="225" spans="1:65" s="2" customFormat="1" ht="24.2" customHeight="1">
      <c r="A225" s="29"/>
      <c r="B225" s="141"/>
      <c r="C225" s="142" t="s">
        <v>587</v>
      </c>
      <c r="D225" s="142" t="s">
        <v>124</v>
      </c>
      <c r="E225" s="143" t="s">
        <v>588</v>
      </c>
      <c r="F225" s="144" t="s">
        <v>589</v>
      </c>
      <c r="G225" s="145" t="s">
        <v>207</v>
      </c>
      <c r="H225" s="146">
        <v>1</v>
      </c>
      <c r="I225" s="147"/>
      <c r="J225" s="148">
        <f t="shared" si="30"/>
        <v>0</v>
      </c>
      <c r="K225" s="149"/>
      <c r="L225" s="30"/>
      <c r="M225" s="150" t="s">
        <v>1</v>
      </c>
      <c r="N225" s="151" t="s">
        <v>42</v>
      </c>
      <c r="O225" s="55"/>
      <c r="P225" s="152">
        <f t="shared" si="31"/>
        <v>0</v>
      </c>
      <c r="Q225" s="152">
        <v>0</v>
      </c>
      <c r="R225" s="152">
        <f t="shared" si="32"/>
        <v>0</v>
      </c>
      <c r="S225" s="152">
        <v>0</v>
      </c>
      <c r="T225" s="153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128</v>
      </c>
      <c r="AT225" s="154" t="s">
        <v>124</v>
      </c>
      <c r="AU225" s="154" t="s">
        <v>77</v>
      </c>
      <c r="AY225" s="14" t="s">
        <v>121</v>
      </c>
      <c r="BE225" s="155">
        <f t="shared" si="34"/>
        <v>0</v>
      </c>
      <c r="BF225" s="155">
        <f t="shared" si="35"/>
        <v>0</v>
      </c>
      <c r="BG225" s="155">
        <f t="shared" si="36"/>
        <v>0</v>
      </c>
      <c r="BH225" s="155">
        <f t="shared" si="37"/>
        <v>0</v>
      </c>
      <c r="BI225" s="155">
        <f t="shared" si="38"/>
        <v>0</v>
      </c>
      <c r="BJ225" s="14" t="s">
        <v>85</v>
      </c>
      <c r="BK225" s="155">
        <f t="shared" si="39"/>
        <v>0</v>
      </c>
      <c r="BL225" s="14" t="s">
        <v>128</v>
      </c>
      <c r="BM225" s="154" t="s">
        <v>590</v>
      </c>
    </row>
    <row r="226" spans="1:65" s="2" customFormat="1" ht="16.5" customHeight="1">
      <c r="A226" s="29"/>
      <c r="B226" s="141"/>
      <c r="C226" s="142" t="s">
        <v>591</v>
      </c>
      <c r="D226" s="142" t="s">
        <v>124</v>
      </c>
      <c r="E226" s="143" t="s">
        <v>592</v>
      </c>
      <c r="F226" s="144" t="s">
        <v>593</v>
      </c>
      <c r="G226" s="145" t="s">
        <v>207</v>
      </c>
      <c r="H226" s="146">
        <v>1</v>
      </c>
      <c r="I226" s="147"/>
      <c r="J226" s="148">
        <f t="shared" si="30"/>
        <v>0</v>
      </c>
      <c r="K226" s="149"/>
      <c r="L226" s="30"/>
      <c r="M226" s="150" t="s">
        <v>1</v>
      </c>
      <c r="N226" s="151" t="s">
        <v>42</v>
      </c>
      <c r="O226" s="55"/>
      <c r="P226" s="152">
        <f t="shared" si="31"/>
        <v>0</v>
      </c>
      <c r="Q226" s="152">
        <v>0</v>
      </c>
      <c r="R226" s="152">
        <f t="shared" si="32"/>
        <v>0</v>
      </c>
      <c r="S226" s="152">
        <v>0</v>
      </c>
      <c r="T226" s="153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128</v>
      </c>
      <c r="AT226" s="154" t="s">
        <v>124</v>
      </c>
      <c r="AU226" s="154" t="s">
        <v>77</v>
      </c>
      <c r="AY226" s="14" t="s">
        <v>121</v>
      </c>
      <c r="BE226" s="155">
        <f t="shared" si="34"/>
        <v>0</v>
      </c>
      <c r="BF226" s="155">
        <f t="shared" si="35"/>
        <v>0</v>
      </c>
      <c r="BG226" s="155">
        <f t="shared" si="36"/>
        <v>0</v>
      </c>
      <c r="BH226" s="155">
        <f t="shared" si="37"/>
        <v>0</v>
      </c>
      <c r="BI226" s="155">
        <f t="shared" si="38"/>
        <v>0</v>
      </c>
      <c r="BJ226" s="14" t="s">
        <v>85</v>
      </c>
      <c r="BK226" s="155">
        <f t="shared" si="39"/>
        <v>0</v>
      </c>
      <c r="BL226" s="14" t="s">
        <v>128</v>
      </c>
      <c r="BM226" s="154" t="s">
        <v>594</v>
      </c>
    </row>
    <row r="227" spans="1:65" s="2" customFormat="1" ht="16.5" customHeight="1">
      <c r="A227" s="29"/>
      <c r="B227" s="141"/>
      <c r="C227" s="142" t="s">
        <v>595</v>
      </c>
      <c r="D227" s="142" t="s">
        <v>124</v>
      </c>
      <c r="E227" s="143" t="s">
        <v>596</v>
      </c>
      <c r="F227" s="144" t="s">
        <v>597</v>
      </c>
      <c r="G227" s="145" t="s">
        <v>207</v>
      </c>
      <c r="H227" s="146">
        <v>1</v>
      </c>
      <c r="I227" s="147"/>
      <c r="J227" s="148">
        <f t="shared" si="30"/>
        <v>0</v>
      </c>
      <c r="K227" s="149"/>
      <c r="L227" s="30"/>
      <c r="M227" s="150" t="s">
        <v>1</v>
      </c>
      <c r="N227" s="151" t="s">
        <v>42</v>
      </c>
      <c r="O227" s="55"/>
      <c r="P227" s="152">
        <f t="shared" si="31"/>
        <v>0</v>
      </c>
      <c r="Q227" s="152">
        <v>0</v>
      </c>
      <c r="R227" s="152">
        <f t="shared" si="32"/>
        <v>0</v>
      </c>
      <c r="S227" s="152">
        <v>0</v>
      </c>
      <c r="T227" s="153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128</v>
      </c>
      <c r="AT227" s="154" t="s">
        <v>124</v>
      </c>
      <c r="AU227" s="154" t="s">
        <v>77</v>
      </c>
      <c r="AY227" s="14" t="s">
        <v>121</v>
      </c>
      <c r="BE227" s="155">
        <f t="shared" si="34"/>
        <v>0</v>
      </c>
      <c r="BF227" s="155">
        <f t="shared" si="35"/>
        <v>0</v>
      </c>
      <c r="BG227" s="155">
        <f t="shared" si="36"/>
        <v>0</v>
      </c>
      <c r="BH227" s="155">
        <f t="shared" si="37"/>
        <v>0</v>
      </c>
      <c r="BI227" s="155">
        <f t="shared" si="38"/>
        <v>0</v>
      </c>
      <c r="BJ227" s="14" t="s">
        <v>85</v>
      </c>
      <c r="BK227" s="155">
        <f t="shared" si="39"/>
        <v>0</v>
      </c>
      <c r="BL227" s="14" t="s">
        <v>128</v>
      </c>
      <c r="BM227" s="154" t="s">
        <v>598</v>
      </c>
    </row>
    <row r="228" spans="1:65" s="2" customFormat="1" ht="16.5" customHeight="1">
      <c r="A228" s="29"/>
      <c r="B228" s="141"/>
      <c r="C228" s="142" t="s">
        <v>599</v>
      </c>
      <c r="D228" s="142" t="s">
        <v>124</v>
      </c>
      <c r="E228" s="143" t="s">
        <v>600</v>
      </c>
      <c r="F228" s="144" t="s">
        <v>601</v>
      </c>
      <c r="G228" s="145" t="s">
        <v>207</v>
      </c>
      <c r="H228" s="146">
        <v>3</v>
      </c>
      <c r="I228" s="147"/>
      <c r="J228" s="148">
        <f t="shared" si="30"/>
        <v>0</v>
      </c>
      <c r="K228" s="149"/>
      <c r="L228" s="30"/>
      <c r="M228" s="150" t="s">
        <v>1</v>
      </c>
      <c r="N228" s="151" t="s">
        <v>42</v>
      </c>
      <c r="O228" s="55"/>
      <c r="P228" s="152">
        <f t="shared" si="31"/>
        <v>0</v>
      </c>
      <c r="Q228" s="152">
        <v>0</v>
      </c>
      <c r="R228" s="152">
        <f t="shared" si="32"/>
        <v>0</v>
      </c>
      <c r="S228" s="152">
        <v>0</v>
      </c>
      <c r="T228" s="153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128</v>
      </c>
      <c r="AT228" s="154" t="s">
        <v>124</v>
      </c>
      <c r="AU228" s="154" t="s">
        <v>77</v>
      </c>
      <c r="AY228" s="14" t="s">
        <v>121</v>
      </c>
      <c r="BE228" s="155">
        <f t="shared" si="34"/>
        <v>0</v>
      </c>
      <c r="BF228" s="155">
        <f t="shared" si="35"/>
        <v>0</v>
      </c>
      <c r="BG228" s="155">
        <f t="shared" si="36"/>
        <v>0</v>
      </c>
      <c r="BH228" s="155">
        <f t="shared" si="37"/>
        <v>0</v>
      </c>
      <c r="BI228" s="155">
        <f t="shared" si="38"/>
        <v>0</v>
      </c>
      <c r="BJ228" s="14" t="s">
        <v>85</v>
      </c>
      <c r="BK228" s="155">
        <f t="shared" si="39"/>
        <v>0</v>
      </c>
      <c r="BL228" s="14" t="s">
        <v>128</v>
      </c>
      <c r="BM228" s="154" t="s">
        <v>602</v>
      </c>
    </row>
    <row r="229" spans="1:65" s="2" customFormat="1" ht="44.25" customHeight="1">
      <c r="A229" s="29"/>
      <c r="B229" s="141"/>
      <c r="C229" s="142" t="s">
        <v>603</v>
      </c>
      <c r="D229" s="142" t="s">
        <v>124</v>
      </c>
      <c r="E229" s="143" t="s">
        <v>604</v>
      </c>
      <c r="F229" s="144" t="s">
        <v>605</v>
      </c>
      <c r="G229" s="145" t="s">
        <v>207</v>
      </c>
      <c r="H229" s="146">
        <v>8</v>
      </c>
      <c r="I229" s="147"/>
      <c r="J229" s="148">
        <f t="shared" si="30"/>
        <v>0</v>
      </c>
      <c r="K229" s="149"/>
      <c r="L229" s="30"/>
      <c r="M229" s="150" t="s">
        <v>1</v>
      </c>
      <c r="N229" s="151" t="s">
        <v>42</v>
      </c>
      <c r="O229" s="55"/>
      <c r="P229" s="152">
        <f t="shared" si="31"/>
        <v>0</v>
      </c>
      <c r="Q229" s="152">
        <v>0</v>
      </c>
      <c r="R229" s="152">
        <f t="shared" si="32"/>
        <v>0</v>
      </c>
      <c r="S229" s="152">
        <v>0</v>
      </c>
      <c r="T229" s="153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128</v>
      </c>
      <c r="AT229" s="154" t="s">
        <v>124</v>
      </c>
      <c r="AU229" s="154" t="s">
        <v>77</v>
      </c>
      <c r="AY229" s="14" t="s">
        <v>121</v>
      </c>
      <c r="BE229" s="155">
        <f t="shared" si="34"/>
        <v>0</v>
      </c>
      <c r="BF229" s="155">
        <f t="shared" si="35"/>
        <v>0</v>
      </c>
      <c r="BG229" s="155">
        <f t="shared" si="36"/>
        <v>0</v>
      </c>
      <c r="BH229" s="155">
        <f t="shared" si="37"/>
        <v>0</v>
      </c>
      <c r="BI229" s="155">
        <f t="shared" si="38"/>
        <v>0</v>
      </c>
      <c r="BJ229" s="14" t="s">
        <v>85</v>
      </c>
      <c r="BK229" s="155">
        <f t="shared" si="39"/>
        <v>0</v>
      </c>
      <c r="BL229" s="14" t="s">
        <v>128</v>
      </c>
      <c r="BM229" s="154" t="s">
        <v>606</v>
      </c>
    </row>
    <row r="230" spans="1:65" s="2" customFormat="1" ht="16.5" customHeight="1">
      <c r="A230" s="29"/>
      <c r="B230" s="141"/>
      <c r="C230" s="142" t="s">
        <v>607</v>
      </c>
      <c r="D230" s="142" t="s">
        <v>124</v>
      </c>
      <c r="E230" s="143" t="s">
        <v>608</v>
      </c>
      <c r="F230" s="144" t="s">
        <v>609</v>
      </c>
      <c r="G230" s="145" t="s">
        <v>211</v>
      </c>
      <c r="H230" s="146">
        <v>1</v>
      </c>
      <c r="I230" s="147"/>
      <c r="J230" s="148">
        <f t="shared" ref="J230:J261" si="40">ROUND(I230*H230,2)</f>
        <v>0</v>
      </c>
      <c r="K230" s="149"/>
      <c r="L230" s="30"/>
      <c r="M230" s="150" t="s">
        <v>1</v>
      </c>
      <c r="N230" s="151" t="s">
        <v>42</v>
      </c>
      <c r="O230" s="55"/>
      <c r="P230" s="152">
        <f t="shared" ref="P230:P261" si="41">O230*H230</f>
        <v>0</v>
      </c>
      <c r="Q230" s="152">
        <v>0</v>
      </c>
      <c r="R230" s="152">
        <f t="shared" ref="R230:R261" si="42">Q230*H230</f>
        <v>0</v>
      </c>
      <c r="S230" s="152">
        <v>0</v>
      </c>
      <c r="T230" s="153">
        <f t="shared" ref="T230:T261" si="43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128</v>
      </c>
      <c r="AT230" s="154" t="s">
        <v>124</v>
      </c>
      <c r="AU230" s="154" t="s">
        <v>77</v>
      </c>
      <c r="AY230" s="14" t="s">
        <v>121</v>
      </c>
      <c r="BE230" s="155">
        <f t="shared" si="34"/>
        <v>0</v>
      </c>
      <c r="BF230" s="155">
        <f t="shared" si="35"/>
        <v>0</v>
      </c>
      <c r="BG230" s="155">
        <f t="shared" si="36"/>
        <v>0</v>
      </c>
      <c r="BH230" s="155">
        <f t="shared" si="37"/>
        <v>0</v>
      </c>
      <c r="BI230" s="155">
        <f t="shared" si="38"/>
        <v>0</v>
      </c>
      <c r="BJ230" s="14" t="s">
        <v>85</v>
      </c>
      <c r="BK230" s="155">
        <f t="shared" si="39"/>
        <v>0</v>
      </c>
      <c r="BL230" s="14" t="s">
        <v>128</v>
      </c>
      <c r="BM230" s="154" t="s">
        <v>610</v>
      </c>
    </row>
    <row r="231" spans="1:65" s="2" customFormat="1" ht="16.5" customHeight="1">
      <c r="A231" s="29"/>
      <c r="B231" s="141"/>
      <c r="C231" s="142" t="s">
        <v>611</v>
      </c>
      <c r="D231" s="142" t="s">
        <v>124</v>
      </c>
      <c r="E231" s="143" t="s">
        <v>612</v>
      </c>
      <c r="F231" s="144" t="s">
        <v>613</v>
      </c>
      <c r="G231" s="145" t="s">
        <v>211</v>
      </c>
      <c r="H231" s="146">
        <v>1</v>
      </c>
      <c r="I231" s="147"/>
      <c r="J231" s="148">
        <f t="shared" si="40"/>
        <v>0</v>
      </c>
      <c r="K231" s="149"/>
      <c r="L231" s="30"/>
      <c r="M231" s="150" t="s">
        <v>1</v>
      </c>
      <c r="N231" s="151" t="s">
        <v>42</v>
      </c>
      <c r="O231" s="55"/>
      <c r="P231" s="152">
        <f t="shared" si="41"/>
        <v>0</v>
      </c>
      <c r="Q231" s="152">
        <v>0</v>
      </c>
      <c r="R231" s="152">
        <f t="shared" si="42"/>
        <v>0</v>
      </c>
      <c r="S231" s="152">
        <v>0</v>
      </c>
      <c r="T231" s="153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128</v>
      </c>
      <c r="AT231" s="154" t="s">
        <v>124</v>
      </c>
      <c r="AU231" s="154" t="s">
        <v>77</v>
      </c>
      <c r="AY231" s="14" t="s">
        <v>121</v>
      </c>
      <c r="BE231" s="155">
        <f t="shared" si="34"/>
        <v>0</v>
      </c>
      <c r="BF231" s="155">
        <f t="shared" si="35"/>
        <v>0</v>
      </c>
      <c r="BG231" s="155">
        <f t="shared" si="36"/>
        <v>0</v>
      </c>
      <c r="BH231" s="155">
        <f t="shared" si="37"/>
        <v>0</v>
      </c>
      <c r="BI231" s="155">
        <f t="shared" si="38"/>
        <v>0</v>
      </c>
      <c r="BJ231" s="14" t="s">
        <v>85</v>
      </c>
      <c r="BK231" s="155">
        <f t="shared" si="39"/>
        <v>0</v>
      </c>
      <c r="BL231" s="14" t="s">
        <v>128</v>
      </c>
      <c r="BM231" s="154" t="s">
        <v>614</v>
      </c>
    </row>
    <row r="232" spans="1:65" s="2" customFormat="1" ht="16.5" customHeight="1">
      <c r="A232" s="29"/>
      <c r="B232" s="141"/>
      <c r="C232" s="142" t="s">
        <v>615</v>
      </c>
      <c r="D232" s="142" t="s">
        <v>124</v>
      </c>
      <c r="E232" s="143" t="s">
        <v>616</v>
      </c>
      <c r="F232" s="144" t="s">
        <v>617</v>
      </c>
      <c r="G232" s="145" t="s">
        <v>215</v>
      </c>
      <c r="H232" s="146">
        <v>222</v>
      </c>
      <c r="I232" s="147"/>
      <c r="J232" s="148">
        <f t="shared" si="40"/>
        <v>0</v>
      </c>
      <c r="K232" s="149"/>
      <c r="L232" s="30"/>
      <c r="M232" s="150" t="s">
        <v>1</v>
      </c>
      <c r="N232" s="151" t="s">
        <v>42</v>
      </c>
      <c r="O232" s="55"/>
      <c r="P232" s="152">
        <f t="shared" si="41"/>
        <v>0</v>
      </c>
      <c r="Q232" s="152">
        <v>0</v>
      </c>
      <c r="R232" s="152">
        <f t="shared" si="42"/>
        <v>0</v>
      </c>
      <c r="S232" s="152">
        <v>0</v>
      </c>
      <c r="T232" s="153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128</v>
      </c>
      <c r="AT232" s="154" t="s">
        <v>124</v>
      </c>
      <c r="AU232" s="154" t="s">
        <v>77</v>
      </c>
      <c r="AY232" s="14" t="s">
        <v>121</v>
      </c>
      <c r="BE232" s="155">
        <f t="shared" si="34"/>
        <v>0</v>
      </c>
      <c r="BF232" s="155">
        <f t="shared" si="35"/>
        <v>0</v>
      </c>
      <c r="BG232" s="155">
        <f t="shared" si="36"/>
        <v>0</v>
      </c>
      <c r="BH232" s="155">
        <f t="shared" si="37"/>
        <v>0</v>
      </c>
      <c r="BI232" s="155">
        <f t="shared" si="38"/>
        <v>0</v>
      </c>
      <c r="BJ232" s="14" t="s">
        <v>85</v>
      </c>
      <c r="BK232" s="155">
        <f t="shared" si="39"/>
        <v>0</v>
      </c>
      <c r="BL232" s="14" t="s">
        <v>128</v>
      </c>
      <c r="BM232" s="154" t="s">
        <v>618</v>
      </c>
    </row>
    <row r="233" spans="1:65" s="2" customFormat="1" ht="19.5">
      <c r="A233" s="29"/>
      <c r="B233" s="30"/>
      <c r="C233" s="29"/>
      <c r="D233" s="156" t="s">
        <v>143</v>
      </c>
      <c r="E233" s="29"/>
      <c r="F233" s="157" t="s">
        <v>619</v>
      </c>
      <c r="G233" s="29"/>
      <c r="H233" s="29"/>
      <c r="I233" s="158"/>
      <c r="J233" s="29"/>
      <c r="K233" s="29"/>
      <c r="L233" s="30"/>
      <c r="M233" s="159"/>
      <c r="N233" s="160"/>
      <c r="O233" s="55"/>
      <c r="P233" s="55"/>
      <c r="Q233" s="55"/>
      <c r="R233" s="55"/>
      <c r="S233" s="55"/>
      <c r="T233" s="5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T233" s="14" t="s">
        <v>143</v>
      </c>
      <c r="AU233" s="14" t="s">
        <v>77</v>
      </c>
    </row>
    <row r="234" spans="1:65" s="2" customFormat="1" ht="16.5" customHeight="1">
      <c r="A234" s="29"/>
      <c r="B234" s="141"/>
      <c r="C234" s="142" t="s">
        <v>620</v>
      </c>
      <c r="D234" s="142" t="s">
        <v>124</v>
      </c>
      <c r="E234" s="143" t="s">
        <v>621</v>
      </c>
      <c r="F234" s="144" t="s">
        <v>622</v>
      </c>
      <c r="G234" s="145" t="s">
        <v>215</v>
      </c>
      <c r="H234" s="146">
        <v>222</v>
      </c>
      <c r="I234" s="147"/>
      <c r="J234" s="148">
        <f>ROUND(I234*H234,2)</f>
        <v>0</v>
      </c>
      <c r="K234" s="149"/>
      <c r="L234" s="30"/>
      <c r="M234" s="150" t="s">
        <v>1</v>
      </c>
      <c r="N234" s="151" t="s">
        <v>42</v>
      </c>
      <c r="O234" s="55"/>
      <c r="P234" s="152">
        <f>O234*H234</f>
        <v>0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128</v>
      </c>
      <c r="AT234" s="154" t="s">
        <v>124</v>
      </c>
      <c r="AU234" s="154" t="s">
        <v>77</v>
      </c>
      <c r="AY234" s="14" t="s">
        <v>121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4" t="s">
        <v>85</v>
      </c>
      <c r="BK234" s="155">
        <f>ROUND(I234*H234,2)</f>
        <v>0</v>
      </c>
      <c r="BL234" s="14" t="s">
        <v>128</v>
      </c>
      <c r="BM234" s="154" t="s">
        <v>623</v>
      </c>
    </row>
    <row r="235" spans="1:65" s="2" customFormat="1" ht="39">
      <c r="A235" s="29"/>
      <c r="B235" s="30"/>
      <c r="C235" s="29"/>
      <c r="D235" s="156" t="s">
        <v>143</v>
      </c>
      <c r="E235" s="29"/>
      <c r="F235" s="157" t="s">
        <v>624</v>
      </c>
      <c r="G235" s="29"/>
      <c r="H235" s="29"/>
      <c r="I235" s="158"/>
      <c r="J235" s="29"/>
      <c r="K235" s="29"/>
      <c r="L235" s="30"/>
      <c r="M235" s="177"/>
      <c r="N235" s="178"/>
      <c r="O235" s="163"/>
      <c r="P235" s="163"/>
      <c r="Q235" s="163"/>
      <c r="R235" s="163"/>
      <c r="S235" s="163"/>
      <c r="T235" s="17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T235" s="14" t="s">
        <v>143</v>
      </c>
      <c r="AU235" s="14" t="s">
        <v>77</v>
      </c>
    </row>
    <row r="236" spans="1:65" s="2" customFormat="1" ht="6.95" customHeight="1">
      <c r="A236" s="29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0"/>
      <c r="M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</row>
  </sheetData>
  <autoFilter ref="C115:K235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Rozpočtové ...</vt:lpstr>
      <vt:lpstr>01 - Stavební část</vt:lpstr>
      <vt:lpstr>'00 - Vedlejší Rozpočtové ...'!Názvy_tisku</vt:lpstr>
      <vt:lpstr>'01 - Stavební část'!Názvy_tisku</vt:lpstr>
      <vt:lpstr>'Rekapitulace stavby'!Názvy_tisku</vt:lpstr>
      <vt:lpstr>'00 - Vedlejší Rozpočtové ...'!Oblast_tisku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Jindra</dc:creator>
  <cp:lastModifiedBy>Ledvina Pavel (Praha 12)</cp:lastModifiedBy>
  <dcterms:created xsi:type="dcterms:W3CDTF">2023-07-12T07:34:14Z</dcterms:created>
  <dcterms:modified xsi:type="dcterms:W3CDTF">2023-07-12T10:10:45Z</dcterms:modified>
</cp:coreProperties>
</file>