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Rekapitulace stavby" sheetId="1" r:id="rId1"/>
    <sheet name="00 - Vedlejší Rozpočtové ..." sheetId="2" r:id="rId2"/>
    <sheet name="01 - Pavilon 1 " sheetId="3" r:id="rId3"/>
    <sheet name="02 - Pavilon 2 ( TĚLOCVIČ..." sheetId="4" r:id="rId4"/>
    <sheet name="03 - Pavilon 3 ( SPOJOVAC..." sheetId="5" r:id="rId5"/>
    <sheet name="Pokyny pro vyplnění" sheetId="6" r:id="rId6"/>
  </sheets>
  <definedNames>
    <definedName name="_xlnm._FilterDatabase" localSheetId="1" hidden="1">'00 - Vedlejší Rozpočtové ...'!$C$83:$K$129</definedName>
    <definedName name="_xlnm._FilterDatabase" localSheetId="2" hidden="1">'01 - Pavilon 1 '!$C$100:$K$754</definedName>
    <definedName name="_xlnm._FilterDatabase" localSheetId="3" hidden="1">'02 - Pavilon 2 ( TĚLOCVIČ...'!$C$93:$K$438</definedName>
    <definedName name="_xlnm._FilterDatabase" localSheetId="4" hidden="1">'03 - Pavilon 3 ( SPOJOVAC...'!$C$93:$K$424</definedName>
    <definedName name="_xlnm.Print_Titles" localSheetId="1">'00 - Vedlejší Rozpočtové ...'!$83:$83</definedName>
    <definedName name="_xlnm.Print_Titles" localSheetId="2">'01 - Pavilon 1 '!$100:$100</definedName>
    <definedName name="_xlnm.Print_Titles" localSheetId="3">'02 - Pavilon 2 ( TĚLOCVIČ...'!$93:$93</definedName>
    <definedName name="_xlnm.Print_Titles" localSheetId="4">'03 - Pavilon 3 ( SPOJOVAC...'!$93:$93</definedName>
    <definedName name="_xlnm.Print_Titles" localSheetId="0">'Rekapitulace stavby'!$52:$52</definedName>
    <definedName name="_xlnm.Print_Area" localSheetId="1">'00 - Vedlejší Rozpočtové ...'!$C$4:$J$39,'00 - Vedlejší Rozpočtové ...'!$C$45:$J$65,'00 - Vedlejší Rozpočtové ...'!$C$71:$K$129</definedName>
    <definedName name="_xlnm.Print_Area" localSheetId="2">'01 - Pavilon 1 '!$C$4:$J$39,'01 - Pavilon 1 '!$C$45:$J$82,'01 - Pavilon 1 '!$C$88:$K$754</definedName>
    <definedName name="_xlnm.Print_Area" localSheetId="3">'02 - Pavilon 2 ( TĚLOCVIČ...'!$C$4:$J$39,'02 - Pavilon 2 ( TĚLOCVIČ...'!$C$45:$J$75,'02 - Pavilon 2 ( TĚLOCVIČ...'!$C$81:$K$438</definedName>
    <definedName name="_xlnm.Print_Area" localSheetId="4">'03 - Pavilon 3 ( SPOJOVAC...'!$C$4:$J$39,'03 - Pavilon 3 ( SPOJOVAC...'!$C$45:$J$75,'03 - Pavilon 3 ( SPOJOVAC...'!$C$81:$K$424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418" i="5"/>
  <c r="BH418" i="5"/>
  <c r="BG418" i="5"/>
  <c r="BF418" i="5"/>
  <c r="T418" i="5"/>
  <c r="T417" i="5"/>
  <c r="R418" i="5"/>
  <c r="R417" i="5" s="1"/>
  <c r="P418" i="5"/>
  <c r="P417" i="5"/>
  <c r="BK418" i="5"/>
  <c r="BK417" i="5" s="1"/>
  <c r="J417" i="5" s="1"/>
  <c r="J74" i="5" s="1"/>
  <c r="J418" i="5"/>
  <c r="BE418" i="5"/>
  <c r="BI412" i="5"/>
  <c r="BH412" i="5"/>
  <c r="BG412" i="5"/>
  <c r="BF412" i="5"/>
  <c r="T412" i="5"/>
  <c r="R412" i="5"/>
  <c r="P412" i="5"/>
  <c r="BK412" i="5"/>
  <c r="J412" i="5"/>
  <c r="BE412" i="5"/>
  <c r="BI409" i="5"/>
  <c r="BH409" i="5"/>
  <c r="BG409" i="5"/>
  <c r="BF409" i="5"/>
  <c r="T409" i="5"/>
  <c r="T408" i="5" s="1"/>
  <c r="R409" i="5"/>
  <c r="R408" i="5"/>
  <c r="P409" i="5"/>
  <c r="BK409" i="5"/>
  <c r="BK408" i="5"/>
  <c r="J408" i="5"/>
  <c r="J73" i="5" s="1"/>
  <c r="J409" i="5"/>
  <c r="BE409" i="5"/>
  <c r="BI403" i="5"/>
  <c r="BH403" i="5"/>
  <c r="BG403" i="5"/>
  <c r="BF403" i="5"/>
  <c r="T403" i="5"/>
  <c r="T397" i="5" s="1"/>
  <c r="R403" i="5"/>
  <c r="P403" i="5"/>
  <c r="BK403" i="5"/>
  <c r="J403" i="5"/>
  <c r="BE403" i="5" s="1"/>
  <c r="BI398" i="5"/>
  <c r="BH398" i="5"/>
  <c r="BG398" i="5"/>
  <c r="BF398" i="5"/>
  <c r="T398" i="5"/>
  <c r="R398" i="5"/>
  <c r="R397" i="5" s="1"/>
  <c r="P398" i="5"/>
  <c r="P397" i="5"/>
  <c r="BK398" i="5"/>
  <c r="BK397" i="5" s="1"/>
  <c r="J397" i="5" s="1"/>
  <c r="J72" i="5" s="1"/>
  <c r="J398" i="5"/>
  <c r="BE398" i="5"/>
  <c r="BI394" i="5"/>
  <c r="BH394" i="5"/>
  <c r="BG394" i="5"/>
  <c r="BF394" i="5"/>
  <c r="T394" i="5"/>
  <c r="R394" i="5"/>
  <c r="P394" i="5"/>
  <c r="BK394" i="5"/>
  <c r="J394" i="5"/>
  <c r="BE394" i="5"/>
  <c r="BI391" i="5"/>
  <c r="BH391" i="5"/>
  <c r="BG391" i="5"/>
  <c r="BF391" i="5"/>
  <c r="T391" i="5"/>
  <c r="R391" i="5"/>
  <c r="P391" i="5"/>
  <c r="BK391" i="5"/>
  <c r="J391" i="5"/>
  <c r="BE391" i="5" s="1"/>
  <c r="BI388" i="5"/>
  <c r="BH388" i="5"/>
  <c r="BG388" i="5"/>
  <c r="BF388" i="5"/>
  <c r="T388" i="5"/>
  <c r="R388" i="5"/>
  <c r="P388" i="5"/>
  <c r="BK388" i="5"/>
  <c r="J388" i="5"/>
  <c r="BE388" i="5"/>
  <c r="BI385" i="5"/>
  <c r="BH385" i="5"/>
  <c r="BG385" i="5"/>
  <c r="BF385" i="5"/>
  <c r="T385" i="5"/>
  <c r="T384" i="5" s="1"/>
  <c r="R385" i="5"/>
  <c r="R384" i="5"/>
  <c r="P385" i="5"/>
  <c r="BK385" i="5"/>
  <c r="BK384" i="5"/>
  <c r="J384" i="5"/>
  <c r="J71" i="5" s="1"/>
  <c r="J385" i="5"/>
  <c r="BE385" i="5"/>
  <c r="BI379" i="5"/>
  <c r="BH379" i="5"/>
  <c r="BG379" i="5"/>
  <c r="BF379" i="5"/>
  <c r="T379" i="5"/>
  <c r="T374" i="5" s="1"/>
  <c r="R379" i="5"/>
  <c r="P379" i="5"/>
  <c r="BK379" i="5"/>
  <c r="J379" i="5"/>
  <c r="BE379" i="5" s="1"/>
  <c r="BI375" i="5"/>
  <c r="BH375" i="5"/>
  <c r="BG375" i="5"/>
  <c r="BF375" i="5"/>
  <c r="T375" i="5"/>
  <c r="R375" i="5"/>
  <c r="R374" i="5" s="1"/>
  <c r="P375" i="5"/>
  <c r="P374" i="5"/>
  <c r="BK375" i="5"/>
  <c r="BK374" i="5" s="1"/>
  <c r="J374" i="5" s="1"/>
  <c r="J70" i="5" s="1"/>
  <c r="J375" i="5"/>
  <c r="BE375" i="5"/>
  <c r="BI372" i="5"/>
  <c r="BH372" i="5"/>
  <c r="BG372" i="5"/>
  <c r="BF372" i="5"/>
  <c r="T372" i="5"/>
  <c r="R372" i="5"/>
  <c r="P372" i="5"/>
  <c r="P362" i="5" s="1"/>
  <c r="BK372" i="5"/>
  <c r="J372" i="5"/>
  <c r="BE372" i="5"/>
  <c r="BI366" i="5"/>
  <c r="BH366" i="5"/>
  <c r="BG366" i="5"/>
  <c r="BF366" i="5"/>
  <c r="T366" i="5"/>
  <c r="T362" i="5" s="1"/>
  <c r="R366" i="5"/>
  <c r="P366" i="5"/>
  <c r="BK366" i="5"/>
  <c r="J366" i="5"/>
  <c r="BE366" i="5" s="1"/>
  <c r="BI363" i="5"/>
  <c r="BH363" i="5"/>
  <c r="BG363" i="5"/>
  <c r="BF363" i="5"/>
  <c r="T363" i="5"/>
  <c r="R363" i="5"/>
  <c r="R362" i="5" s="1"/>
  <c r="P363" i="5"/>
  <c r="BK363" i="5"/>
  <c r="BK362" i="5" s="1"/>
  <c r="J362" i="5" s="1"/>
  <c r="J69" i="5" s="1"/>
  <c r="J363" i="5"/>
  <c r="BE363" i="5"/>
  <c r="BI355" i="5"/>
  <c r="BH355" i="5"/>
  <c r="BG355" i="5"/>
  <c r="BF355" i="5"/>
  <c r="T355" i="5"/>
  <c r="T354" i="5"/>
  <c r="R355" i="5"/>
  <c r="R354" i="5" s="1"/>
  <c r="R347" i="5" s="1"/>
  <c r="P355" i="5"/>
  <c r="P354" i="5"/>
  <c r="BK355" i="5"/>
  <c r="BK354" i="5" s="1"/>
  <c r="J354" i="5" s="1"/>
  <c r="J68" i="5" s="1"/>
  <c r="J355" i="5"/>
  <c r="BE355" i="5"/>
  <c r="BI349" i="5"/>
  <c r="BH349" i="5"/>
  <c r="BG349" i="5"/>
  <c r="BF349" i="5"/>
  <c r="T349" i="5"/>
  <c r="T348" i="5"/>
  <c r="T347" i="5"/>
  <c r="R349" i="5"/>
  <c r="R348" i="5"/>
  <c r="P349" i="5"/>
  <c r="P348" i="5" s="1"/>
  <c r="BK349" i="5"/>
  <c r="BK348" i="5"/>
  <c r="J349" i="5"/>
  <c r="BE349" i="5" s="1"/>
  <c r="BI342" i="5"/>
  <c r="BH342" i="5"/>
  <c r="BG342" i="5"/>
  <c r="BF342" i="5"/>
  <c r="T342" i="5"/>
  <c r="R342" i="5"/>
  <c r="P342" i="5"/>
  <c r="BK342" i="5"/>
  <c r="J342" i="5"/>
  <c r="BE342" i="5" s="1"/>
  <c r="BI338" i="5"/>
  <c r="BH338" i="5"/>
  <c r="BG338" i="5"/>
  <c r="BF338" i="5"/>
  <c r="T338" i="5"/>
  <c r="R338" i="5"/>
  <c r="P338" i="5"/>
  <c r="BK338" i="5"/>
  <c r="J338" i="5"/>
  <c r="BE338" i="5"/>
  <c r="BI336" i="5"/>
  <c r="BH336" i="5"/>
  <c r="BG336" i="5"/>
  <c r="BF336" i="5"/>
  <c r="T336" i="5"/>
  <c r="R336" i="5"/>
  <c r="P336" i="5"/>
  <c r="BK336" i="5"/>
  <c r="J336" i="5"/>
  <c r="BE336" i="5" s="1"/>
  <c r="BI331" i="5"/>
  <c r="BH331" i="5"/>
  <c r="BG331" i="5"/>
  <c r="BF331" i="5"/>
  <c r="T331" i="5"/>
  <c r="R331" i="5"/>
  <c r="P331" i="5"/>
  <c r="BK331" i="5"/>
  <c r="J331" i="5"/>
  <c r="BE331" i="5"/>
  <c r="BI326" i="5"/>
  <c r="BH326" i="5"/>
  <c r="BG326" i="5"/>
  <c r="BF326" i="5"/>
  <c r="T326" i="5"/>
  <c r="R326" i="5"/>
  <c r="P326" i="5"/>
  <c r="BK326" i="5"/>
  <c r="J326" i="5"/>
  <c r="BE326" i="5" s="1"/>
  <c r="BI319" i="5"/>
  <c r="BH319" i="5"/>
  <c r="BG319" i="5"/>
  <c r="BF319" i="5"/>
  <c r="T319" i="5"/>
  <c r="R319" i="5"/>
  <c r="P319" i="5"/>
  <c r="BK319" i="5"/>
  <c r="J319" i="5"/>
  <c r="BE319" i="5"/>
  <c r="BI314" i="5"/>
  <c r="BH314" i="5"/>
  <c r="BG314" i="5"/>
  <c r="BF314" i="5"/>
  <c r="T314" i="5"/>
  <c r="R314" i="5"/>
  <c r="P314" i="5"/>
  <c r="BK314" i="5"/>
  <c r="J314" i="5"/>
  <c r="BE314" i="5" s="1"/>
  <c r="BI309" i="5"/>
  <c r="BH309" i="5"/>
  <c r="BG309" i="5"/>
  <c r="BF309" i="5"/>
  <c r="T309" i="5"/>
  <c r="R309" i="5"/>
  <c r="P309" i="5"/>
  <c r="BK309" i="5"/>
  <c r="J309" i="5"/>
  <c r="BE309" i="5"/>
  <c r="BI302" i="5"/>
  <c r="BH302" i="5"/>
  <c r="BG302" i="5"/>
  <c r="BF302" i="5"/>
  <c r="T302" i="5"/>
  <c r="R302" i="5"/>
  <c r="P302" i="5"/>
  <c r="BK302" i="5"/>
  <c r="J302" i="5"/>
  <c r="BE302" i="5" s="1"/>
  <c r="BI297" i="5"/>
  <c r="BH297" i="5"/>
  <c r="BG297" i="5"/>
  <c r="BF297" i="5"/>
  <c r="T297" i="5"/>
  <c r="R297" i="5"/>
  <c r="P297" i="5"/>
  <c r="BK297" i="5"/>
  <c r="J297" i="5"/>
  <c r="BE297" i="5"/>
  <c r="BI294" i="5"/>
  <c r="BH294" i="5"/>
  <c r="BG294" i="5"/>
  <c r="BF294" i="5"/>
  <c r="T294" i="5"/>
  <c r="R294" i="5"/>
  <c r="P294" i="5"/>
  <c r="BK294" i="5"/>
  <c r="J294" i="5"/>
  <c r="BE294" i="5" s="1"/>
  <c r="BI291" i="5"/>
  <c r="BH291" i="5"/>
  <c r="BG291" i="5"/>
  <c r="BF291" i="5"/>
  <c r="T291" i="5"/>
  <c r="R291" i="5"/>
  <c r="R290" i="5" s="1"/>
  <c r="P291" i="5"/>
  <c r="BK291" i="5"/>
  <c r="BK290" i="5" s="1"/>
  <c r="J290" i="5" s="1"/>
  <c r="J65" i="5" s="1"/>
  <c r="J291" i="5"/>
  <c r="BE291" i="5"/>
  <c r="BI284" i="5"/>
  <c r="BH284" i="5"/>
  <c r="BG284" i="5"/>
  <c r="BF284" i="5"/>
  <c r="T284" i="5"/>
  <c r="R284" i="5"/>
  <c r="P284" i="5"/>
  <c r="BK284" i="5"/>
  <c r="J284" i="5"/>
  <c r="BE284" i="5"/>
  <c r="BI279" i="5"/>
  <c r="BH279" i="5"/>
  <c r="BG279" i="5"/>
  <c r="BF279" i="5"/>
  <c r="T279" i="5"/>
  <c r="R279" i="5"/>
  <c r="P279" i="5"/>
  <c r="BK279" i="5"/>
  <c r="J279" i="5"/>
  <c r="BE279" i="5" s="1"/>
  <c r="BI273" i="5"/>
  <c r="BH273" i="5"/>
  <c r="BG273" i="5"/>
  <c r="BF273" i="5"/>
  <c r="T273" i="5"/>
  <c r="R273" i="5"/>
  <c r="P273" i="5"/>
  <c r="BK273" i="5"/>
  <c r="J273" i="5"/>
  <c r="BE273" i="5"/>
  <c r="BI269" i="5"/>
  <c r="BH269" i="5"/>
  <c r="BG269" i="5"/>
  <c r="BF269" i="5"/>
  <c r="T269" i="5"/>
  <c r="R269" i="5"/>
  <c r="P269" i="5"/>
  <c r="BK269" i="5"/>
  <c r="J269" i="5"/>
  <c r="BE269" i="5" s="1"/>
  <c r="BI263" i="5"/>
  <c r="BH263" i="5"/>
  <c r="BG263" i="5"/>
  <c r="BF263" i="5"/>
  <c r="T263" i="5"/>
  <c r="R263" i="5"/>
  <c r="P263" i="5"/>
  <c r="BK263" i="5"/>
  <c r="J263" i="5"/>
  <c r="BE263" i="5"/>
  <c r="BI249" i="5"/>
  <c r="BH249" i="5"/>
  <c r="BG249" i="5"/>
  <c r="BF249" i="5"/>
  <c r="T249" i="5"/>
  <c r="R249" i="5"/>
  <c r="P249" i="5"/>
  <c r="BK249" i="5"/>
  <c r="J249" i="5"/>
  <c r="BE249" i="5" s="1"/>
  <c r="BI236" i="5"/>
  <c r="BH236" i="5"/>
  <c r="BG236" i="5"/>
  <c r="BF236" i="5"/>
  <c r="T236" i="5"/>
  <c r="R236" i="5"/>
  <c r="P236" i="5"/>
  <c r="BK236" i="5"/>
  <c r="J236" i="5"/>
  <c r="BE236" i="5"/>
  <c r="BI233" i="5"/>
  <c r="BH233" i="5"/>
  <c r="BG233" i="5"/>
  <c r="BF233" i="5"/>
  <c r="T233" i="5"/>
  <c r="R233" i="5"/>
  <c r="P233" i="5"/>
  <c r="BK233" i="5"/>
  <c r="J233" i="5"/>
  <c r="BE233" i="5" s="1"/>
  <c r="BI221" i="5"/>
  <c r="BH221" i="5"/>
  <c r="BG221" i="5"/>
  <c r="BF221" i="5"/>
  <c r="T221" i="5"/>
  <c r="R221" i="5"/>
  <c r="P221" i="5"/>
  <c r="BK221" i="5"/>
  <c r="J221" i="5"/>
  <c r="BE221" i="5"/>
  <c r="BI219" i="5"/>
  <c r="BH219" i="5"/>
  <c r="BG219" i="5"/>
  <c r="BF219" i="5"/>
  <c r="T219" i="5"/>
  <c r="R219" i="5"/>
  <c r="P219" i="5"/>
  <c r="BK219" i="5"/>
  <c r="J219" i="5"/>
  <c r="BE219" i="5" s="1"/>
  <c r="BI217" i="5"/>
  <c r="BH217" i="5"/>
  <c r="BG217" i="5"/>
  <c r="BF217" i="5"/>
  <c r="T217" i="5"/>
  <c r="R217" i="5"/>
  <c r="P217" i="5"/>
  <c r="BK217" i="5"/>
  <c r="J217" i="5"/>
  <c r="BE217" i="5"/>
  <c r="BI211" i="5"/>
  <c r="BH211" i="5"/>
  <c r="BG211" i="5"/>
  <c r="BF211" i="5"/>
  <c r="T211" i="5"/>
  <c r="R211" i="5"/>
  <c r="P211" i="5"/>
  <c r="BK211" i="5"/>
  <c r="J211" i="5"/>
  <c r="BE211" i="5" s="1"/>
  <c r="BI206" i="5"/>
  <c r="BH206" i="5"/>
  <c r="BG206" i="5"/>
  <c r="BF206" i="5"/>
  <c r="T206" i="5"/>
  <c r="R206" i="5"/>
  <c r="P206" i="5"/>
  <c r="BK206" i="5"/>
  <c r="J206" i="5"/>
  <c r="BE206" i="5"/>
  <c r="BI201" i="5"/>
  <c r="BH201" i="5"/>
  <c r="BG201" i="5"/>
  <c r="BF201" i="5"/>
  <c r="T201" i="5"/>
  <c r="R201" i="5"/>
  <c r="P201" i="5"/>
  <c r="BK201" i="5"/>
  <c r="J201" i="5"/>
  <c r="BE201" i="5" s="1"/>
  <c r="BI199" i="5"/>
  <c r="BH199" i="5"/>
  <c r="BG199" i="5"/>
  <c r="BF199" i="5"/>
  <c r="T199" i="5"/>
  <c r="R199" i="5"/>
  <c r="P199" i="5"/>
  <c r="BK199" i="5"/>
  <c r="J199" i="5"/>
  <c r="BE199" i="5"/>
  <c r="BI195" i="5"/>
  <c r="BH195" i="5"/>
  <c r="BG195" i="5"/>
  <c r="BF195" i="5"/>
  <c r="T195" i="5"/>
  <c r="R195" i="5"/>
  <c r="P195" i="5"/>
  <c r="BK195" i="5"/>
  <c r="J195" i="5"/>
  <c r="BE195" i="5" s="1"/>
  <c r="BI193" i="5"/>
  <c r="BH193" i="5"/>
  <c r="BG193" i="5"/>
  <c r="BF193" i="5"/>
  <c r="T193" i="5"/>
  <c r="R193" i="5"/>
  <c r="P193" i="5"/>
  <c r="BK193" i="5"/>
  <c r="J193" i="5"/>
  <c r="BE193" i="5"/>
  <c r="BI187" i="5"/>
  <c r="BH187" i="5"/>
  <c r="BG187" i="5"/>
  <c r="BF187" i="5"/>
  <c r="T187" i="5"/>
  <c r="R187" i="5"/>
  <c r="P187" i="5"/>
  <c r="BK187" i="5"/>
  <c r="J187" i="5"/>
  <c r="BE187" i="5" s="1"/>
  <c r="BI182" i="5"/>
  <c r="BH182" i="5"/>
  <c r="BG182" i="5"/>
  <c r="BF182" i="5"/>
  <c r="T182" i="5"/>
  <c r="R182" i="5"/>
  <c r="P182" i="5"/>
  <c r="BK182" i="5"/>
  <c r="J182" i="5"/>
  <c r="BE182" i="5"/>
  <c r="BI172" i="5"/>
  <c r="BH172" i="5"/>
  <c r="BG172" i="5"/>
  <c r="BF172" i="5"/>
  <c r="T172" i="5"/>
  <c r="R172" i="5"/>
  <c r="P172" i="5"/>
  <c r="BK172" i="5"/>
  <c r="J172" i="5"/>
  <c r="BE172" i="5" s="1"/>
  <c r="BI164" i="5"/>
  <c r="BH164" i="5"/>
  <c r="BG164" i="5"/>
  <c r="BF164" i="5"/>
  <c r="T164" i="5"/>
  <c r="R164" i="5"/>
  <c r="P164" i="5"/>
  <c r="BK164" i="5"/>
  <c r="J164" i="5"/>
  <c r="BE164" i="5"/>
  <c r="BI159" i="5"/>
  <c r="BH159" i="5"/>
  <c r="BG159" i="5"/>
  <c r="BF159" i="5"/>
  <c r="T159" i="5"/>
  <c r="R159" i="5"/>
  <c r="P159" i="5"/>
  <c r="BK159" i="5"/>
  <c r="J159" i="5"/>
  <c r="BE159" i="5" s="1"/>
  <c r="BI154" i="5"/>
  <c r="BH154" i="5"/>
  <c r="BG154" i="5"/>
  <c r="BF154" i="5"/>
  <c r="T154" i="5"/>
  <c r="R154" i="5"/>
  <c r="P154" i="5"/>
  <c r="P143" i="5" s="1"/>
  <c r="BK154" i="5"/>
  <c r="J154" i="5"/>
  <c r="BE154" i="5"/>
  <c r="BI149" i="5"/>
  <c r="BH149" i="5"/>
  <c r="BG149" i="5"/>
  <c r="BF149" i="5"/>
  <c r="T149" i="5"/>
  <c r="T143" i="5" s="1"/>
  <c r="R149" i="5"/>
  <c r="P149" i="5"/>
  <c r="BK149" i="5"/>
  <c r="J149" i="5"/>
  <c r="BE149" i="5" s="1"/>
  <c r="BI144" i="5"/>
  <c r="BH144" i="5"/>
  <c r="BG144" i="5"/>
  <c r="BF144" i="5"/>
  <c r="T144" i="5"/>
  <c r="R144" i="5"/>
  <c r="R143" i="5" s="1"/>
  <c r="P144" i="5"/>
  <c r="BK144" i="5"/>
  <c r="BK143" i="5" s="1"/>
  <c r="J143" i="5" s="1"/>
  <c r="J64" i="5" s="1"/>
  <c r="J144" i="5"/>
  <c r="BE144" i="5"/>
  <c r="BI140" i="5"/>
  <c r="BH140" i="5"/>
  <c r="BG140" i="5"/>
  <c r="BF140" i="5"/>
  <c r="T140" i="5"/>
  <c r="R140" i="5"/>
  <c r="P140" i="5"/>
  <c r="BK140" i="5"/>
  <c r="J140" i="5"/>
  <c r="BE140" i="5"/>
  <c r="BI138" i="5"/>
  <c r="BH138" i="5"/>
  <c r="BG138" i="5"/>
  <c r="BF138" i="5"/>
  <c r="T138" i="5"/>
  <c r="T137" i="5" s="1"/>
  <c r="R138" i="5"/>
  <c r="R137" i="5"/>
  <c r="P138" i="5"/>
  <c r="P137" i="5" s="1"/>
  <c r="BK138" i="5"/>
  <c r="BK137" i="5"/>
  <c r="J137" i="5"/>
  <c r="J63" i="5" s="1"/>
  <c r="J138" i="5"/>
  <c r="BE138" i="5"/>
  <c r="BI130" i="5"/>
  <c r="BH130" i="5"/>
  <c r="BG130" i="5"/>
  <c r="BF130" i="5"/>
  <c r="T130" i="5"/>
  <c r="T129" i="5" s="1"/>
  <c r="R130" i="5"/>
  <c r="R129" i="5"/>
  <c r="P130" i="5"/>
  <c r="P129" i="5" s="1"/>
  <c r="BK130" i="5"/>
  <c r="BK129" i="5"/>
  <c r="J129" i="5"/>
  <c r="J62" i="5" s="1"/>
  <c r="J130" i="5"/>
  <c r="BE130" i="5"/>
  <c r="BI124" i="5"/>
  <c r="BH124" i="5"/>
  <c r="BG124" i="5"/>
  <c r="BF124" i="5"/>
  <c r="T124" i="5"/>
  <c r="R124" i="5"/>
  <c r="P124" i="5"/>
  <c r="BK124" i="5"/>
  <c r="J124" i="5"/>
  <c r="BE124" i="5" s="1"/>
  <c r="BI122" i="5"/>
  <c r="BH122" i="5"/>
  <c r="BG122" i="5"/>
  <c r="BF122" i="5"/>
  <c r="T122" i="5"/>
  <c r="R122" i="5"/>
  <c r="P122" i="5"/>
  <c r="BK122" i="5"/>
  <c r="J122" i="5"/>
  <c r="BE122" i="5"/>
  <c r="BI118" i="5"/>
  <c r="BH118" i="5"/>
  <c r="BG118" i="5"/>
  <c r="BF118" i="5"/>
  <c r="T118" i="5"/>
  <c r="R118" i="5"/>
  <c r="P118" i="5"/>
  <c r="BK118" i="5"/>
  <c r="J118" i="5"/>
  <c r="BE118" i="5" s="1"/>
  <c r="BI116" i="5"/>
  <c r="BH116" i="5"/>
  <c r="BG116" i="5"/>
  <c r="BF116" i="5"/>
  <c r="T116" i="5"/>
  <c r="R116" i="5"/>
  <c r="P116" i="5"/>
  <c r="BK116" i="5"/>
  <c r="J116" i="5"/>
  <c r="BE116" i="5"/>
  <c r="BI114" i="5"/>
  <c r="BH114" i="5"/>
  <c r="BG114" i="5"/>
  <c r="BF114" i="5"/>
  <c r="T114" i="5"/>
  <c r="R114" i="5"/>
  <c r="P114" i="5"/>
  <c r="BK114" i="5"/>
  <c r="J114" i="5"/>
  <c r="BE114" i="5" s="1"/>
  <c r="BI109" i="5"/>
  <c r="BH109" i="5"/>
  <c r="BG109" i="5"/>
  <c r="BF109" i="5"/>
  <c r="T109" i="5"/>
  <c r="R109" i="5"/>
  <c r="P109" i="5"/>
  <c r="BK109" i="5"/>
  <c r="J109" i="5"/>
  <c r="BE109" i="5"/>
  <c r="BI104" i="5"/>
  <c r="BH104" i="5"/>
  <c r="BG104" i="5"/>
  <c r="BF104" i="5"/>
  <c r="T104" i="5"/>
  <c r="R104" i="5"/>
  <c r="P104" i="5"/>
  <c r="BK104" i="5"/>
  <c r="J104" i="5"/>
  <c r="BE104" i="5" s="1"/>
  <c r="BI101" i="5"/>
  <c r="BH101" i="5"/>
  <c r="F36" i="5" s="1"/>
  <c r="BC58" i="1" s="1"/>
  <c r="BG101" i="5"/>
  <c r="BF101" i="5"/>
  <c r="T101" i="5"/>
  <c r="R101" i="5"/>
  <c r="P101" i="5"/>
  <c r="BK101" i="5"/>
  <c r="J101" i="5"/>
  <c r="BE101" i="5"/>
  <c r="BI99" i="5"/>
  <c r="BH99" i="5"/>
  <c r="BG99" i="5"/>
  <c r="BF99" i="5"/>
  <c r="T99" i="5"/>
  <c r="R99" i="5"/>
  <c r="P99" i="5"/>
  <c r="BK99" i="5"/>
  <c r="BK96" i="5" s="1"/>
  <c r="J96" i="5" s="1"/>
  <c r="J61" i="5" s="1"/>
  <c r="J99" i="5"/>
  <c r="BE99" i="5" s="1"/>
  <c r="BI97" i="5"/>
  <c r="BH97" i="5"/>
  <c r="BG97" i="5"/>
  <c r="BF97" i="5"/>
  <c r="F34" i="5" s="1"/>
  <c r="BA58" i="1" s="1"/>
  <c r="J34" i="5"/>
  <c r="AW58" i="1" s="1"/>
  <c r="T97" i="5"/>
  <c r="R97" i="5"/>
  <c r="R96" i="5" s="1"/>
  <c r="P97" i="5"/>
  <c r="BK97" i="5"/>
  <c r="J97" i="5"/>
  <c r="BE97" i="5"/>
  <c r="J90" i="5"/>
  <c r="F90" i="5"/>
  <c r="F88" i="5"/>
  <c r="E86" i="5"/>
  <c r="J54" i="5"/>
  <c r="F54" i="5"/>
  <c r="F52" i="5"/>
  <c r="E50" i="5"/>
  <c r="J24" i="5"/>
  <c r="E24" i="5"/>
  <c r="J91" i="5" s="1"/>
  <c r="J55" i="5"/>
  <c r="J23" i="5"/>
  <c r="J18" i="5"/>
  <c r="E18" i="5"/>
  <c r="F91" i="5"/>
  <c r="F55" i="5"/>
  <c r="J17" i="5"/>
  <c r="J12" i="5"/>
  <c r="J88" i="5"/>
  <c r="J52" i="5"/>
  <c r="E7" i="5"/>
  <c r="E84" i="5" s="1"/>
  <c r="E48" i="5"/>
  <c r="J37" i="4"/>
  <c r="J36" i="4"/>
  <c r="AY57" i="1" s="1"/>
  <c r="J35" i="4"/>
  <c r="AX57" i="1"/>
  <c r="BI434" i="4"/>
  <c r="BH434" i="4"/>
  <c r="BG434" i="4"/>
  <c r="BF434" i="4"/>
  <c r="T434" i="4"/>
  <c r="T433" i="4" s="1"/>
  <c r="R434" i="4"/>
  <c r="R433" i="4"/>
  <c r="P434" i="4"/>
  <c r="P433" i="4" s="1"/>
  <c r="BK434" i="4"/>
  <c r="BK433" i="4"/>
  <c r="J433" i="4" s="1"/>
  <c r="J434" i="4"/>
  <c r="BE434" i="4"/>
  <c r="J74" i="4"/>
  <c r="BI427" i="4"/>
  <c r="BH427" i="4"/>
  <c r="BG427" i="4"/>
  <c r="BF427" i="4"/>
  <c r="T427" i="4"/>
  <c r="R427" i="4"/>
  <c r="P427" i="4"/>
  <c r="BK427" i="4"/>
  <c r="BK417" i="4" s="1"/>
  <c r="BK416" i="4" s="1"/>
  <c r="J416" i="4" s="1"/>
  <c r="J72" i="4" s="1"/>
  <c r="J427" i="4"/>
  <c r="BE427" i="4"/>
  <c r="BI422" i="4"/>
  <c r="BH422" i="4"/>
  <c r="BG422" i="4"/>
  <c r="BF422" i="4"/>
  <c r="T422" i="4"/>
  <c r="T417" i="4" s="1"/>
  <c r="R422" i="4"/>
  <c r="P422" i="4"/>
  <c r="BK422" i="4"/>
  <c r="J422" i="4"/>
  <c r="BE422" i="4"/>
  <c r="BI418" i="4"/>
  <c r="BH418" i="4"/>
  <c r="BG418" i="4"/>
  <c r="BF418" i="4"/>
  <c r="T418" i="4"/>
  <c r="R418" i="4"/>
  <c r="R417" i="4" s="1"/>
  <c r="R416" i="4" s="1"/>
  <c r="P418" i="4"/>
  <c r="P417" i="4"/>
  <c r="P416" i="4" s="1"/>
  <c r="BK418" i="4"/>
  <c r="J417" i="4"/>
  <c r="J73" i="4" s="1"/>
  <c r="J418" i="4"/>
  <c r="BE418" i="4"/>
  <c r="BI412" i="4"/>
  <c r="BH412" i="4"/>
  <c r="BG412" i="4"/>
  <c r="BF412" i="4"/>
  <c r="T412" i="4"/>
  <c r="T411" i="4"/>
  <c r="R412" i="4"/>
  <c r="R411" i="4"/>
  <c r="P412" i="4"/>
  <c r="P411" i="4"/>
  <c r="BK412" i="4"/>
  <c r="BK411" i="4"/>
  <c r="J411" i="4"/>
  <c r="J71" i="4" s="1"/>
  <c r="J412" i="4"/>
  <c r="BE412" i="4" s="1"/>
  <c r="BI406" i="4"/>
  <c r="BH406" i="4"/>
  <c r="BG406" i="4"/>
  <c r="BF406" i="4"/>
  <c r="T406" i="4"/>
  <c r="T405" i="4"/>
  <c r="R406" i="4"/>
  <c r="R405" i="4"/>
  <c r="P406" i="4"/>
  <c r="P405" i="4"/>
  <c r="BK406" i="4"/>
  <c r="BK405" i="4"/>
  <c r="J405" i="4"/>
  <c r="J70" i="4" s="1"/>
  <c r="J406" i="4"/>
  <c r="BE406" i="4" s="1"/>
  <c r="BI402" i="4"/>
  <c r="BH402" i="4"/>
  <c r="BG402" i="4"/>
  <c r="BF402" i="4"/>
  <c r="T402" i="4"/>
  <c r="R402" i="4"/>
  <c r="R391" i="4" s="1"/>
  <c r="P402" i="4"/>
  <c r="BK402" i="4"/>
  <c r="J402" i="4"/>
  <c r="BE402" i="4"/>
  <c r="BI397" i="4"/>
  <c r="BH397" i="4"/>
  <c r="BG397" i="4"/>
  <c r="BF397" i="4"/>
  <c r="T397" i="4"/>
  <c r="R397" i="4"/>
  <c r="P397" i="4"/>
  <c r="BK397" i="4"/>
  <c r="BK391" i="4" s="1"/>
  <c r="J391" i="4" s="1"/>
  <c r="J69" i="4" s="1"/>
  <c r="J397" i="4"/>
  <c r="BE397" i="4"/>
  <c r="BI392" i="4"/>
  <c r="BH392" i="4"/>
  <c r="BG392" i="4"/>
  <c r="BF392" i="4"/>
  <c r="T392" i="4"/>
  <c r="T391" i="4"/>
  <c r="R392" i="4"/>
  <c r="P392" i="4"/>
  <c r="P391" i="4"/>
  <c r="BK392" i="4"/>
  <c r="J392" i="4"/>
  <c r="BE392" i="4" s="1"/>
  <c r="BI386" i="4"/>
  <c r="BH386" i="4"/>
  <c r="BG386" i="4"/>
  <c r="BF386" i="4"/>
  <c r="T386" i="4"/>
  <c r="R386" i="4"/>
  <c r="P386" i="4"/>
  <c r="BK386" i="4"/>
  <c r="J386" i="4"/>
  <c r="BE386" i="4"/>
  <c r="BI382" i="4"/>
  <c r="BH382" i="4"/>
  <c r="BG382" i="4"/>
  <c r="BF382" i="4"/>
  <c r="T382" i="4"/>
  <c r="T381" i="4" s="1"/>
  <c r="T366" i="4" s="1"/>
  <c r="R382" i="4"/>
  <c r="R381" i="4"/>
  <c r="P382" i="4"/>
  <c r="P381" i="4"/>
  <c r="BK382" i="4"/>
  <c r="BK381" i="4"/>
  <c r="J381" i="4" s="1"/>
  <c r="J68" i="4" s="1"/>
  <c r="J382" i="4"/>
  <c r="BE382" i="4"/>
  <c r="BI374" i="4"/>
  <c r="BH374" i="4"/>
  <c r="BG374" i="4"/>
  <c r="BF374" i="4"/>
  <c r="T374" i="4"/>
  <c r="T373" i="4"/>
  <c r="R374" i="4"/>
  <c r="R373" i="4"/>
  <c r="P374" i="4"/>
  <c r="P373" i="4"/>
  <c r="BK374" i="4"/>
  <c r="BK373" i="4"/>
  <c r="J373" i="4" s="1"/>
  <c r="J374" i="4"/>
  <c r="BE374" i="4"/>
  <c r="J67" i="4"/>
  <c r="BI368" i="4"/>
  <c r="BH368" i="4"/>
  <c r="BG368" i="4"/>
  <c r="BF368" i="4"/>
  <c r="T368" i="4"/>
  <c r="T367" i="4"/>
  <c r="R368" i="4"/>
  <c r="R367" i="4" s="1"/>
  <c r="P368" i="4"/>
  <c r="P367" i="4"/>
  <c r="BK368" i="4"/>
  <c r="BK367" i="4"/>
  <c r="J367" i="4"/>
  <c r="J66" i="4" s="1"/>
  <c r="J368" i="4"/>
  <c r="BE368" i="4"/>
  <c r="BI361" i="4"/>
  <c r="BH361" i="4"/>
  <c r="BG361" i="4"/>
  <c r="BF361" i="4"/>
  <c r="T361" i="4"/>
  <c r="R361" i="4"/>
  <c r="P361" i="4"/>
  <c r="BK361" i="4"/>
  <c r="J361" i="4"/>
  <c r="BE361" i="4"/>
  <c r="BI357" i="4"/>
  <c r="BH357" i="4"/>
  <c r="BG357" i="4"/>
  <c r="BF357" i="4"/>
  <c r="T357" i="4"/>
  <c r="R357" i="4"/>
  <c r="P357" i="4"/>
  <c r="BK357" i="4"/>
  <c r="J357" i="4"/>
  <c r="BE357" i="4"/>
  <c r="BI355" i="4"/>
  <c r="BH355" i="4"/>
  <c r="BG355" i="4"/>
  <c r="BF355" i="4"/>
  <c r="T355" i="4"/>
  <c r="R355" i="4"/>
  <c r="P355" i="4"/>
  <c r="BK355" i="4"/>
  <c r="J355" i="4"/>
  <c r="BE355" i="4"/>
  <c r="BI351" i="4"/>
  <c r="BH351" i="4"/>
  <c r="BG351" i="4"/>
  <c r="BF351" i="4"/>
  <c r="T351" i="4"/>
  <c r="R351" i="4"/>
  <c r="P351" i="4"/>
  <c r="BK351" i="4"/>
  <c r="J351" i="4"/>
  <c r="BE351" i="4"/>
  <c r="BI345" i="4"/>
  <c r="BH345" i="4"/>
  <c r="BG345" i="4"/>
  <c r="BF345" i="4"/>
  <c r="T345" i="4"/>
  <c r="R345" i="4"/>
  <c r="P345" i="4"/>
  <c r="BK345" i="4"/>
  <c r="J345" i="4"/>
  <c r="BE345" i="4"/>
  <c r="BI341" i="4"/>
  <c r="BH341" i="4"/>
  <c r="BG341" i="4"/>
  <c r="BF341" i="4"/>
  <c r="T341" i="4"/>
  <c r="R341" i="4"/>
  <c r="P341" i="4"/>
  <c r="BK341" i="4"/>
  <c r="J341" i="4"/>
  <c r="BE341" i="4"/>
  <c r="BI337" i="4"/>
  <c r="BH337" i="4"/>
  <c r="BG337" i="4"/>
  <c r="BF337" i="4"/>
  <c r="T337" i="4"/>
  <c r="R337" i="4"/>
  <c r="R326" i="4" s="1"/>
  <c r="P337" i="4"/>
  <c r="BK337" i="4"/>
  <c r="J337" i="4"/>
  <c r="BE337" i="4"/>
  <c r="BI331" i="4"/>
  <c r="BH331" i="4"/>
  <c r="BG331" i="4"/>
  <c r="BF331" i="4"/>
  <c r="T331" i="4"/>
  <c r="R331" i="4"/>
  <c r="P331" i="4"/>
  <c r="BK331" i="4"/>
  <c r="BK326" i="4" s="1"/>
  <c r="J326" i="4" s="1"/>
  <c r="J64" i="4" s="1"/>
  <c r="J331" i="4"/>
  <c r="BE331" i="4"/>
  <c r="BI327" i="4"/>
  <c r="BH327" i="4"/>
  <c r="BG327" i="4"/>
  <c r="BF327" i="4"/>
  <c r="T327" i="4"/>
  <c r="T326" i="4"/>
  <c r="R327" i="4"/>
  <c r="P327" i="4"/>
  <c r="P326" i="4"/>
  <c r="BK327" i="4"/>
  <c r="J327" i="4"/>
  <c r="BE327" i="4" s="1"/>
  <c r="BI320" i="4"/>
  <c r="BH320" i="4"/>
  <c r="BG320" i="4"/>
  <c r="BF320" i="4"/>
  <c r="T320" i="4"/>
  <c r="R320" i="4"/>
  <c r="P320" i="4"/>
  <c r="BK320" i="4"/>
  <c r="J320" i="4"/>
  <c r="BE320" i="4"/>
  <c r="BI317" i="4"/>
  <c r="BH317" i="4"/>
  <c r="BG317" i="4"/>
  <c r="BF317" i="4"/>
  <c r="T317" i="4"/>
  <c r="R317" i="4"/>
  <c r="P317" i="4"/>
  <c r="BK317" i="4"/>
  <c r="J317" i="4"/>
  <c r="BE317" i="4"/>
  <c r="BI308" i="4"/>
  <c r="BH308" i="4"/>
  <c r="BG308" i="4"/>
  <c r="BF308" i="4"/>
  <c r="T308" i="4"/>
  <c r="R308" i="4"/>
  <c r="P308" i="4"/>
  <c r="BK308" i="4"/>
  <c r="J308" i="4"/>
  <c r="BE308" i="4"/>
  <c r="BI303" i="4"/>
  <c r="BH303" i="4"/>
  <c r="BG303" i="4"/>
  <c r="BF303" i="4"/>
  <c r="T303" i="4"/>
  <c r="R303" i="4"/>
  <c r="P303" i="4"/>
  <c r="BK303" i="4"/>
  <c r="J303" i="4"/>
  <c r="BE303" i="4"/>
  <c r="BI293" i="4"/>
  <c r="BH293" i="4"/>
  <c r="BG293" i="4"/>
  <c r="BF293" i="4"/>
  <c r="T293" i="4"/>
  <c r="R293" i="4"/>
  <c r="P293" i="4"/>
  <c r="BK293" i="4"/>
  <c r="J293" i="4"/>
  <c r="BE293" i="4"/>
  <c r="BI287" i="4"/>
  <c r="BH287" i="4"/>
  <c r="BG287" i="4"/>
  <c r="BF287" i="4"/>
  <c r="T287" i="4"/>
  <c r="R287" i="4"/>
  <c r="P287" i="4"/>
  <c r="BK287" i="4"/>
  <c r="J287" i="4"/>
  <c r="BE287" i="4"/>
  <c r="BI281" i="4"/>
  <c r="BH281" i="4"/>
  <c r="BG281" i="4"/>
  <c r="BF281" i="4"/>
  <c r="T281" i="4"/>
  <c r="R281" i="4"/>
  <c r="P281" i="4"/>
  <c r="BK281" i="4"/>
  <c r="J281" i="4"/>
  <c r="BE281" i="4"/>
  <c r="BI275" i="4"/>
  <c r="BH275" i="4"/>
  <c r="BG275" i="4"/>
  <c r="BF275" i="4"/>
  <c r="T275" i="4"/>
  <c r="R275" i="4"/>
  <c r="P275" i="4"/>
  <c r="BK275" i="4"/>
  <c r="J275" i="4"/>
  <c r="BE275" i="4"/>
  <c r="BI270" i="4"/>
  <c r="BH270" i="4"/>
  <c r="BG270" i="4"/>
  <c r="BF270" i="4"/>
  <c r="T270" i="4"/>
  <c r="R270" i="4"/>
  <c r="P270" i="4"/>
  <c r="BK270" i="4"/>
  <c r="J270" i="4"/>
  <c r="BE270" i="4"/>
  <c r="BI266" i="4"/>
  <c r="BH266" i="4"/>
  <c r="BG266" i="4"/>
  <c r="BF266" i="4"/>
  <c r="T266" i="4"/>
  <c r="R266" i="4"/>
  <c r="P266" i="4"/>
  <c r="BK266" i="4"/>
  <c r="J266" i="4"/>
  <c r="BE266" i="4"/>
  <c r="BI264" i="4"/>
  <c r="BH264" i="4"/>
  <c r="BG264" i="4"/>
  <c r="BF264" i="4"/>
  <c r="T264" i="4"/>
  <c r="R264" i="4"/>
  <c r="P264" i="4"/>
  <c r="BK264" i="4"/>
  <c r="J264" i="4"/>
  <c r="BE264" i="4"/>
  <c r="BI259" i="4"/>
  <c r="BH259" i="4"/>
  <c r="BG259" i="4"/>
  <c r="BF259" i="4"/>
  <c r="T259" i="4"/>
  <c r="R259" i="4"/>
  <c r="P259" i="4"/>
  <c r="BK259" i="4"/>
  <c r="J259" i="4"/>
  <c r="BE259" i="4"/>
  <c r="BI254" i="4"/>
  <c r="BH254" i="4"/>
  <c r="BG254" i="4"/>
  <c r="BF254" i="4"/>
  <c r="T254" i="4"/>
  <c r="R254" i="4"/>
  <c r="P254" i="4"/>
  <c r="BK254" i="4"/>
  <c r="J254" i="4"/>
  <c r="BE254" i="4"/>
  <c r="BI245" i="4"/>
  <c r="BH245" i="4"/>
  <c r="BG245" i="4"/>
  <c r="BF245" i="4"/>
  <c r="T245" i="4"/>
  <c r="R245" i="4"/>
  <c r="P245" i="4"/>
  <c r="BK245" i="4"/>
  <c r="J245" i="4"/>
  <c r="BE245" i="4"/>
  <c r="BI243" i="4"/>
  <c r="BH243" i="4"/>
  <c r="BG243" i="4"/>
  <c r="BF243" i="4"/>
  <c r="T243" i="4"/>
  <c r="R243" i="4"/>
  <c r="P243" i="4"/>
  <c r="BK243" i="4"/>
  <c r="J243" i="4"/>
  <c r="BE243" i="4"/>
  <c r="BI238" i="4"/>
  <c r="BH238" i="4"/>
  <c r="BG238" i="4"/>
  <c r="BF238" i="4"/>
  <c r="T238" i="4"/>
  <c r="R238" i="4"/>
  <c r="P238" i="4"/>
  <c r="BK238" i="4"/>
  <c r="J238" i="4"/>
  <c r="BE238" i="4"/>
  <c r="BI233" i="4"/>
  <c r="BH233" i="4"/>
  <c r="BG233" i="4"/>
  <c r="BF233" i="4"/>
  <c r="T233" i="4"/>
  <c r="R233" i="4"/>
  <c r="P233" i="4"/>
  <c r="BK233" i="4"/>
  <c r="J233" i="4"/>
  <c r="BE233" i="4"/>
  <c r="BI227" i="4"/>
  <c r="BH227" i="4"/>
  <c r="BG227" i="4"/>
  <c r="BF227" i="4"/>
  <c r="T227" i="4"/>
  <c r="R227" i="4"/>
  <c r="P227" i="4"/>
  <c r="BK227" i="4"/>
  <c r="J227" i="4"/>
  <c r="BE227" i="4"/>
  <c r="BI222" i="4"/>
  <c r="BH222" i="4"/>
  <c r="BG222" i="4"/>
  <c r="BF222" i="4"/>
  <c r="T222" i="4"/>
  <c r="R222" i="4"/>
  <c r="P222" i="4"/>
  <c r="BK222" i="4"/>
  <c r="J222" i="4"/>
  <c r="BE222" i="4"/>
  <c r="BI217" i="4"/>
  <c r="BH217" i="4"/>
  <c r="BG217" i="4"/>
  <c r="BF217" i="4"/>
  <c r="T217" i="4"/>
  <c r="R217" i="4"/>
  <c r="P217" i="4"/>
  <c r="BK217" i="4"/>
  <c r="J217" i="4"/>
  <c r="BE217" i="4"/>
  <c r="BI215" i="4"/>
  <c r="BH215" i="4"/>
  <c r="BG215" i="4"/>
  <c r="BF215" i="4"/>
  <c r="T215" i="4"/>
  <c r="R215" i="4"/>
  <c r="P215" i="4"/>
  <c r="BK215" i="4"/>
  <c r="J215" i="4"/>
  <c r="BE215" i="4"/>
  <c r="BI206" i="4"/>
  <c r="BH206" i="4"/>
  <c r="BG206" i="4"/>
  <c r="BF206" i="4"/>
  <c r="T206" i="4"/>
  <c r="R206" i="4"/>
  <c r="P206" i="4"/>
  <c r="BK206" i="4"/>
  <c r="J206" i="4"/>
  <c r="BE206" i="4"/>
  <c r="BI204" i="4"/>
  <c r="BH204" i="4"/>
  <c r="BG204" i="4"/>
  <c r="BF204" i="4"/>
  <c r="T204" i="4"/>
  <c r="R204" i="4"/>
  <c r="P204" i="4"/>
  <c r="BK204" i="4"/>
  <c r="J204" i="4"/>
  <c r="BE204" i="4"/>
  <c r="BI201" i="4"/>
  <c r="BH201" i="4"/>
  <c r="BG201" i="4"/>
  <c r="BF201" i="4"/>
  <c r="T201" i="4"/>
  <c r="R201" i="4"/>
  <c r="P201" i="4"/>
  <c r="BK201" i="4"/>
  <c r="J201" i="4"/>
  <c r="BE201" i="4"/>
  <c r="BI199" i="4"/>
  <c r="BH199" i="4"/>
  <c r="BG199" i="4"/>
  <c r="BF199" i="4"/>
  <c r="T199" i="4"/>
  <c r="R199" i="4"/>
  <c r="P199" i="4"/>
  <c r="BK199" i="4"/>
  <c r="J199" i="4"/>
  <c r="BE199" i="4"/>
  <c r="BI193" i="4"/>
  <c r="BH193" i="4"/>
  <c r="BG193" i="4"/>
  <c r="BF193" i="4"/>
  <c r="T193" i="4"/>
  <c r="R193" i="4"/>
  <c r="P193" i="4"/>
  <c r="BK193" i="4"/>
  <c r="J193" i="4"/>
  <c r="BE193" i="4"/>
  <c r="BI182" i="4"/>
  <c r="BH182" i="4"/>
  <c r="BG182" i="4"/>
  <c r="BF182" i="4"/>
  <c r="T182" i="4"/>
  <c r="R182" i="4"/>
  <c r="P182" i="4"/>
  <c r="BK182" i="4"/>
  <c r="J182" i="4"/>
  <c r="BE182" i="4"/>
  <c r="BI171" i="4"/>
  <c r="BH171" i="4"/>
  <c r="BG171" i="4"/>
  <c r="BF171" i="4"/>
  <c r="T171" i="4"/>
  <c r="R171" i="4"/>
  <c r="P171" i="4"/>
  <c r="BK171" i="4"/>
  <c r="J171" i="4"/>
  <c r="BE171" i="4"/>
  <c r="BI160" i="4"/>
  <c r="BH160" i="4"/>
  <c r="BG160" i="4"/>
  <c r="BF160" i="4"/>
  <c r="T160" i="4"/>
  <c r="R160" i="4"/>
  <c r="P160" i="4"/>
  <c r="BK160" i="4"/>
  <c r="J160" i="4"/>
  <c r="BE160" i="4"/>
  <c r="BI149" i="4"/>
  <c r="BH149" i="4"/>
  <c r="BG149" i="4"/>
  <c r="BF149" i="4"/>
  <c r="T149" i="4"/>
  <c r="R149" i="4"/>
  <c r="P149" i="4"/>
  <c r="BK149" i="4"/>
  <c r="J149" i="4"/>
  <c r="BE149" i="4"/>
  <c r="BI144" i="4"/>
  <c r="BH144" i="4"/>
  <c r="BG144" i="4"/>
  <c r="BF144" i="4"/>
  <c r="T144" i="4"/>
  <c r="R144" i="4"/>
  <c r="P144" i="4"/>
  <c r="BK144" i="4"/>
  <c r="J144" i="4"/>
  <c r="BE144" i="4"/>
  <c r="BI139" i="4"/>
  <c r="BH139" i="4"/>
  <c r="BG139" i="4"/>
  <c r="BF139" i="4"/>
  <c r="T139" i="4"/>
  <c r="R139" i="4"/>
  <c r="P139" i="4"/>
  <c r="BK139" i="4"/>
  <c r="J139" i="4"/>
  <c r="BE139" i="4"/>
  <c r="BI134" i="4"/>
  <c r="BH134" i="4"/>
  <c r="BG134" i="4"/>
  <c r="BF134" i="4"/>
  <c r="T134" i="4"/>
  <c r="T133" i="4" s="1"/>
  <c r="R134" i="4"/>
  <c r="R133" i="4"/>
  <c r="P134" i="4"/>
  <c r="P133" i="4" s="1"/>
  <c r="BK134" i="4"/>
  <c r="BK133" i="4"/>
  <c r="J133" i="4" s="1"/>
  <c r="J134" i="4"/>
  <c r="BE134" i="4" s="1"/>
  <c r="J63" i="4"/>
  <c r="BI126" i="4"/>
  <c r="BH126" i="4"/>
  <c r="BG126" i="4"/>
  <c r="BF126" i="4"/>
  <c r="T126" i="4"/>
  <c r="T125" i="4" s="1"/>
  <c r="R126" i="4"/>
  <c r="R125" i="4"/>
  <c r="P126" i="4"/>
  <c r="P125" i="4" s="1"/>
  <c r="BK126" i="4"/>
  <c r="BK125" i="4"/>
  <c r="J125" i="4" s="1"/>
  <c r="J126" i="4"/>
  <c r="BE126" i="4" s="1"/>
  <c r="J62" i="4"/>
  <c r="BI121" i="4"/>
  <c r="BH121" i="4"/>
  <c r="BG121" i="4"/>
  <c r="BF121" i="4"/>
  <c r="T121" i="4"/>
  <c r="R121" i="4"/>
  <c r="P121" i="4"/>
  <c r="BK121" i="4"/>
  <c r="J121" i="4"/>
  <c r="BE121" i="4" s="1"/>
  <c r="BI116" i="4"/>
  <c r="BH116" i="4"/>
  <c r="BG116" i="4"/>
  <c r="BF116" i="4"/>
  <c r="T116" i="4"/>
  <c r="R116" i="4"/>
  <c r="P116" i="4"/>
  <c r="BK116" i="4"/>
  <c r="J116" i="4"/>
  <c r="BE116" i="4"/>
  <c r="BI110" i="4"/>
  <c r="BH110" i="4"/>
  <c r="BG110" i="4"/>
  <c r="BF110" i="4"/>
  <c r="T110" i="4"/>
  <c r="R110" i="4"/>
  <c r="P110" i="4"/>
  <c r="BK110" i="4"/>
  <c r="J110" i="4"/>
  <c r="BE110" i="4" s="1"/>
  <c r="BI108" i="4"/>
  <c r="BH108" i="4"/>
  <c r="BG108" i="4"/>
  <c r="BF108" i="4"/>
  <c r="T108" i="4"/>
  <c r="R108" i="4"/>
  <c r="P108" i="4"/>
  <c r="BK108" i="4"/>
  <c r="J108" i="4"/>
  <c r="BE108" i="4"/>
  <c r="BI106" i="4"/>
  <c r="BH106" i="4"/>
  <c r="BG106" i="4"/>
  <c r="BF106" i="4"/>
  <c r="T106" i="4"/>
  <c r="R106" i="4"/>
  <c r="P106" i="4"/>
  <c r="BK106" i="4"/>
  <c r="J106" i="4"/>
  <c r="BE106" i="4" s="1"/>
  <c r="J33" i="4" s="1"/>
  <c r="AV57" i="1" s="1"/>
  <c r="BI102" i="4"/>
  <c r="BH102" i="4"/>
  <c r="BG102" i="4"/>
  <c r="BF102" i="4"/>
  <c r="T102" i="4"/>
  <c r="R102" i="4"/>
  <c r="P102" i="4"/>
  <c r="BK102" i="4"/>
  <c r="J102" i="4"/>
  <c r="BE102" i="4"/>
  <c r="BI97" i="4"/>
  <c r="F37" i="4" s="1"/>
  <c r="BD57" i="1" s="1"/>
  <c r="BH97" i="4"/>
  <c r="BG97" i="4"/>
  <c r="F35" i="4"/>
  <c r="BB57" i="1" s="1"/>
  <c r="BF97" i="4"/>
  <c r="T97" i="4"/>
  <c r="T96" i="4"/>
  <c r="R97" i="4"/>
  <c r="R96" i="4"/>
  <c r="R95" i="4" s="1"/>
  <c r="P97" i="4"/>
  <c r="P96" i="4"/>
  <c r="BK97" i="4"/>
  <c r="J97" i="4"/>
  <c r="BE97" i="4" s="1"/>
  <c r="J90" i="4"/>
  <c r="F90" i="4"/>
  <c r="F88" i="4"/>
  <c r="E86" i="4"/>
  <c r="J54" i="4"/>
  <c r="F54" i="4"/>
  <c r="F52" i="4"/>
  <c r="E50" i="4"/>
  <c r="J24" i="4"/>
  <c r="E24" i="4"/>
  <c r="J23" i="4"/>
  <c r="J18" i="4"/>
  <c r="E18" i="4"/>
  <c r="F91" i="4" s="1"/>
  <c r="J17" i="4"/>
  <c r="J12" i="4"/>
  <c r="J88" i="4" s="1"/>
  <c r="E7" i="4"/>
  <c r="J37" i="3"/>
  <c r="J36" i="3"/>
  <c r="AY56" i="1" s="1"/>
  <c r="J35" i="3"/>
  <c r="AX56" i="1" s="1"/>
  <c r="BI750" i="3"/>
  <c r="BH750" i="3"/>
  <c r="BG750" i="3"/>
  <c r="BF750" i="3"/>
  <c r="T750" i="3"/>
  <c r="T749" i="3" s="1"/>
  <c r="R750" i="3"/>
  <c r="R749" i="3" s="1"/>
  <c r="P750" i="3"/>
  <c r="P749" i="3" s="1"/>
  <c r="BK750" i="3"/>
  <c r="BK749" i="3" s="1"/>
  <c r="J749" i="3"/>
  <c r="J81" i="3" s="1"/>
  <c r="J750" i="3"/>
  <c r="BE750" i="3" s="1"/>
  <c r="BI744" i="3"/>
  <c r="BH744" i="3"/>
  <c r="BG744" i="3"/>
  <c r="BF744" i="3"/>
  <c r="T744" i="3"/>
  <c r="R744" i="3"/>
  <c r="P744" i="3"/>
  <c r="BK744" i="3"/>
  <c r="J744" i="3"/>
  <c r="BE744" i="3" s="1"/>
  <c r="BI741" i="3"/>
  <c r="BH741" i="3"/>
  <c r="BG741" i="3"/>
  <c r="BF741" i="3"/>
  <c r="T741" i="3"/>
  <c r="R741" i="3"/>
  <c r="P741" i="3"/>
  <c r="BK741" i="3"/>
  <c r="J741" i="3"/>
  <c r="BE741" i="3" s="1"/>
  <c r="BI736" i="3"/>
  <c r="BH736" i="3"/>
  <c r="BG736" i="3"/>
  <c r="BF736" i="3"/>
  <c r="T736" i="3"/>
  <c r="R736" i="3"/>
  <c r="P736" i="3"/>
  <c r="BK736" i="3"/>
  <c r="J736" i="3"/>
  <c r="BE736" i="3" s="1"/>
  <c r="BI732" i="3"/>
  <c r="BH732" i="3"/>
  <c r="BG732" i="3"/>
  <c r="BF732" i="3"/>
  <c r="T732" i="3"/>
  <c r="R732" i="3"/>
  <c r="P732" i="3"/>
  <c r="BK732" i="3"/>
  <c r="J732" i="3"/>
  <c r="BE732" i="3" s="1"/>
  <c r="BI728" i="3"/>
  <c r="BH728" i="3"/>
  <c r="BG728" i="3"/>
  <c r="BF728" i="3"/>
  <c r="T728" i="3"/>
  <c r="R728" i="3"/>
  <c r="R727" i="3"/>
  <c r="P728" i="3"/>
  <c r="P727" i="3" s="1"/>
  <c r="P726" i="3" s="1"/>
  <c r="BK728" i="3"/>
  <c r="BK727" i="3" s="1"/>
  <c r="J727" i="3" s="1"/>
  <c r="J80" i="3" s="1"/>
  <c r="BK726" i="3"/>
  <c r="J726" i="3" s="1"/>
  <c r="J79" i="3" s="1"/>
  <c r="J728" i="3"/>
  <c r="BE728" i="3" s="1"/>
  <c r="BI721" i="3"/>
  <c r="BH721" i="3"/>
  <c r="BG721" i="3"/>
  <c r="BF721" i="3"/>
  <c r="T721" i="3"/>
  <c r="T720" i="3" s="1"/>
  <c r="R721" i="3"/>
  <c r="R720" i="3" s="1"/>
  <c r="P721" i="3"/>
  <c r="P720" i="3" s="1"/>
  <c r="BK721" i="3"/>
  <c r="BK720" i="3" s="1"/>
  <c r="J720" i="3" s="1"/>
  <c r="J78" i="3" s="1"/>
  <c r="J721" i="3"/>
  <c r="BE721" i="3"/>
  <c r="BI716" i="3"/>
  <c r="BH716" i="3"/>
  <c r="BG716" i="3"/>
  <c r="BF716" i="3"/>
  <c r="T716" i="3"/>
  <c r="T715" i="3" s="1"/>
  <c r="R716" i="3"/>
  <c r="R715" i="3" s="1"/>
  <c r="P716" i="3"/>
  <c r="P715" i="3" s="1"/>
  <c r="BK716" i="3"/>
  <c r="BK715" i="3" s="1"/>
  <c r="J715" i="3" s="1"/>
  <c r="J77" i="3" s="1"/>
  <c r="J716" i="3"/>
  <c r="BE716" i="3"/>
  <c r="BI712" i="3"/>
  <c r="BH712" i="3"/>
  <c r="BG712" i="3"/>
  <c r="BF712" i="3"/>
  <c r="T712" i="3"/>
  <c r="T711" i="3" s="1"/>
  <c r="R712" i="3"/>
  <c r="R711" i="3" s="1"/>
  <c r="P712" i="3"/>
  <c r="P711" i="3" s="1"/>
  <c r="BK712" i="3"/>
  <c r="BK711" i="3" s="1"/>
  <c r="J711" i="3" s="1"/>
  <c r="J76" i="3" s="1"/>
  <c r="J712" i="3"/>
  <c r="BE712" i="3"/>
  <c r="BI708" i="3"/>
  <c r="BH708" i="3"/>
  <c r="BG708" i="3"/>
  <c r="BF708" i="3"/>
  <c r="T708" i="3"/>
  <c r="R708" i="3"/>
  <c r="P708" i="3"/>
  <c r="BK708" i="3"/>
  <c r="J708" i="3"/>
  <c r="BE708" i="3" s="1"/>
  <c r="BI705" i="3"/>
  <c r="BH705" i="3"/>
  <c r="BG705" i="3"/>
  <c r="BF705" i="3"/>
  <c r="T705" i="3"/>
  <c r="R705" i="3"/>
  <c r="P705" i="3"/>
  <c r="BK705" i="3"/>
  <c r="J705" i="3"/>
  <c r="BE705" i="3" s="1"/>
  <c r="BI702" i="3"/>
  <c r="BH702" i="3"/>
  <c r="BG702" i="3"/>
  <c r="BF702" i="3"/>
  <c r="T702" i="3"/>
  <c r="R702" i="3"/>
  <c r="P702" i="3"/>
  <c r="BK702" i="3"/>
  <c r="J702" i="3"/>
  <c r="BE702" i="3" s="1"/>
  <c r="BI699" i="3"/>
  <c r="BH699" i="3"/>
  <c r="BG699" i="3"/>
  <c r="BF699" i="3"/>
  <c r="T699" i="3"/>
  <c r="R699" i="3"/>
  <c r="P699" i="3"/>
  <c r="BK699" i="3"/>
  <c r="J699" i="3"/>
  <c r="BE699" i="3" s="1"/>
  <c r="BI696" i="3"/>
  <c r="BH696" i="3"/>
  <c r="BG696" i="3"/>
  <c r="BF696" i="3"/>
  <c r="T696" i="3"/>
  <c r="R696" i="3"/>
  <c r="P696" i="3"/>
  <c r="BK696" i="3"/>
  <c r="J696" i="3"/>
  <c r="BE696" i="3" s="1"/>
  <c r="BI693" i="3"/>
  <c r="BH693" i="3"/>
  <c r="BG693" i="3"/>
  <c r="BF693" i="3"/>
  <c r="T693" i="3"/>
  <c r="R693" i="3"/>
  <c r="P693" i="3"/>
  <c r="BK693" i="3"/>
  <c r="J693" i="3"/>
  <c r="BE693" i="3" s="1"/>
  <c r="BI690" i="3"/>
  <c r="BH690" i="3"/>
  <c r="BG690" i="3"/>
  <c r="BF690" i="3"/>
  <c r="T690" i="3"/>
  <c r="R690" i="3"/>
  <c r="P690" i="3"/>
  <c r="BK690" i="3"/>
  <c r="J690" i="3"/>
  <c r="BE690" i="3" s="1"/>
  <c r="BI687" i="3"/>
  <c r="BH687" i="3"/>
  <c r="BG687" i="3"/>
  <c r="BF687" i="3"/>
  <c r="T687" i="3"/>
  <c r="R687" i="3"/>
  <c r="P687" i="3"/>
  <c r="BK687" i="3"/>
  <c r="J687" i="3"/>
  <c r="BE687" i="3" s="1"/>
  <c r="BI679" i="3"/>
  <c r="BH679" i="3"/>
  <c r="BG679" i="3"/>
  <c r="BF679" i="3"/>
  <c r="T679" i="3"/>
  <c r="R679" i="3"/>
  <c r="P679" i="3"/>
  <c r="BK679" i="3"/>
  <c r="J679" i="3"/>
  <c r="BE679" i="3" s="1"/>
  <c r="BI671" i="3"/>
  <c r="BH671" i="3"/>
  <c r="BG671" i="3"/>
  <c r="BF671" i="3"/>
  <c r="T671" i="3"/>
  <c r="R671" i="3"/>
  <c r="P671" i="3"/>
  <c r="BK671" i="3"/>
  <c r="J671" i="3"/>
  <c r="BE671" i="3" s="1"/>
  <c r="BI668" i="3"/>
  <c r="BH668" i="3"/>
  <c r="BG668" i="3"/>
  <c r="BF668" i="3"/>
  <c r="T668" i="3"/>
  <c r="R668" i="3"/>
  <c r="P668" i="3"/>
  <c r="BK668" i="3"/>
  <c r="J668" i="3"/>
  <c r="BE668" i="3" s="1"/>
  <c r="BI665" i="3"/>
  <c r="BH665" i="3"/>
  <c r="BG665" i="3"/>
  <c r="BF665" i="3"/>
  <c r="T665" i="3"/>
  <c r="T664" i="3" s="1"/>
  <c r="R665" i="3"/>
  <c r="R664" i="3" s="1"/>
  <c r="R587" i="3" s="1"/>
  <c r="P665" i="3"/>
  <c r="BK665" i="3"/>
  <c r="BK664" i="3" s="1"/>
  <c r="J664" i="3"/>
  <c r="J75" i="3" s="1"/>
  <c r="J665" i="3"/>
  <c r="BE665" i="3" s="1"/>
  <c r="BI661" i="3"/>
  <c r="BH661" i="3"/>
  <c r="BG661" i="3"/>
  <c r="BF661" i="3"/>
  <c r="T661" i="3"/>
  <c r="R661" i="3"/>
  <c r="P661" i="3"/>
  <c r="BK661" i="3"/>
  <c r="J661" i="3"/>
  <c r="BE661" i="3" s="1"/>
  <c r="BI658" i="3"/>
  <c r="BH658" i="3"/>
  <c r="BG658" i="3"/>
  <c r="BF658" i="3"/>
  <c r="T658" i="3"/>
  <c r="R658" i="3"/>
  <c r="P658" i="3"/>
  <c r="BK658" i="3"/>
  <c r="J658" i="3"/>
  <c r="BE658" i="3" s="1"/>
  <c r="BI651" i="3"/>
  <c r="BH651" i="3"/>
  <c r="BG651" i="3"/>
  <c r="BF651" i="3"/>
  <c r="T651" i="3"/>
  <c r="R651" i="3"/>
  <c r="P651" i="3"/>
  <c r="BK651" i="3"/>
  <c r="J651" i="3"/>
  <c r="BE651" i="3" s="1"/>
  <c r="BI646" i="3"/>
  <c r="BH646" i="3"/>
  <c r="BG646" i="3"/>
  <c r="BF646" i="3"/>
  <c r="T646" i="3"/>
  <c r="T645" i="3" s="1"/>
  <c r="R646" i="3"/>
  <c r="R645" i="3" s="1"/>
  <c r="P646" i="3"/>
  <c r="BK646" i="3"/>
  <c r="BK645" i="3" s="1"/>
  <c r="J645" i="3" s="1"/>
  <c r="J74" i="3" s="1"/>
  <c r="J646" i="3"/>
  <c r="BE646" i="3"/>
  <c r="BI640" i="3"/>
  <c r="BH640" i="3"/>
  <c r="BG640" i="3"/>
  <c r="BF640" i="3"/>
  <c r="T640" i="3"/>
  <c r="R640" i="3"/>
  <c r="P640" i="3"/>
  <c r="BK640" i="3"/>
  <c r="J640" i="3"/>
  <c r="BE640" i="3" s="1"/>
  <c r="BI638" i="3"/>
  <c r="BH638" i="3"/>
  <c r="BG638" i="3"/>
  <c r="BF638" i="3"/>
  <c r="T638" i="3"/>
  <c r="R638" i="3"/>
  <c r="P638" i="3"/>
  <c r="BK638" i="3"/>
  <c r="J638" i="3"/>
  <c r="BE638" i="3" s="1"/>
  <c r="BI634" i="3"/>
  <c r="BH634" i="3"/>
  <c r="BG634" i="3"/>
  <c r="BF634" i="3"/>
  <c r="T634" i="3"/>
  <c r="T633" i="3" s="1"/>
  <c r="R634" i="3"/>
  <c r="R633" i="3" s="1"/>
  <c r="P634" i="3"/>
  <c r="BK634" i="3"/>
  <c r="BK633" i="3" s="1"/>
  <c r="J633" i="3" s="1"/>
  <c r="J73" i="3" s="1"/>
  <c r="J634" i="3"/>
  <c r="BE634" i="3"/>
  <c r="BI628" i="3"/>
  <c r="BH628" i="3"/>
  <c r="BG628" i="3"/>
  <c r="BF628" i="3"/>
  <c r="T628" i="3"/>
  <c r="T627" i="3" s="1"/>
  <c r="R628" i="3"/>
  <c r="R627" i="3" s="1"/>
  <c r="P628" i="3"/>
  <c r="P627" i="3" s="1"/>
  <c r="BK628" i="3"/>
  <c r="BK627" i="3" s="1"/>
  <c r="J627" i="3" s="1"/>
  <c r="J72" i="3" s="1"/>
  <c r="J628" i="3"/>
  <c r="BE628" i="3"/>
  <c r="BI616" i="3"/>
  <c r="BH616" i="3"/>
  <c r="BG616" i="3"/>
  <c r="BF616" i="3"/>
  <c r="T616" i="3"/>
  <c r="T615" i="3" s="1"/>
  <c r="R616" i="3"/>
  <c r="R615" i="3" s="1"/>
  <c r="P616" i="3"/>
  <c r="P615" i="3" s="1"/>
  <c r="BK616" i="3"/>
  <c r="BK615" i="3" s="1"/>
  <c r="J615" i="3" s="1"/>
  <c r="J71" i="3" s="1"/>
  <c r="J616" i="3"/>
  <c r="BE616" i="3"/>
  <c r="BI612" i="3"/>
  <c r="BH612" i="3"/>
  <c r="BG612" i="3"/>
  <c r="BF612" i="3"/>
  <c r="T612" i="3"/>
  <c r="R612" i="3"/>
  <c r="P612" i="3"/>
  <c r="BK612" i="3"/>
  <c r="J612" i="3"/>
  <c r="BE612" i="3" s="1"/>
  <c r="BI610" i="3"/>
  <c r="BH610" i="3"/>
  <c r="BG610" i="3"/>
  <c r="BF610" i="3"/>
  <c r="T610" i="3"/>
  <c r="R610" i="3"/>
  <c r="P610" i="3"/>
  <c r="BK610" i="3"/>
  <c r="J610" i="3"/>
  <c r="BE610" i="3" s="1"/>
  <c r="BI607" i="3"/>
  <c r="BH607" i="3"/>
  <c r="BG607" i="3"/>
  <c r="BF607" i="3"/>
  <c r="T607" i="3"/>
  <c r="R607" i="3"/>
  <c r="P607" i="3"/>
  <c r="BK607" i="3"/>
  <c r="J607" i="3"/>
  <c r="BE607" i="3" s="1"/>
  <c r="BI605" i="3"/>
  <c r="BH605" i="3"/>
  <c r="BG605" i="3"/>
  <c r="BF605" i="3"/>
  <c r="T605" i="3"/>
  <c r="R605" i="3"/>
  <c r="R604" i="3" s="1"/>
  <c r="P605" i="3"/>
  <c r="BK605" i="3"/>
  <c r="BK604" i="3" s="1"/>
  <c r="J604" i="3" s="1"/>
  <c r="J70" i="3" s="1"/>
  <c r="J605" i="3"/>
  <c r="BE605" i="3" s="1"/>
  <c r="BI599" i="3"/>
  <c r="BH599" i="3"/>
  <c r="BG599" i="3"/>
  <c r="BF599" i="3"/>
  <c r="T599" i="3"/>
  <c r="R599" i="3"/>
  <c r="P599" i="3"/>
  <c r="BK599" i="3"/>
  <c r="J599" i="3"/>
  <c r="BE599" i="3" s="1"/>
  <c r="BI596" i="3"/>
  <c r="BH596" i="3"/>
  <c r="BG596" i="3"/>
  <c r="BF596" i="3"/>
  <c r="T596" i="3"/>
  <c r="R596" i="3"/>
  <c r="P596" i="3"/>
  <c r="BK596" i="3"/>
  <c r="J596" i="3"/>
  <c r="BE596" i="3" s="1"/>
  <c r="BI594" i="3"/>
  <c r="BH594" i="3"/>
  <c r="BG594" i="3"/>
  <c r="BF594" i="3"/>
  <c r="T594" i="3"/>
  <c r="R594" i="3"/>
  <c r="P594" i="3"/>
  <c r="BK594" i="3"/>
  <c r="J594" i="3"/>
  <c r="BE594" i="3" s="1"/>
  <c r="BI591" i="3"/>
  <c r="BH591" i="3"/>
  <c r="BG591" i="3"/>
  <c r="BF591" i="3"/>
  <c r="T591" i="3"/>
  <c r="R591" i="3"/>
  <c r="P591" i="3"/>
  <c r="BK591" i="3"/>
  <c r="J591" i="3"/>
  <c r="BE591" i="3" s="1"/>
  <c r="BI589" i="3"/>
  <c r="BH589" i="3"/>
  <c r="BG589" i="3"/>
  <c r="BF589" i="3"/>
  <c r="T589" i="3"/>
  <c r="T588" i="3"/>
  <c r="R589" i="3"/>
  <c r="R588" i="3"/>
  <c r="P589" i="3"/>
  <c r="P588" i="3" s="1"/>
  <c r="BK589" i="3"/>
  <c r="BK588" i="3" s="1"/>
  <c r="J588" i="3" s="1"/>
  <c r="J589" i="3"/>
  <c r="BE589" i="3" s="1"/>
  <c r="J69" i="3"/>
  <c r="BI582" i="3"/>
  <c r="BH582" i="3"/>
  <c r="BG582" i="3"/>
  <c r="BF582" i="3"/>
  <c r="T582" i="3"/>
  <c r="R582" i="3"/>
  <c r="P582" i="3"/>
  <c r="BK582" i="3"/>
  <c r="J582" i="3"/>
  <c r="BE582" i="3" s="1"/>
  <c r="BI579" i="3"/>
  <c r="BH579" i="3"/>
  <c r="BG579" i="3"/>
  <c r="BF579" i="3"/>
  <c r="T579" i="3"/>
  <c r="R579" i="3"/>
  <c r="P579" i="3"/>
  <c r="BK579" i="3"/>
  <c r="J579" i="3"/>
  <c r="BE579" i="3"/>
  <c r="BI574" i="3"/>
  <c r="BH574" i="3"/>
  <c r="BG574" i="3"/>
  <c r="BF574" i="3"/>
  <c r="T574" i="3"/>
  <c r="R574" i="3"/>
  <c r="P574" i="3"/>
  <c r="BK574" i="3"/>
  <c r="J574" i="3"/>
  <c r="BE574" i="3" s="1"/>
  <c r="BI569" i="3"/>
  <c r="BH569" i="3"/>
  <c r="BG569" i="3"/>
  <c r="BF569" i="3"/>
  <c r="T569" i="3"/>
  <c r="R569" i="3"/>
  <c r="P569" i="3"/>
  <c r="BK569" i="3"/>
  <c r="J569" i="3"/>
  <c r="BE569" i="3" s="1"/>
  <c r="BI563" i="3"/>
  <c r="BH563" i="3"/>
  <c r="BG563" i="3"/>
  <c r="BF563" i="3"/>
  <c r="T563" i="3"/>
  <c r="R563" i="3"/>
  <c r="P563" i="3"/>
  <c r="BK563" i="3"/>
  <c r="J563" i="3"/>
  <c r="BE563" i="3" s="1"/>
  <c r="BI558" i="3"/>
  <c r="BH558" i="3"/>
  <c r="BG558" i="3"/>
  <c r="BF558" i="3"/>
  <c r="T558" i="3"/>
  <c r="R558" i="3"/>
  <c r="P558" i="3"/>
  <c r="BK558" i="3"/>
  <c r="J558" i="3"/>
  <c r="BE558" i="3"/>
  <c r="BI554" i="3"/>
  <c r="BH554" i="3"/>
  <c r="BG554" i="3"/>
  <c r="BF554" i="3"/>
  <c r="T554" i="3"/>
  <c r="R554" i="3"/>
  <c r="P554" i="3"/>
  <c r="BK554" i="3"/>
  <c r="J554" i="3"/>
  <c r="BE554" i="3" s="1"/>
  <c r="BI549" i="3"/>
  <c r="BH549" i="3"/>
  <c r="BG549" i="3"/>
  <c r="BF549" i="3"/>
  <c r="T549" i="3"/>
  <c r="R549" i="3"/>
  <c r="P549" i="3"/>
  <c r="BK549" i="3"/>
  <c r="J549" i="3"/>
  <c r="BE549" i="3"/>
  <c r="BI545" i="3"/>
  <c r="BH545" i="3"/>
  <c r="BG545" i="3"/>
  <c r="BF545" i="3"/>
  <c r="T545" i="3"/>
  <c r="R545" i="3"/>
  <c r="P545" i="3"/>
  <c r="BK545" i="3"/>
  <c r="J545" i="3"/>
  <c r="BE545" i="3" s="1"/>
  <c r="BI538" i="3"/>
  <c r="BH538" i="3"/>
  <c r="BG538" i="3"/>
  <c r="BF538" i="3"/>
  <c r="T538" i="3"/>
  <c r="R538" i="3"/>
  <c r="P538" i="3"/>
  <c r="BK538" i="3"/>
  <c r="J538" i="3"/>
  <c r="BE538" i="3"/>
  <c r="BI532" i="3"/>
  <c r="BH532" i="3"/>
  <c r="BG532" i="3"/>
  <c r="BF532" i="3"/>
  <c r="T532" i="3"/>
  <c r="R532" i="3"/>
  <c r="P532" i="3"/>
  <c r="BK532" i="3"/>
  <c r="J532" i="3"/>
  <c r="BE532" i="3" s="1"/>
  <c r="BI526" i="3"/>
  <c r="BH526" i="3"/>
  <c r="BG526" i="3"/>
  <c r="BF526" i="3"/>
  <c r="T526" i="3"/>
  <c r="R526" i="3"/>
  <c r="P526" i="3"/>
  <c r="BK526" i="3"/>
  <c r="J526" i="3"/>
  <c r="BE526" i="3" s="1"/>
  <c r="BI523" i="3"/>
  <c r="BH523" i="3"/>
  <c r="BG523" i="3"/>
  <c r="BF523" i="3"/>
  <c r="T523" i="3"/>
  <c r="R523" i="3"/>
  <c r="P523" i="3"/>
  <c r="BK523" i="3"/>
  <c r="J523" i="3"/>
  <c r="BE523" i="3" s="1"/>
  <c r="BI514" i="3"/>
  <c r="BH514" i="3"/>
  <c r="BG514" i="3"/>
  <c r="BF514" i="3"/>
  <c r="T514" i="3"/>
  <c r="R514" i="3"/>
  <c r="P514" i="3"/>
  <c r="BK514" i="3"/>
  <c r="J514" i="3"/>
  <c r="BE514" i="3"/>
  <c r="BI503" i="3"/>
  <c r="BH503" i="3"/>
  <c r="BG503" i="3"/>
  <c r="BF503" i="3"/>
  <c r="T503" i="3"/>
  <c r="R503" i="3"/>
  <c r="P503" i="3"/>
  <c r="BK503" i="3"/>
  <c r="J503" i="3"/>
  <c r="BE503" i="3" s="1"/>
  <c r="BI494" i="3"/>
  <c r="BH494" i="3"/>
  <c r="BG494" i="3"/>
  <c r="BF494" i="3"/>
  <c r="T494" i="3"/>
  <c r="R494" i="3"/>
  <c r="P494" i="3"/>
  <c r="BK494" i="3"/>
  <c r="J494" i="3"/>
  <c r="BE494" i="3"/>
  <c r="BI485" i="3"/>
  <c r="BH485" i="3"/>
  <c r="BG485" i="3"/>
  <c r="BF485" i="3"/>
  <c r="T485" i="3"/>
  <c r="R485" i="3"/>
  <c r="P485" i="3"/>
  <c r="BK485" i="3"/>
  <c r="J485" i="3"/>
  <c r="BE485" i="3" s="1"/>
  <c r="BI474" i="3"/>
  <c r="BH474" i="3"/>
  <c r="BG474" i="3"/>
  <c r="BF474" i="3"/>
  <c r="T474" i="3"/>
  <c r="R474" i="3"/>
  <c r="P474" i="3"/>
  <c r="BK474" i="3"/>
  <c r="J474" i="3"/>
  <c r="BE474" i="3"/>
  <c r="BI465" i="3"/>
  <c r="BH465" i="3"/>
  <c r="BG465" i="3"/>
  <c r="BF465" i="3"/>
  <c r="T465" i="3"/>
  <c r="R465" i="3"/>
  <c r="P465" i="3"/>
  <c r="BK465" i="3"/>
  <c r="J465" i="3"/>
  <c r="BE465" i="3" s="1"/>
  <c r="BI460" i="3"/>
  <c r="BH460" i="3"/>
  <c r="BG460" i="3"/>
  <c r="BF460" i="3"/>
  <c r="T460" i="3"/>
  <c r="T459" i="3" s="1"/>
  <c r="R460" i="3"/>
  <c r="P460" i="3"/>
  <c r="P459" i="3"/>
  <c r="BK460" i="3"/>
  <c r="J460" i="3"/>
  <c r="BE460" i="3"/>
  <c r="BI454" i="3"/>
  <c r="BH454" i="3"/>
  <c r="BG454" i="3"/>
  <c r="BF454" i="3"/>
  <c r="T454" i="3"/>
  <c r="R454" i="3"/>
  <c r="P454" i="3"/>
  <c r="BK454" i="3"/>
  <c r="J454" i="3"/>
  <c r="BE454" i="3"/>
  <c r="BI448" i="3"/>
  <c r="BH448" i="3"/>
  <c r="BG448" i="3"/>
  <c r="BF448" i="3"/>
  <c r="T448" i="3"/>
  <c r="R448" i="3"/>
  <c r="P448" i="3"/>
  <c r="BK448" i="3"/>
  <c r="J448" i="3"/>
  <c r="BE448" i="3" s="1"/>
  <c r="BI443" i="3"/>
  <c r="BH443" i="3"/>
  <c r="BG443" i="3"/>
  <c r="BF443" i="3"/>
  <c r="T443" i="3"/>
  <c r="R443" i="3"/>
  <c r="P443" i="3"/>
  <c r="BK443" i="3"/>
  <c r="J443" i="3"/>
  <c r="BE443" i="3" s="1"/>
  <c r="BI441" i="3"/>
  <c r="BH441" i="3"/>
  <c r="BG441" i="3"/>
  <c r="BF441" i="3"/>
  <c r="T441" i="3"/>
  <c r="R441" i="3"/>
  <c r="P441" i="3"/>
  <c r="BK441" i="3"/>
  <c r="J441" i="3"/>
  <c r="BE441" i="3" s="1"/>
  <c r="BI436" i="3"/>
  <c r="BH436" i="3"/>
  <c r="BG436" i="3"/>
  <c r="BF436" i="3"/>
  <c r="T436" i="3"/>
  <c r="R436" i="3"/>
  <c r="P436" i="3"/>
  <c r="BK436" i="3"/>
  <c r="J436" i="3"/>
  <c r="BE436" i="3"/>
  <c r="BI427" i="3"/>
  <c r="BH427" i="3"/>
  <c r="BG427" i="3"/>
  <c r="BF427" i="3"/>
  <c r="T427" i="3"/>
  <c r="R427" i="3"/>
  <c r="P427" i="3"/>
  <c r="BK427" i="3"/>
  <c r="J427" i="3"/>
  <c r="BE427" i="3" s="1"/>
  <c r="BI420" i="3"/>
  <c r="BH420" i="3"/>
  <c r="BG420" i="3"/>
  <c r="BF420" i="3"/>
  <c r="T420" i="3"/>
  <c r="R420" i="3"/>
  <c r="P420" i="3"/>
  <c r="BK420" i="3"/>
  <c r="J420" i="3"/>
  <c r="BE420" i="3"/>
  <c r="BI403" i="3"/>
  <c r="BH403" i="3"/>
  <c r="BG403" i="3"/>
  <c r="BF403" i="3"/>
  <c r="T403" i="3"/>
  <c r="R403" i="3"/>
  <c r="P403" i="3"/>
  <c r="BK403" i="3"/>
  <c r="J403" i="3"/>
  <c r="BE403" i="3" s="1"/>
  <c r="BI393" i="3"/>
  <c r="BH393" i="3"/>
  <c r="BG393" i="3"/>
  <c r="BF393" i="3"/>
  <c r="T393" i="3"/>
  <c r="R393" i="3"/>
  <c r="P393" i="3"/>
  <c r="BK393" i="3"/>
  <c r="J393" i="3"/>
  <c r="BE393" i="3"/>
  <c r="BI387" i="3"/>
  <c r="BH387" i="3"/>
  <c r="BG387" i="3"/>
  <c r="BF387" i="3"/>
  <c r="T387" i="3"/>
  <c r="R387" i="3"/>
  <c r="P387" i="3"/>
  <c r="BK387" i="3"/>
  <c r="J387" i="3"/>
  <c r="BE387" i="3" s="1"/>
  <c r="BI379" i="3"/>
  <c r="BH379" i="3"/>
  <c r="BG379" i="3"/>
  <c r="BF379" i="3"/>
  <c r="T379" i="3"/>
  <c r="R379" i="3"/>
  <c r="P379" i="3"/>
  <c r="BK379" i="3"/>
  <c r="J379" i="3"/>
  <c r="BE379" i="3" s="1"/>
  <c r="BI376" i="3"/>
  <c r="BH376" i="3"/>
  <c r="BG376" i="3"/>
  <c r="BF376" i="3"/>
  <c r="T376" i="3"/>
  <c r="R376" i="3"/>
  <c r="P376" i="3"/>
  <c r="BK376" i="3"/>
  <c r="J376" i="3"/>
  <c r="BE376" i="3" s="1"/>
  <c r="BI370" i="3"/>
  <c r="BH370" i="3"/>
  <c r="BG370" i="3"/>
  <c r="BF370" i="3"/>
  <c r="T370" i="3"/>
  <c r="R370" i="3"/>
  <c r="R212" i="3" s="1"/>
  <c r="P370" i="3"/>
  <c r="BK370" i="3"/>
  <c r="J370" i="3"/>
  <c r="BE370" i="3"/>
  <c r="BI363" i="3"/>
  <c r="BH363" i="3"/>
  <c r="BG363" i="3"/>
  <c r="BF363" i="3"/>
  <c r="T363" i="3"/>
  <c r="R363" i="3"/>
  <c r="P363" i="3"/>
  <c r="BK363" i="3"/>
  <c r="BK212" i="3" s="1"/>
  <c r="J212" i="3" s="1"/>
  <c r="J66" i="3" s="1"/>
  <c r="J363" i="3"/>
  <c r="BE363" i="3" s="1"/>
  <c r="BI359" i="3"/>
  <c r="BH359" i="3"/>
  <c r="BG359" i="3"/>
  <c r="BF359" i="3"/>
  <c r="T359" i="3"/>
  <c r="R359" i="3"/>
  <c r="P359" i="3"/>
  <c r="BK359" i="3"/>
  <c r="J359" i="3"/>
  <c r="BE359" i="3"/>
  <c r="BI357" i="3"/>
  <c r="BH357" i="3"/>
  <c r="BG357" i="3"/>
  <c r="BF357" i="3"/>
  <c r="T357" i="3"/>
  <c r="R357" i="3"/>
  <c r="P357" i="3"/>
  <c r="BK357" i="3"/>
  <c r="J357" i="3"/>
  <c r="BE357" i="3" s="1"/>
  <c r="BI352" i="3"/>
  <c r="BH352" i="3"/>
  <c r="BG352" i="3"/>
  <c r="BF352" i="3"/>
  <c r="T352" i="3"/>
  <c r="R352" i="3"/>
  <c r="P352" i="3"/>
  <c r="BK352" i="3"/>
  <c r="J352" i="3"/>
  <c r="BE352" i="3"/>
  <c r="BI347" i="3"/>
  <c r="BH347" i="3"/>
  <c r="BG347" i="3"/>
  <c r="BF347" i="3"/>
  <c r="T347" i="3"/>
  <c r="R347" i="3"/>
  <c r="P347" i="3"/>
  <c r="BK347" i="3"/>
  <c r="J347" i="3"/>
  <c r="BE347" i="3" s="1"/>
  <c r="BI339" i="3"/>
  <c r="BH339" i="3"/>
  <c r="BG339" i="3"/>
  <c r="BF339" i="3"/>
  <c r="T339" i="3"/>
  <c r="R339" i="3"/>
  <c r="P339" i="3"/>
  <c r="BK339" i="3"/>
  <c r="J339" i="3"/>
  <c r="BE339" i="3"/>
  <c r="BI337" i="3"/>
  <c r="BH337" i="3"/>
  <c r="BG337" i="3"/>
  <c r="BF337" i="3"/>
  <c r="T337" i="3"/>
  <c r="R337" i="3"/>
  <c r="P337" i="3"/>
  <c r="BK337" i="3"/>
  <c r="J337" i="3"/>
  <c r="BE337" i="3" s="1"/>
  <c r="BI324" i="3"/>
  <c r="BH324" i="3"/>
  <c r="BG324" i="3"/>
  <c r="BF324" i="3"/>
  <c r="T324" i="3"/>
  <c r="R324" i="3"/>
  <c r="P324" i="3"/>
  <c r="BK324" i="3"/>
  <c r="J324" i="3"/>
  <c r="BE324" i="3"/>
  <c r="BI322" i="3"/>
  <c r="BH322" i="3"/>
  <c r="BG322" i="3"/>
  <c r="BF322" i="3"/>
  <c r="T322" i="3"/>
  <c r="R322" i="3"/>
  <c r="P322" i="3"/>
  <c r="BK322" i="3"/>
  <c r="J322" i="3"/>
  <c r="BE322" i="3" s="1"/>
  <c r="BI317" i="3"/>
  <c r="BH317" i="3"/>
  <c r="BG317" i="3"/>
  <c r="BF317" i="3"/>
  <c r="T317" i="3"/>
  <c r="R317" i="3"/>
  <c r="P317" i="3"/>
  <c r="BK317" i="3"/>
  <c r="J317" i="3"/>
  <c r="BE317" i="3"/>
  <c r="BI315" i="3"/>
  <c r="BH315" i="3"/>
  <c r="BG315" i="3"/>
  <c r="BF315" i="3"/>
  <c r="T315" i="3"/>
  <c r="R315" i="3"/>
  <c r="P315" i="3"/>
  <c r="BK315" i="3"/>
  <c r="J315" i="3"/>
  <c r="BE315" i="3" s="1"/>
  <c r="BI308" i="3"/>
  <c r="BH308" i="3"/>
  <c r="BG308" i="3"/>
  <c r="BF308" i="3"/>
  <c r="T308" i="3"/>
  <c r="R308" i="3"/>
  <c r="P308" i="3"/>
  <c r="BK308" i="3"/>
  <c r="J308" i="3"/>
  <c r="BE308" i="3"/>
  <c r="BI306" i="3"/>
  <c r="BH306" i="3"/>
  <c r="BG306" i="3"/>
  <c r="BF306" i="3"/>
  <c r="T306" i="3"/>
  <c r="R306" i="3"/>
  <c r="P306" i="3"/>
  <c r="BK306" i="3"/>
  <c r="J306" i="3"/>
  <c r="BE306" i="3" s="1"/>
  <c r="BI297" i="3"/>
  <c r="BH297" i="3"/>
  <c r="BG297" i="3"/>
  <c r="BF297" i="3"/>
  <c r="T297" i="3"/>
  <c r="R297" i="3"/>
  <c r="P297" i="3"/>
  <c r="BK297" i="3"/>
  <c r="J297" i="3"/>
  <c r="BE297" i="3"/>
  <c r="BI295" i="3"/>
  <c r="BH295" i="3"/>
  <c r="BG295" i="3"/>
  <c r="BF295" i="3"/>
  <c r="T295" i="3"/>
  <c r="R295" i="3"/>
  <c r="P295" i="3"/>
  <c r="BK295" i="3"/>
  <c r="J295" i="3"/>
  <c r="BE295" i="3" s="1"/>
  <c r="BI291" i="3"/>
  <c r="BH291" i="3"/>
  <c r="BG291" i="3"/>
  <c r="BF291" i="3"/>
  <c r="T291" i="3"/>
  <c r="R291" i="3"/>
  <c r="P291" i="3"/>
  <c r="BK291" i="3"/>
  <c r="J291" i="3"/>
  <c r="BE291" i="3"/>
  <c r="BI289" i="3"/>
  <c r="BH289" i="3"/>
  <c r="BG289" i="3"/>
  <c r="BF289" i="3"/>
  <c r="T289" i="3"/>
  <c r="R289" i="3"/>
  <c r="P289" i="3"/>
  <c r="BK289" i="3"/>
  <c r="J289" i="3"/>
  <c r="BE289" i="3" s="1"/>
  <c r="BI283" i="3"/>
  <c r="BH283" i="3"/>
  <c r="BG283" i="3"/>
  <c r="BF283" i="3"/>
  <c r="T283" i="3"/>
  <c r="R283" i="3"/>
  <c r="P283" i="3"/>
  <c r="BK283" i="3"/>
  <c r="J283" i="3"/>
  <c r="BE283" i="3"/>
  <c r="BI267" i="3"/>
  <c r="BH267" i="3"/>
  <c r="BG267" i="3"/>
  <c r="BF267" i="3"/>
  <c r="T267" i="3"/>
  <c r="R267" i="3"/>
  <c r="P267" i="3"/>
  <c r="BK267" i="3"/>
  <c r="J267" i="3"/>
  <c r="BE267" i="3" s="1"/>
  <c r="BI251" i="3"/>
  <c r="BH251" i="3"/>
  <c r="BG251" i="3"/>
  <c r="BF251" i="3"/>
  <c r="T251" i="3"/>
  <c r="R251" i="3"/>
  <c r="P251" i="3"/>
  <c r="BK251" i="3"/>
  <c r="J251" i="3"/>
  <c r="BE251" i="3"/>
  <c r="BI237" i="3"/>
  <c r="BH237" i="3"/>
  <c r="BG237" i="3"/>
  <c r="BF237" i="3"/>
  <c r="T237" i="3"/>
  <c r="R237" i="3"/>
  <c r="P237" i="3"/>
  <c r="BK237" i="3"/>
  <c r="J237" i="3"/>
  <c r="BE237" i="3" s="1"/>
  <c r="BI228" i="3"/>
  <c r="BH228" i="3"/>
  <c r="BG228" i="3"/>
  <c r="BF228" i="3"/>
  <c r="T228" i="3"/>
  <c r="R228" i="3"/>
  <c r="P228" i="3"/>
  <c r="BK228" i="3"/>
  <c r="J228" i="3"/>
  <c r="BE228" i="3"/>
  <c r="BI223" i="3"/>
  <c r="BH223" i="3"/>
  <c r="BG223" i="3"/>
  <c r="BF223" i="3"/>
  <c r="T223" i="3"/>
  <c r="R223" i="3"/>
  <c r="P223" i="3"/>
  <c r="BK223" i="3"/>
  <c r="J223" i="3"/>
  <c r="BE223" i="3" s="1"/>
  <c r="BI218" i="3"/>
  <c r="BH218" i="3"/>
  <c r="BG218" i="3"/>
  <c r="BF218" i="3"/>
  <c r="T218" i="3"/>
  <c r="R218" i="3"/>
  <c r="P218" i="3"/>
  <c r="BK218" i="3"/>
  <c r="J218" i="3"/>
  <c r="BE218" i="3"/>
  <c r="BI213" i="3"/>
  <c r="BH213" i="3"/>
  <c r="BG213" i="3"/>
  <c r="BF213" i="3"/>
  <c r="T213" i="3"/>
  <c r="T212" i="3" s="1"/>
  <c r="R213" i="3"/>
  <c r="P213" i="3"/>
  <c r="P212" i="3" s="1"/>
  <c r="BK213" i="3"/>
  <c r="J213" i="3"/>
  <c r="BE213" i="3"/>
  <c r="BI209" i="3"/>
  <c r="BH209" i="3"/>
  <c r="BG209" i="3"/>
  <c r="BF209" i="3"/>
  <c r="T209" i="3"/>
  <c r="T208" i="3" s="1"/>
  <c r="R209" i="3"/>
  <c r="R208" i="3"/>
  <c r="P209" i="3"/>
  <c r="P208" i="3" s="1"/>
  <c r="BK209" i="3"/>
  <c r="BK208" i="3"/>
  <c r="J208" i="3"/>
  <c r="J65" i="3" s="1"/>
  <c r="J209" i="3"/>
  <c r="BE209" i="3"/>
  <c r="BI203" i="3"/>
  <c r="BH203" i="3"/>
  <c r="BG203" i="3"/>
  <c r="BF203" i="3"/>
  <c r="T203" i="3"/>
  <c r="R203" i="3"/>
  <c r="P203" i="3"/>
  <c r="BK203" i="3"/>
  <c r="J203" i="3"/>
  <c r="BE203" i="3" s="1"/>
  <c r="BI198" i="3"/>
  <c r="BH198" i="3"/>
  <c r="BG198" i="3"/>
  <c r="BF198" i="3"/>
  <c r="T198" i="3"/>
  <c r="R198" i="3"/>
  <c r="P198" i="3"/>
  <c r="BK198" i="3"/>
  <c r="J198" i="3"/>
  <c r="BE198" i="3"/>
  <c r="BI192" i="3"/>
  <c r="BH192" i="3"/>
  <c r="BG192" i="3"/>
  <c r="BF192" i="3"/>
  <c r="T192" i="3"/>
  <c r="R192" i="3"/>
  <c r="P192" i="3"/>
  <c r="BK192" i="3"/>
  <c r="J192" i="3"/>
  <c r="BE192" i="3" s="1"/>
  <c r="BI179" i="3"/>
  <c r="BH179" i="3"/>
  <c r="BG179" i="3"/>
  <c r="BF179" i="3"/>
  <c r="T179" i="3"/>
  <c r="R179" i="3"/>
  <c r="P179" i="3"/>
  <c r="BK179" i="3"/>
  <c r="J179" i="3"/>
  <c r="BE179" i="3"/>
  <c r="BI173" i="3"/>
  <c r="BH173" i="3"/>
  <c r="BG173" i="3"/>
  <c r="BF173" i="3"/>
  <c r="T173" i="3"/>
  <c r="R173" i="3"/>
  <c r="P173" i="3"/>
  <c r="BK173" i="3"/>
  <c r="J173" i="3"/>
  <c r="BE173" i="3" s="1"/>
  <c r="BI167" i="3"/>
  <c r="BH167" i="3"/>
  <c r="BG167" i="3"/>
  <c r="BF167" i="3"/>
  <c r="T167" i="3"/>
  <c r="R167" i="3"/>
  <c r="P167" i="3"/>
  <c r="BK167" i="3"/>
  <c r="J167" i="3"/>
  <c r="BE167" i="3"/>
  <c r="BI161" i="3"/>
  <c r="BH161" i="3"/>
  <c r="BG161" i="3"/>
  <c r="BF161" i="3"/>
  <c r="T161" i="3"/>
  <c r="T160" i="3" s="1"/>
  <c r="R161" i="3"/>
  <c r="R160" i="3"/>
  <c r="P161" i="3"/>
  <c r="P160" i="3" s="1"/>
  <c r="BK161" i="3"/>
  <c r="BK160" i="3"/>
  <c r="J160" i="3"/>
  <c r="J64" i="3" s="1"/>
  <c r="J161" i="3"/>
  <c r="BE161" i="3"/>
  <c r="BI153" i="3"/>
  <c r="BH153" i="3"/>
  <c r="BG153" i="3"/>
  <c r="BF153" i="3"/>
  <c r="T153" i="3"/>
  <c r="T146" i="3" s="1"/>
  <c r="R153" i="3"/>
  <c r="P153" i="3"/>
  <c r="BK153" i="3"/>
  <c r="J153" i="3"/>
  <c r="BE153" i="3" s="1"/>
  <c r="BI147" i="3"/>
  <c r="BH147" i="3"/>
  <c r="BG147" i="3"/>
  <c r="BF147" i="3"/>
  <c r="T147" i="3"/>
  <c r="R147" i="3"/>
  <c r="R146" i="3" s="1"/>
  <c r="P147" i="3"/>
  <c r="P146" i="3"/>
  <c r="BK147" i="3"/>
  <c r="BK146" i="3" s="1"/>
  <c r="J146" i="3" s="1"/>
  <c r="J63" i="3" s="1"/>
  <c r="J147" i="3"/>
  <c r="BE147" i="3"/>
  <c r="BI140" i="3"/>
  <c r="BH140" i="3"/>
  <c r="BG140" i="3"/>
  <c r="BF140" i="3"/>
  <c r="T140" i="3"/>
  <c r="T139" i="3"/>
  <c r="R140" i="3"/>
  <c r="R139" i="3" s="1"/>
  <c r="P140" i="3"/>
  <c r="P139" i="3"/>
  <c r="BK140" i="3"/>
  <c r="BK139" i="3" s="1"/>
  <c r="J139" i="3" s="1"/>
  <c r="J62" i="3" s="1"/>
  <c r="J140" i="3"/>
  <c r="BE140" i="3"/>
  <c r="BI135" i="3"/>
  <c r="BH135" i="3"/>
  <c r="BG135" i="3"/>
  <c r="BF135" i="3"/>
  <c r="T135" i="3"/>
  <c r="R135" i="3"/>
  <c r="P135" i="3"/>
  <c r="BK135" i="3"/>
  <c r="J135" i="3"/>
  <c r="BE135" i="3"/>
  <c r="BI130" i="3"/>
  <c r="BH130" i="3"/>
  <c r="BG130" i="3"/>
  <c r="BF130" i="3"/>
  <c r="T130" i="3"/>
  <c r="R130" i="3"/>
  <c r="P130" i="3"/>
  <c r="BK130" i="3"/>
  <c r="J130" i="3"/>
  <c r="BE130" i="3" s="1"/>
  <c r="BI125" i="3"/>
  <c r="BH125" i="3"/>
  <c r="BG125" i="3"/>
  <c r="BF125" i="3"/>
  <c r="T125" i="3"/>
  <c r="R125" i="3"/>
  <c r="P125" i="3"/>
  <c r="BK125" i="3"/>
  <c r="J125" i="3"/>
  <c r="BE125" i="3"/>
  <c r="BI121" i="3"/>
  <c r="BH121" i="3"/>
  <c r="BG121" i="3"/>
  <c r="BF121" i="3"/>
  <c r="T121" i="3"/>
  <c r="R121" i="3"/>
  <c r="P121" i="3"/>
  <c r="BK121" i="3"/>
  <c r="J121" i="3"/>
  <c r="BE121" i="3" s="1"/>
  <c r="BI117" i="3"/>
  <c r="BH117" i="3"/>
  <c r="BG117" i="3"/>
  <c r="BF117" i="3"/>
  <c r="T117" i="3"/>
  <c r="R117" i="3"/>
  <c r="P117" i="3"/>
  <c r="BK117" i="3"/>
  <c r="J117" i="3"/>
  <c r="BE117" i="3"/>
  <c r="BI113" i="3"/>
  <c r="BH113" i="3"/>
  <c r="BG113" i="3"/>
  <c r="BF113" i="3"/>
  <c r="J34" i="3" s="1"/>
  <c r="AW56" i="1" s="1"/>
  <c r="T113" i="3"/>
  <c r="T103" i="3" s="1"/>
  <c r="R113" i="3"/>
  <c r="P113" i="3"/>
  <c r="BK113" i="3"/>
  <c r="J113" i="3"/>
  <c r="BE113" i="3" s="1"/>
  <c r="BI109" i="3"/>
  <c r="BH109" i="3"/>
  <c r="BG109" i="3"/>
  <c r="F35" i="3" s="1"/>
  <c r="BB56" i="1" s="1"/>
  <c r="BF109" i="3"/>
  <c r="T109" i="3"/>
  <c r="R109" i="3"/>
  <c r="P109" i="3"/>
  <c r="P103" i="3" s="1"/>
  <c r="BK109" i="3"/>
  <c r="J109" i="3"/>
  <c r="BE109" i="3"/>
  <c r="BI104" i="3"/>
  <c r="F37" i="3" s="1"/>
  <c r="BD56" i="1" s="1"/>
  <c r="BH104" i="3"/>
  <c r="F36" i="3"/>
  <c r="BC56" i="1" s="1"/>
  <c r="BG104" i="3"/>
  <c r="BF104" i="3"/>
  <c r="F34" i="3"/>
  <c r="BA56" i="1" s="1"/>
  <c r="T104" i="3"/>
  <c r="R104" i="3"/>
  <c r="R103" i="3"/>
  <c r="P104" i="3"/>
  <c r="BK104" i="3"/>
  <c r="BK103" i="3"/>
  <c r="J103" i="3" s="1"/>
  <c r="J61" i="3" s="1"/>
  <c r="J104" i="3"/>
  <c r="BE104" i="3"/>
  <c r="J97" i="3"/>
  <c r="F97" i="3"/>
  <c r="F95" i="3"/>
  <c r="E93" i="3"/>
  <c r="J54" i="3"/>
  <c r="F54" i="3"/>
  <c r="F52" i="3"/>
  <c r="E50" i="3"/>
  <c r="J24" i="3"/>
  <c r="E24" i="3"/>
  <c r="J55" i="3" s="1"/>
  <c r="J98" i="3"/>
  <c r="J23" i="3"/>
  <c r="J18" i="3"/>
  <c r="E18" i="3"/>
  <c r="F98" i="3" s="1"/>
  <c r="J17" i="3"/>
  <c r="J12" i="3"/>
  <c r="J95" i="3" s="1"/>
  <c r="E7" i="3"/>
  <c r="E48" i="3" s="1"/>
  <c r="E91" i="3"/>
  <c r="J37" i="2"/>
  <c r="J36" i="2"/>
  <c r="AY55" i="1"/>
  <c r="J35" i="2"/>
  <c r="AX55" i="1"/>
  <c r="BI127" i="2"/>
  <c r="BH127" i="2"/>
  <c r="BG127" i="2"/>
  <c r="BF127" i="2"/>
  <c r="T127" i="2"/>
  <c r="R127" i="2"/>
  <c r="P127" i="2"/>
  <c r="BK127" i="2"/>
  <c r="J127" i="2"/>
  <c r="BE127" i="2"/>
  <c r="BI124" i="2"/>
  <c r="BH124" i="2"/>
  <c r="BG124" i="2"/>
  <c r="BF124" i="2"/>
  <c r="T124" i="2"/>
  <c r="R124" i="2"/>
  <c r="P124" i="2"/>
  <c r="BK124" i="2"/>
  <c r="J124" i="2"/>
  <c r="BE124" i="2"/>
  <c r="BI121" i="2"/>
  <c r="BH121" i="2"/>
  <c r="BG121" i="2"/>
  <c r="BF121" i="2"/>
  <c r="T121" i="2"/>
  <c r="R121" i="2"/>
  <c r="P121" i="2"/>
  <c r="BK121" i="2"/>
  <c r="J121" i="2"/>
  <c r="BE121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R109" i="2" s="1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BK109" i="2" s="1"/>
  <c r="J109" i="2" s="1"/>
  <c r="J64" i="2" s="1"/>
  <c r="J113" i="2"/>
  <c r="BE113" i="2"/>
  <c r="BI110" i="2"/>
  <c r="BH110" i="2"/>
  <c r="BG110" i="2"/>
  <c r="BF110" i="2"/>
  <c r="T110" i="2"/>
  <c r="T109" i="2"/>
  <c r="R110" i="2"/>
  <c r="P110" i="2"/>
  <c r="P109" i="2"/>
  <c r="BK110" i="2"/>
  <c r="J110" i="2"/>
  <c r="BE110" i="2" s="1"/>
  <c r="J33" i="2" s="1"/>
  <c r="AV55" i="1" s="1"/>
  <c r="AT55" i="1" s="1"/>
  <c r="BI106" i="2"/>
  <c r="BH106" i="2"/>
  <c r="BG106" i="2"/>
  <c r="BF106" i="2"/>
  <c r="T106" i="2"/>
  <c r="T102" i="2" s="1"/>
  <c r="R106" i="2"/>
  <c r="P106" i="2"/>
  <c r="BK106" i="2"/>
  <c r="J106" i="2"/>
  <c r="BE106" i="2"/>
  <c r="BI103" i="2"/>
  <c r="BH103" i="2"/>
  <c r="BG103" i="2"/>
  <c r="BF103" i="2"/>
  <c r="T103" i="2"/>
  <c r="R103" i="2"/>
  <c r="R102" i="2"/>
  <c r="P103" i="2"/>
  <c r="P102" i="2"/>
  <c r="BK103" i="2"/>
  <c r="BK102" i="2"/>
  <c r="J102" i="2" s="1"/>
  <c r="J63" i="2" s="1"/>
  <c r="J103" i="2"/>
  <c r="BE103" i="2"/>
  <c r="BI99" i="2"/>
  <c r="BH99" i="2"/>
  <c r="BG99" i="2"/>
  <c r="BF99" i="2"/>
  <c r="T99" i="2"/>
  <c r="T98" i="2"/>
  <c r="R99" i="2"/>
  <c r="R98" i="2"/>
  <c r="P99" i="2"/>
  <c r="P98" i="2"/>
  <c r="BK99" i="2"/>
  <c r="BK98" i="2"/>
  <c r="J98" i="2" s="1"/>
  <c r="J62" i="2" s="1"/>
  <c r="J99" i="2"/>
  <c r="BE99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J34" i="2" s="1"/>
  <c r="AW55" i="1" s="1"/>
  <c r="T92" i="2"/>
  <c r="R92" i="2"/>
  <c r="P92" i="2"/>
  <c r="BK92" i="2"/>
  <c r="J92" i="2"/>
  <c r="BE92" i="2"/>
  <c r="BI90" i="2"/>
  <c r="F37" i="2" s="1"/>
  <c r="BD55" i="1" s="1"/>
  <c r="BH90" i="2"/>
  <c r="BG90" i="2"/>
  <c r="BF90" i="2"/>
  <c r="T90" i="2"/>
  <c r="R90" i="2"/>
  <c r="P90" i="2"/>
  <c r="BK90" i="2"/>
  <c r="J90" i="2"/>
  <c r="BE90" i="2"/>
  <c r="BI87" i="2"/>
  <c r="BH87" i="2"/>
  <c r="F36" i="2" s="1"/>
  <c r="BC55" i="1" s="1"/>
  <c r="BG87" i="2"/>
  <c r="F35" i="2"/>
  <c r="BB55" i="1" s="1"/>
  <c r="BF87" i="2"/>
  <c r="F34" i="2" s="1"/>
  <c r="BA55" i="1" s="1"/>
  <c r="T87" i="2"/>
  <c r="T86" i="2"/>
  <c r="T85" i="2" s="1"/>
  <c r="T84" i="2" s="1"/>
  <c r="R87" i="2"/>
  <c r="R86" i="2"/>
  <c r="R85" i="2" s="1"/>
  <c r="R84" i="2" s="1"/>
  <c r="P87" i="2"/>
  <c r="P86" i="2"/>
  <c r="P85" i="2" s="1"/>
  <c r="P84" i="2" s="1"/>
  <c r="AU55" i="1" s="1"/>
  <c r="BK87" i="2"/>
  <c r="BK86" i="2" s="1"/>
  <c r="J87" i="2"/>
  <c r="BE87" i="2"/>
  <c r="J80" i="2"/>
  <c r="F80" i="2"/>
  <c r="F78" i="2"/>
  <c r="E76" i="2"/>
  <c r="J54" i="2"/>
  <c r="F54" i="2"/>
  <c r="F52" i="2"/>
  <c r="E50" i="2"/>
  <c r="J24" i="2"/>
  <c r="E24" i="2"/>
  <c r="J81" i="2" s="1"/>
  <c r="J23" i="2"/>
  <c r="J18" i="2"/>
  <c r="E18" i="2"/>
  <c r="F81" i="2"/>
  <c r="F55" i="2"/>
  <c r="J17" i="2"/>
  <c r="J12" i="2"/>
  <c r="J78" i="2"/>
  <c r="J52" i="2"/>
  <c r="E7" i="2"/>
  <c r="E74" i="2" s="1"/>
  <c r="AS54" i="1"/>
  <c r="L50" i="1"/>
  <c r="AM50" i="1"/>
  <c r="AM49" i="1"/>
  <c r="L49" i="1"/>
  <c r="AM47" i="1"/>
  <c r="L47" i="1"/>
  <c r="L45" i="1"/>
  <c r="L44" i="1"/>
  <c r="F33" i="2" l="1"/>
  <c r="AZ55" i="1" s="1"/>
  <c r="J33" i="3"/>
  <c r="AV56" i="1" s="1"/>
  <c r="AT56" i="1" s="1"/>
  <c r="T102" i="3"/>
  <c r="P587" i="3"/>
  <c r="F33" i="3"/>
  <c r="AZ56" i="1" s="1"/>
  <c r="J86" i="2"/>
  <c r="J61" i="2" s="1"/>
  <c r="BK85" i="2"/>
  <c r="P102" i="3"/>
  <c r="BK587" i="3"/>
  <c r="J587" i="3" s="1"/>
  <c r="J68" i="3" s="1"/>
  <c r="P604" i="3"/>
  <c r="R726" i="3"/>
  <c r="E84" i="4"/>
  <c r="E48" i="4"/>
  <c r="F36" i="4"/>
  <c r="BC57" i="1" s="1"/>
  <c r="BC54" i="1" s="1"/>
  <c r="P96" i="5"/>
  <c r="T587" i="3"/>
  <c r="R459" i="3"/>
  <c r="R102" i="3" s="1"/>
  <c r="R101" i="3" s="1"/>
  <c r="P633" i="3"/>
  <c r="P645" i="3"/>
  <c r="BK96" i="4"/>
  <c r="J34" i="4"/>
  <c r="AW57" i="1" s="1"/>
  <c r="AT57" i="1" s="1"/>
  <c r="F34" i="4"/>
  <c r="BA57" i="1" s="1"/>
  <c r="BA54" i="1" s="1"/>
  <c r="E48" i="2"/>
  <c r="J55" i="2"/>
  <c r="J52" i="3"/>
  <c r="F55" i="3"/>
  <c r="BK459" i="3"/>
  <c r="J459" i="3" s="1"/>
  <c r="J67" i="3" s="1"/>
  <c r="T604" i="3"/>
  <c r="P664" i="3"/>
  <c r="T727" i="3"/>
  <c r="T726" i="3" s="1"/>
  <c r="J91" i="4"/>
  <c r="J55" i="4"/>
  <c r="F33" i="4"/>
  <c r="AZ57" i="1" s="1"/>
  <c r="P95" i="4"/>
  <c r="T95" i="4"/>
  <c r="T94" i="4" s="1"/>
  <c r="J52" i="4"/>
  <c r="F55" i="4"/>
  <c r="BK366" i="4"/>
  <c r="J366" i="4" s="1"/>
  <c r="J65" i="4" s="1"/>
  <c r="R366" i="4"/>
  <c r="R94" i="4" s="1"/>
  <c r="BK95" i="5"/>
  <c r="R95" i="5"/>
  <c r="R94" i="5" s="1"/>
  <c r="F35" i="5"/>
  <c r="BB58" i="1" s="1"/>
  <c r="BB54" i="1" s="1"/>
  <c r="F37" i="5"/>
  <c r="BD58" i="1" s="1"/>
  <c r="BD54" i="1" s="1"/>
  <c r="W33" i="1" s="1"/>
  <c r="P384" i="5"/>
  <c r="P347" i="5" s="1"/>
  <c r="J33" i="5"/>
  <c r="AV58" i="1" s="1"/>
  <c r="AT58" i="1" s="1"/>
  <c r="F33" i="5"/>
  <c r="AZ58" i="1" s="1"/>
  <c r="T96" i="5"/>
  <c r="T290" i="5"/>
  <c r="P290" i="5"/>
  <c r="P366" i="4"/>
  <c r="T416" i="4"/>
  <c r="J348" i="5"/>
  <c r="J67" i="5" s="1"/>
  <c r="BK347" i="5"/>
  <c r="J347" i="5" s="1"/>
  <c r="J66" i="5" s="1"/>
  <c r="P408" i="5"/>
  <c r="AX54" i="1" l="1"/>
  <c r="W31" i="1"/>
  <c r="W30" i="1"/>
  <c r="AW54" i="1"/>
  <c r="AK30" i="1" s="1"/>
  <c r="AY54" i="1"/>
  <c r="W32" i="1"/>
  <c r="P94" i="4"/>
  <c r="AU57" i="1" s="1"/>
  <c r="BK102" i="3"/>
  <c r="P95" i="5"/>
  <c r="P94" i="5" s="1"/>
  <c r="AU58" i="1" s="1"/>
  <c r="P101" i="3"/>
  <c r="AU56" i="1" s="1"/>
  <c r="T101" i="3"/>
  <c r="J96" i="4"/>
  <c r="J61" i="4" s="1"/>
  <c r="BK95" i="4"/>
  <c r="AZ54" i="1"/>
  <c r="T95" i="5"/>
  <c r="T94" i="5" s="1"/>
  <c r="J95" i="5"/>
  <c r="J60" i="5" s="1"/>
  <c r="BK94" i="5"/>
  <c r="J94" i="5" s="1"/>
  <c r="BK84" i="2"/>
  <c r="J84" i="2" s="1"/>
  <c r="J85" i="2"/>
  <c r="J60" i="2" s="1"/>
  <c r="J30" i="5" l="1"/>
  <c r="J59" i="5"/>
  <c r="BK94" i="4"/>
  <c r="J94" i="4" s="1"/>
  <c r="J95" i="4"/>
  <c r="J60" i="4" s="1"/>
  <c r="J102" i="3"/>
  <c r="J60" i="3" s="1"/>
  <c r="BK101" i="3"/>
  <c r="J101" i="3" s="1"/>
  <c r="J30" i="2"/>
  <c r="J59" i="2"/>
  <c r="AV54" i="1"/>
  <c r="W29" i="1"/>
  <c r="AU54" i="1"/>
  <c r="AK29" i="1" l="1"/>
  <c r="AT54" i="1"/>
  <c r="AG58" i="1"/>
  <c r="AN58" i="1" s="1"/>
  <c r="J39" i="5"/>
  <c r="AG55" i="1"/>
  <c r="J39" i="2"/>
  <c r="J59" i="4"/>
  <c r="J30" i="4"/>
  <c r="J30" i="3"/>
  <c r="J59" i="3"/>
  <c r="J39" i="3" l="1"/>
  <c r="AG56" i="1"/>
  <c r="AN56" i="1" s="1"/>
  <c r="AN55" i="1"/>
  <c r="AG57" i="1"/>
  <c r="AN57" i="1" s="1"/>
  <c r="J39" i="4"/>
  <c r="AG54" i="1" l="1"/>
  <c r="AN54" i="1" l="1"/>
  <c r="AK26" i="1"/>
  <c r="AK35" i="1" s="1"/>
</calcChain>
</file>

<file path=xl/sharedStrings.xml><?xml version="1.0" encoding="utf-8"?>
<sst xmlns="http://schemas.openxmlformats.org/spreadsheetml/2006/main" count="13342" uniqueCount="1425">
  <si>
    <t>Export Komplet</t>
  </si>
  <si>
    <t>VZ</t>
  </si>
  <si>
    <t>2.0</t>
  </si>
  <si>
    <t/>
  </si>
  <si>
    <t>False</t>
  </si>
  <si>
    <t>{19a72f06-af4e-470d-a1f3-bb78437e8bb6}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</si>
  <si>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</si>
  <si>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</si>
  <si>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</si>
  <si>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</si>
  <si>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</si>
  <si>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</si>
  <si>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</si>
  <si>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</si>
  <si>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</si>
  <si>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20200303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</si>
  <si>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</si>
  <si>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</si>
  <si>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objektu ZS Zarubova v Praze 12 pavilon1,2,3</t>
  </si>
  <si>
    <t>KSO:</t>
  </si>
  <si>
    <t>CC-CZ:</t>
  </si>
  <si>
    <t>Místo:</t>
  </si>
  <si>
    <t xml:space="preserve"> Zárubova č.p.977,č.o.17,142 00 Praha 4 Kamýk</t>
  </si>
  <si>
    <t>Datum:</t>
  </si>
  <si>
    <t>9. 4. 2020</t>
  </si>
  <si>
    <t>Zadavatel:</t>
  </si>
  <si>
    <t>IČ:</t>
  </si>
  <si>
    <t xml:space="preserve">MČ Praha 12, Písková 830/25, Praha 4, 143 00 </t>
  </si>
  <si>
    <t>DIČ:</t>
  </si>
  <si>
    <t>Uchazeč:</t>
  </si>
  <si>
    <t>Vyplň údaj</t>
  </si>
  <si>
    <t>Projektant:</t>
  </si>
  <si>
    <t>Ing.arch. Jan Mudra</t>
  </si>
  <si>
    <t>True</t>
  </si>
  <si>
    <t>Zpracovatel:</t>
  </si>
  <si>
    <t xml:space="preserve"> </t>
  </si>
  <si>
    <t>Poznámka:</t>
  </si>
  <si>
    <t xml:space="preserve">Jsou-li ve výkazu výměr uvedeny odkazy na výrobce, obchodní názvy nebo specifické označení výrobků, jsou tyto odkazy informativní a zadavatel umožnuje použití jiných, avšak kvalitativně, technicky a esteticky stejných nebo lepších řešení.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</si>
  <si>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</si>
  <si>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</si>
  <si>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</si>
  <si>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</si>
  <si>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</si>
  <si>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</si>
  <si>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</si>
  <si>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</si>
  <si>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</si>
  <si>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</si>
  <si>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</si>
  <si>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</si>
  <si>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</si>
  <si>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</si>
  <si>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</si>
  <si>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</si>
  <si>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</si>
  <si>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</si>
  <si>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</si>
  <si>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</si>
  <si>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</si>
  <si>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</si>
  <si>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</si>
  <si>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</si>
  <si>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</si>
  <si>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</si>
  <si>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</si>
  <si>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</si>
  <si>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</si>
  <si>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</si>
  <si>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</si>
  <si>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</si>
  <si>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</si>
  <si>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</si>
  <si>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</si>
  <si>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</si>
  <si>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</si>
  <si>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</si>
  <si>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</si>
  <si>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</si>
  <si>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</t>
  </si>
  <si>
    <t>STA</t>
  </si>
  <si>
    <t>1</t>
  </si>
  <si>
    <t>{b38f7f44-9789-4bc2-bee9-76aa4d76bc23}</t>
  </si>
  <si>
    <t>2</t>
  </si>
  <si>
    <t>01</t>
  </si>
  <si>
    <t xml:space="preserve">Pavilon 1 </t>
  </si>
  <si>
    <t>{e20aa343-9bf2-4638-ac36-e1b7de2a9cac}</t>
  </si>
  <si>
    <t>02</t>
  </si>
  <si>
    <t>Pavilon 2 ( TĚLOCVIČNA )</t>
  </si>
  <si>
    <t>{dc30cbbd-e36d-4677-b8a2-b600d67815c1}</t>
  </si>
  <si>
    <t>03</t>
  </si>
  <si>
    <t>Pavilon 3 ( SPOJOVACÍ PAVOLON A ŠATNY - BEZ ATRIA )</t>
  </si>
  <si>
    <t>{6bdbb87a-4a8f-4dc0-948d-47ea8066632c}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</si>
  <si>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</si>
  <si>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</si>
  <si>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</si>
  <si>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</si>
  <si>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</si>
  <si>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</si>
  <si>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-1</t>
  </si>
  <si>
    <t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</si>
  <si>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</si>
  <si>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</si>
  <si>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VRN4 -  Inženýrská činnost</t>
  </si>
  <si>
    <t xml:space="preserve">    VRN9 - 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</si>
  <si>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</si>
  <si>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</si>
  <si>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</si>
  <si>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</si>
  <si>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</si>
  <si>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</si>
  <si>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</si>
  <si>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</si>
  <si>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</si>
  <si>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</si>
  <si>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</si>
  <si>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</si>
  <si>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</si>
  <si>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</si>
  <si>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 xml:space="preserve"> Vedlejší rozpočtové náklady</t>
  </si>
  <si>
    <t>ROZPOCET</t>
  </si>
  <si>
    <t>VRN1</t>
  </si>
  <si>
    <t xml:space="preserve"> Průzkumné, geodetické a projektové práce</t>
  </si>
  <si>
    <t>K</t>
  </si>
  <si>
    <t>011224000</t>
  </si>
  <si>
    <t>Dendrologická opatření</t>
  </si>
  <si>
    <t>soubor</t>
  </si>
  <si>
    <t>4</t>
  </si>
  <si>
    <t>123501043</t>
  </si>
  <si>
    <t>PP</t>
  </si>
  <si>
    <t>P</t>
  </si>
  <si>
    <t>Poznámka k položce:_x000D_
prořez a průzkum v zahradě u pavilonu 1 a 3</t>
  </si>
  <si>
    <t>012002000</t>
  </si>
  <si>
    <t>Geodetické práce</t>
  </si>
  <si>
    <t>Kč</t>
  </si>
  <si>
    <t>-1163822318</t>
  </si>
  <si>
    <t>3</t>
  </si>
  <si>
    <t>013002000</t>
  </si>
  <si>
    <t>Projektové práce</t>
  </si>
  <si>
    <t>-809262090</t>
  </si>
  <si>
    <t>013254000</t>
  </si>
  <si>
    <t>Dokumentace skutečného provedení stavby</t>
  </si>
  <si>
    <t>1314628467</t>
  </si>
  <si>
    <t>5</t>
  </si>
  <si>
    <t>013254001</t>
  </si>
  <si>
    <t>Dílenská dokumentace</t>
  </si>
  <si>
    <t>-106878460</t>
  </si>
  <si>
    <t>VRN3</t>
  </si>
  <si>
    <t xml:space="preserve"> Zařízení staveniště</t>
  </si>
  <si>
    <t>6</t>
  </si>
  <si>
    <t>030001000</t>
  </si>
  <si>
    <t>Zařízení staveniště</t>
  </si>
  <si>
    <t>2097587810</t>
  </si>
  <si>
    <t>Poznámka k položce:_x000D_
 Zařízení staveníště : - odkladové a skladovací plochy pro potřebný materiál                                   - sociál a zázemí pro dělníky ( pronájem toi toi ; buňky pro převlékání atd..)                                   - zřízení přenosného elektroměru pro měření energii spotřebované pro stavbu                                   - odkladové a skladovací plochy pro potřebné nářadí a nástroje potřebné pro stavbu                                   - zabezpečení staveniště-případné oplocení a zamezení vstupu nepovolaným osobám                                   - zaištění vody pro možný chod stavby                                    - informační tabule .......</t>
  </si>
  <si>
    <t>VRN4</t>
  </si>
  <si>
    <t xml:space="preserve"> Inženýrská činnost</t>
  </si>
  <si>
    <t>7</t>
  </si>
  <si>
    <t>043002000</t>
  </si>
  <si>
    <t>Zkoušky a ostatní měření</t>
  </si>
  <si>
    <t>1108728651</t>
  </si>
  <si>
    <t>Poznámka k položce:_x000D_
Hlavní tituly průvodních činností a nákladů inženýrská činnost zkoušky a ostatní měření. Revize elektro: Před uvedením stavby do provozu budou provedeny všechny předepsané zkoušky a výchozí revize elektrických zařízení (dle ČSN 33 1500 - Elektrotechnické předpisy. Revize elektrických zařízení).  Výtrhové zkoušty kotvení tepelné izolace. Těsnící zkoušky hydroizolačních vrstev střech. Viz tech. zpráva.</t>
  </si>
  <si>
    <t>8</t>
  </si>
  <si>
    <t>045002000</t>
  </si>
  <si>
    <t>Kompletační a koordinační činnost</t>
  </si>
  <si>
    <t>-1136285578</t>
  </si>
  <si>
    <t>Poznámka k položce:_x000D_
Hlavní tituly průvodních činností a nákladů inženýrská činnost kompletační a koordinační činnost. Zrušení a obnovení ( výměna ) el zařízení na fasádě( zvonky panely tabla.....)</t>
  </si>
  <si>
    <t>VRN9</t>
  </si>
  <si>
    <t xml:space="preserve"> Ostatní náklady</t>
  </si>
  <si>
    <t>9</t>
  </si>
  <si>
    <t>09000100014</t>
  </si>
  <si>
    <t>Ostatní náklady související s provozem</t>
  </si>
  <si>
    <t>-1534995796</t>
  </si>
  <si>
    <t>Poznámka k položce:_x000D_
Proškolení , atestace a návody užívání a bezpečnosti.....</t>
  </si>
  <si>
    <t>10</t>
  </si>
  <si>
    <t>985312R11</t>
  </si>
  <si>
    <t>Stěhování nábytku a potřebné úkony s nábytkem</t>
  </si>
  <si>
    <t>kpl</t>
  </si>
  <si>
    <t>-407154179</t>
  </si>
  <si>
    <t>Poznámka k položce:_x000D_
rozebrání nábytkové sestavy,její přesun a opětovné smontování ( 3 učebny ve 2NP pavilon 1 )_x000D_
rozměry stěhovaného nábytku dělka  2x 10 m , výška 2 m_x000D_
viz PD a TZ</t>
  </si>
  <si>
    <t>11</t>
  </si>
  <si>
    <t>09000100112</t>
  </si>
  <si>
    <t>Průběžný úklid vnitřní komunikace a chodníku při dopravě a skládání materiálu</t>
  </si>
  <si>
    <t>-972744730</t>
  </si>
  <si>
    <t>12</t>
  </si>
  <si>
    <t>0900010012</t>
  </si>
  <si>
    <t>Generální finální úklid prostor včetně mytí podlah, oken, dveří, zárubní, obkladů, zařizovacích předmětů a svítidel</t>
  </si>
  <si>
    <t>-1765377374</t>
  </si>
  <si>
    <t>Poznámka k položce:_x000D_
včetně 3 učeben ve 2.NP pa vilonu 1</t>
  </si>
  <si>
    <t>13</t>
  </si>
  <si>
    <t>091002000</t>
  </si>
  <si>
    <t>Náklady na přesuny hmot vč skládkovného</t>
  </si>
  <si>
    <t>-1400626898</t>
  </si>
  <si>
    <t>Poznámka k položce:_x000D_
Obsahuje přesuny hmot pro celou stavbu - pro všechny pavilony ( není obsahem u jednotlivých objektů )</t>
  </si>
  <si>
    <t>14</t>
  </si>
  <si>
    <t>091002012</t>
  </si>
  <si>
    <t>Likvidace nebezpečných hmot</t>
  </si>
  <si>
    <t>-1548163240</t>
  </si>
  <si>
    <t>Poznámka k položce:_x000D_
 Likvidace nebezpečných hmot pro celou stavbu - pro všechny pavilony ( není obsahem u jednotlivých objektů ; například u meziokeních výplní MIV ) Odhadované množství viz tech . zpráva ( cca 8,5 tun )</t>
  </si>
  <si>
    <t>091002013</t>
  </si>
  <si>
    <t>Zabezpečení  určeného prostředí proti možnému úniku azbestu</t>
  </si>
  <si>
    <t>-1964098385</t>
  </si>
  <si>
    <t>Zabezpečení určeného prostředí proti možnému úniku azbestu</t>
  </si>
  <si>
    <t>Poznámka k položce:_x000D_
 Viz. tech. zpráva. Kolem konstrukcí s azbestem bude před zahájením prací vytvořeno uzavřené kontrolované pásmo , zamezující šíření azbestových vláken.</t>
  </si>
  <si>
    <t xml:space="preserve">01 - Pavilon 1 </t>
  </si>
  <si>
    <t>HSV -  Práce a dodávky HSV</t>
  </si>
  <si>
    <t xml:space="preserve">    1 -  Zemní práce</t>
  </si>
  <si>
    <t xml:space="preserve">    2 - Zakládání</t>
  </si>
  <si>
    <t xml:space="preserve">    3 -  Svislé a kompletní konstrukce</t>
  </si>
  <si>
    <t xml:space="preserve">    4 -  Vodorovné konstrukce</t>
  </si>
  <si>
    <t xml:space="preserve">    5 - Komunikace pozemní</t>
  </si>
  <si>
    <t xml:space="preserve">    6 -  Úpravy povrchů, podlahy a osazování výplní</t>
  </si>
  <si>
    <t xml:space="preserve">    9 - Ostatní konstrukce a práce, bourání</t>
  </si>
  <si>
    <t>PSV -  Práce a dodávky PSV</t>
  </si>
  <si>
    <t xml:space="preserve">    711 -  Izolace proti vodě, vlhkosti a plynům</t>
  </si>
  <si>
    <t xml:space="preserve">    712 -  Povlakové krytiny</t>
  </si>
  <si>
    <t xml:space="preserve">    713 -  Izolace tepelné</t>
  </si>
  <si>
    <t xml:space="preserve">    762 - Konstrukce tesařské</t>
  </si>
  <si>
    <t xml:space="preserve">    764 -  Konstrukce klempířské</t>
  </si>
  <si>
    <t xml:space="preserve">    766 -  Konstrukce truhlářské</t>
  </si>
  <si>
    <t xml:space="preserve">    767 -  Konstrukce zámečnické</t>
  </si>
  <si>
    <t xml:space="preserve">    777 - Podlahy lité</t>
  </si>
  <si>
    <t xml:space="preserve">    783 -  Dokončovací práce</t>
  </si>
  <si>
    <t xml:space="preserve">    784 -  Dokončovací práce</t>
  </si>
  <si>
    <t>M -  Práce a dodávky M</t>
  </si>
  <si>
    <t xml:space="preserve">    21-M -  Elektromontáže</t>
  </si>
  <si>
    <t xml:space="preserve">    46-M -  Zemní práce při extr.mont.pracích</t>
  </si>
  <si>
    <t>HSV</t>
  </si>
  <si>
    <t xml:space="preserve"> Práce a dodávky HSV</t>
  </si>
  <si>
    <t xml:space="preserve"> Zemní práce</t>
  </si>
  <si>
    <t>132101101</t>
  </si>
  <si>
    <t>Hloubení rýh šířky do 600 mm v hornině tř. 1 a 2 objemu do 100 m3</t>
  </si>
  <si>
    <t>m3</t>
  </si>
  <si>
    <t>504852026</t>
  </si>
  <si>
    <t>VV</t>
  </si>
  <si>
    <t>okapový chodník-hloubení pro možnost osazování nopové folie a xps</t>
  </si>
  <si>
    <t>(17,5+0,8+11,95+0,8+1,73+19,06+0,88+28,45)*0,5*0,6</t>
  </si>
  <si>
    <t>Součet</t>
  </si>
  <si>
    <t>162301101</t>
  </si>
  <si>
    <t>Vodorovné přemístění do 500 m výkopku/sypaniny z horniny tř. 1 až 4</t>
  </si>
  <si>
    <t>-1050382436</t>
  </si>
  <si>
    <t>162701109</t>
  </si>
  <si>
    <t>Příplatek k vodorovnému přemístění výkopku/sypaniny z horniny tř. 1 až 4 ZKD 1000 m přes 10000 m</t>
  </si>
  <si>
    <t>-2078146483</t>
  </si>
  <si>
    <t>171201201</t>
  </si>
  <si>
    <t>Uložení sypaniny na skládky</t>
  </si>
  <si>
    <t>446599061</t>
  </si>
  <si>
    <t>171201211</t>
  </si>
  <si>
    <t>Poplatek za uložení odpadu ze sypaniny na skládce (skládkovné)</t>
  </si>
  <si>
    <t>t</t>
  </si>
  <si>
    <t>-1734413320</t>
  </si>
  <si>
    <t>((17,5+0,8+11,95+0,8+1,73+19,06+0,88+28,45)*0,5*0,6)*1,7</t>
  </si>
  <si>
    <t>171201R</t>
  </si>
  <si>
    <t>vysvahování,odhumusování a osázení plochy travním semenem</t>
  </si>
  <si>
    <t>m2</t>
  </si>
  <si>
    <t>716643872</t>
  </si>
  <si>
    <t>Poznámka k položce:_x000D_
viz PD a TZ</t>
  </si>
  <si>
    <t>26</t>
  </si>
  <si>
    <t>174201101</t>
  </si>
  <si>
    <t>Zásyp jam, šachet rýh nebo kolem objektů sypaninou bez zhutnění</t>
  </si>
  <si>
    <t>1223430230</t>
  </si>
  <si>
    <t>okapový chodník</t>
  </si>
  <si>
    <t>M</t>
  </si>
  <si>
    <t>583336980</t>
  </si>
  <si>
    <t>kamenivo těžené hrubé (Bratčice) frakce 32-63</t>
  </si>
  <si>
    <t>-431437081</t>
  </si>
  <si>
    <t>24,351*1,9</t>
  </si>
  <si>
    <t>Zakládání</t>
  </si>
  <si>
    <t>279113145</t>
  </si>
  <si>
    <t>Základová zeď tl do 400 mm z tvárnic ztraceného bednění včetně výplně z betonu tř. C 20/25</t>
  </si>
  <si>
    <t>CS ÚRS 2019 01</t>
  </si>
  <si>
    <t>1039076321</t>
  </si>
  <si>
    <t>Základové zdi z tvárnic ztraceného bednění včetně výplně z betonu bez zvláštních nároků na vliv prostředí třídy C 20/25, tloušťky zdiva přes 300 do 400 mm</t>
  </si>
  <si>
    <t>základ pod sloupky rampy</t>
  </si>
  <si>
    <t>9*1*0,8</t>
  </si>
  <si>
    <t>2*1,2*0,8</t>
  </si>
  <si>
    <t xml:space="preserve"> Svislé a kompletní konstrukce</t>
  </si>
  <si>
    <t>311113145</t>
  </si>
  <si>
    <t>Nosná zeď tl do 400 mm z hladkých tvárnic ztraceného bednění včetně výplně z betonu tř. C 20/25</t>
  </si>
  <si>
    <t>-1445447180</t>
  </si>
  <si>
    <t>Nadzákladové zdi z tvárnic ztraceného bednění hladkých, včetně výplně z betonu třídy C 20/25, tloušťky zdiva přes 300 do 400 mm</t>
  </si>
  <si>
    <t>podpěrné zdi pod rampou</t>
  </si>
  <si>
    <t>9*1*1,02</t>
  </si>
  <si>
    <t>2*1,2*1,02</t>
  </si>
  <si>
    <t>346272266</t>
  </si>
  <si>
    <t>Přizdívka z pórobetonových tvárnic tl 200 mm</t>
  </si>
  <si>
    <t>938872478</t>
  </si>
  <si>
    <t>Přizdívky z pórobetonových tvárnic objemová hmotnost do 500 kg/m3, na tenké maltové lože, tloušťka přizdívky 200 mm</t>
  </si>
  <si>
    <t>vyzdění po MIV</t>
  </si>
  <si>
    <t>32*0,73*2,055</t>
  </si>
  <si>
    <t>podezdívky pod parapety vnitřní předpokládaná výška do 10 cm</t>
  </si>
  <si>
    <t>(36*2,4+16*0,86*+5*1,2+1,52+2*0,541*+2*0,93)*0,1</t>
  </si>
  <si>
    <t xml:space="preserve"> Vodorovné konstrukce</t>
  </si>
  <si>
    <t>411321616</t>
  </si>
  <si>
    <t>Stropy deskové ze ŽB tř. C 30/37</t>
  </si>
  <si>
    <t>859512361</t>
  </si>
  <si>
    <t>Poznámka k položce:_x000D_
Žb deska - rampa u pavilonu 1_x000D_
horní plocha sklon 1%</t>
  </si>
  <si>
    <t>rampa</t>
  </si>
  <si>
    <t>1,32*13,92*0,12+1,32*12,7*0,12</t>
  </si>
  <si>
    <t>411351101</t>
  </si>
  <si>
    <t>Zřízení bednění stropů deskových</t>
  </si>
  <si>
    <t>-620973177</t>
  </si>
  <si>
    <t>1,32*13,92+1,32*12,7</t>
  </si>
  <si>
    <t>0,12*13,92+0,12*12,7</t>
  </si>
  <si>
    <t>411351102</t>
  </si>
  <si>
    <t>Odstranění bednění stropů deskových</t>
  </si>
  <si>
    <t>-1001746338</t>
  </si>
  <si>
    <t>411361R</t>
  </si>
  <si>
    <t>Výztuž betonářskou ocelí 10 505</t>
  </si>
  <si>
    <t>115448207</t>
  </si>
  <si>
    <t>výztuž rampy a schodiště viz statická část PD</t>
  </si>
  <si>
    <t>Pruty</t>
  </si>
  <si>
    <t>R8( celková délka 394,1 m)</t>
  </si>
  <si>
    <t>0,1557</t>
  </si>
  <si>
    <t>R10 ( celková délka 16 m)</t>
  </si>
  <si>
    <t>0,0099</t>
  </si>
  <si>
    <t>R10 kotevní výztuž s nerez úpravou</t>
  </si>
  <si>
    <t>(50*0,7*0,617)/1000</t>
  </si>
  <si>
    <t>Kari síť 150/150/8 ( celkem 104,5 m2 )</t>
  </si>
  <si>
    <t>(212+212+14+120)/1000</t>
  </si>
  <si>
    <t>16</t>
  </si>
  <si>
    <t>430321616</t>
  </si>
  <si>
    <t>Schodišťová konstrukce a rampa ze ŽB tř. C 30/37</t>
  </si>
  <si>
    <t>2001314103</t>
  </si>
  <si>
    <t xml:space="preserve">Poznámka k položce:_x000D_
schodiště u rampy pavilonu 1_x000D_
</t>
  </si>
  <si>
    <t>schodiště u rampy</t>
  </si>
  <si>
    <t>1,32*1,2*1,22/2</t>
  </si>
  <si>
    <t>17</t>
  </si>
  <si>
    <t>431351121</t>
  </si>
  <si>
    <t>Zřízení bednění podest schodišť a ramp přímočarých v do 4 m</t>
  </si>
  <si>
    <t>-1101062396</t>
  </si>
  <si>
    <t>1,32*1,2+1,2*1,22</t>
  </si>
  <si>
    <t>18</t>
  </si>
  <si>
    <t>431351122</t>
  </si>
  <si>
    <t>Odstranění bednění podest schodišť a ramp přímočarých v do 4 m</t>
  </si>
  <si>
    <t>1863724837</t>
  </si>
  <si>
    <t>Komunikace pozemní</t>
  </si>
  <si>
    <t>19</t>
  </si>
  <si>
    <t>565145111</t>
  </si>
  <si>
    <t>Asfaltový beton vrstva podkladní ACP 16 (obalované kamenivo OKS) tl 60 mm š do 3 m</t>
  </si>
  <si>
    <t>1928461906</t>
  </si>
  <si>
    <t>Asfaltový beton vrstva podkladní ACP 16 (obalované kamenivo střednězrnné - OKS) s rozprostřením a zhutněním v pruhu šířky do 3 m, po zhutnění tl. 60 mm</t>
  </si>
  <si>
    <t>30,000*0,5</t>
  </si>
  <si>
    <t xml:space="preserve"> Úpravy povrchů, podlahy a osazování výplní</t>
  </si>
  <si>
    <t>20</t>
  </si>
  <si>
    <t>612131101</t>
  </si>
  <si>
    <t>Cementový postřik vnitřních stěn nanášený celoplošně ručně</t>
  </si>
  <si>
    <t>-958523012</t>
  </si>
  <si>
    <t>612142001</t>
  </si>
  <si>
    <t>Potažení vnitřních stěn sklovláknitým pletivem vtlačeným do tenkovrstvé hmoty</t>
  </si>
  <si>
    <t>92844413</t>
  </si>
  <si>
    <t>22</t>
  </si>
  <si>
    <t>612322141</t>
  </si>
  <si>
    <t>Vápenocementová lehčená omítka štuková dvouvrstvá vnitřních stěn nanášená ručně</t>
  </si>
  <si>
    <t>784614272</t>
  </si>
  <si>
    <t>23</t>
  </si>
  <si>
    <t>622131101</t>
  </si>
  <si>
    <t>Cementový postřik vnějších stěn nanášený celoplošně ručně</t>
  </si>
  <si>
    <t>128781540</t>
  </si>
  <si>
    <t>zateplení soklu</t>
  </si>
  <si>
    <t>(17,5+0,8+11,95+0,8+1,73+19,06+0,88+28,45)*0,8+30*1,02</t>
  </si>
  <si>
    <t>nové sloupky pod rampou</t>
  </si>
  <si>
    <t>9*1,02*2,34+2*1,02*2,74</t>
  </si>
  <si>
    <t>anglické dvorky</t>
  </si>
  <si>
    <t xml:space="preserve"> 7*(1,4+1,49+1,49)*1,55</t>
  </si>
  <si>
    <t>24</t>
  </si>
  <si>
    <t>622135001</t>
  </si>
  <si>
    <t>Vyrovnání podkladu vnějších stěn maltou vápenocementovou tl do 10 mm</t>
  </si>
  <si>
    <t>1981272979</t>
  </si>
  <si>
    <t>1.NP</t>
  </si>
  <si>
    <t>((3,665+31,18+19,18+30,975)*3,6)</t>
  </si>
  <si>
    <t>2.NP</t>
  </si>
  <si>
    <t>((2*31,18+2*19,18)*4,4)</t>
  </si>
  <si>
    <t>otvory</t>
  </si>
  <si>
    <t>-(36*2,4*2,055+16*0,86*0,5+5*1,2*2,055+1,52*2,055+2*0,541*0,541+2*0,93*2,3)</t>
  </si>
  <si>
    <t>-(0,74*2,13+1,15*2,2+2*(1*2,1)+1,6*3,1+1*2,13)</t>
  </si>
  <si>
    <t>bývalé MIV</t>
  </si>
  <si>
    <t>-(32*0,73*2,055)</t>
  </si>
  <si>
    <t>25</t>
  </si>
  <si>
    <t>622135091</t>
  </si>
  <si>
    <t>Příplatek k vyrovnání vnějších stěn maltou vápenocementovou za každých dalších 5 mm tl</t>
  </si>
  <si>
    <t>357989755</t>
  </si>
  <si>
    <t>Poznámka k položce:_x000D_
počítáno do celkové vrstvy vyrovnávky 20 mm</t>
  </si>
  <si>
    <t>528,541*2 'Přepočtené koeficientem množství</t>
  </si>
  <si>
    <t>622142001</t>
  </si>
  <si>
    <t>Potažení vnějších stěn sklovláknitým pletivem vtlačeným do tenkovrstvé hmoty</t>
  </si>
  <si>
    <t>207192630</t>
  </si>
  <si>
    <t>((3,665+31,18+19,18+30,975)*3,6)+30*1,02</t>
  </si>
  <si>
    <t>27</t>
  </si>
  <si>
    <t>622142R</t>
  </si>
  <si>
    <t>D+M LX-LPE lišta parapetní se sklovláknitou výztužnou tkaninou a pěnovou páskou</t>
  </si>
  <si>
    <t>m</t>
  </si>
  <si>
    <t>-691494985</t>
  </si>
  <si>
    <t>D+M LX-LPE lišta parapetní se sklovláknitou výztužnou tkaninou a pěnovou páskou pro zajištění dilatujicího napojení parapetní lišty na tepelný izolant v kontaktním zateplovacím systému</t>
  </si>
  <si>
    <t>Poznámka k položce:_x000D_
 lišta parapetní se sklovláknitou výztužnou tkaninou a pěnovou páskou pro zajištění dilatujicího napojení parapetní lišty na tepelný izolant v kontaktním zateplovacím systému</t>
  </si>
  <si>
    <t>zateplení pod parapety</t>
  </si>
  <si>
    <t>(36*2,4+16*0,86*+5*1,2+1,52+2*0,541*+2*0,93)</t>
  </si>
  <si>
    <t>28</t>
  </si>
  <si>
    <t>622143002</t>
  </si>
  <si>
    <t>Montáž omítkových plastových nebo pozinkovaných dilatačních profilů</t>
  </si>
  <si>
    <t>-80337540</t>
  </si>
  <si>
    <t>29</t>
  </si>
  <si>
    <t>283187970</t>
  </si>
  <si>
    <t>ukončovací "U" profil Al s okapničkou, 3 m, přírodní, tl. 10 mm</t>
  </si>
  <si>
    <t>746623311</t>
  </si>
  <si>
    <t>2*4,95</t>
  </si>
  <si>
    <t>30</t>
  </si>
  <si>
    <t>622143003.1</t>
  </si>
  <si>
    <t>Montáž omítkových plastových nebo pozinkovaných rohových profilů s tkaninou</t>
  </si>
  <si>
    <t>-352982772</t>
  </si>
  <si>
    <t>31</t>
  </si>
  <si>
    <t>590514800</t>
  </si>
  <si>
    <t>lišta rohová Al 10/10 cm s tkaninou bal. 2,5 m</t>
  </si>
  <si>
    <t>-1321329867</t>
  </si>
  <si>
    <t>sokl</t>
  </si>
  <si>
    <t>2*1,22</t>
  </si>
  <si>
    <t>3*3,6</t>
  </si>
  <si>
    <t>4*4,4</t>
  </si>
  <si>
    <t>32</t>
  </si>
  <si>
    <t>622143004</t>
  </si>
  <si>
    <t>Montáž omítkových samolepících začišťovacích profilů (APU lišt)</t>
  </si>
  <si>
    <t>697523487</t>
  </si>
  <si>
    <t>33</t>
  </si>
  <si>
    <t>590514760</t>
  </si>
  <si>
    <t>profil okenní začišťovací s tkaninou -Thermospoj 9 mm/2,4 m</t>
  </si>
  <si>
    <t>1837960752</t>
  </si>
  <si>
    <t>špalety oken</t>
  </si>
  <si>
    <t>(7*2,055*0,19+36*2,27*0,19)+(2*2,055+2,91*0,19)+2*(2*2,055+1,095)+2*(2*0,541+0,541)+(2*2,055+1,41)+3*(2*2,055+1,11)+2*(2*2,055+0,93)</t>
  </si>
  <si>
    <t>špalety dveří</t>
  </si>
  <si>
    <t>2*(2*2,1+1)+(2*3,1+1,6)+(2*2,2+1,15)</t>
  </si>
  <si>
    <t>34</t>
  </si>
  <si>
    <t>622211021</t>
  </si>
  <si>
    <t>Montáž kontaktního zateplení vnějších stěn z polystyrénových desek tl do 120 mm</t>
  </si>
  <si>
    <t>1040385789</t>
  </si>
  <si>
    <t>35</t>
  </si>
  <si>
    <t>283764310</t>
  </si>
  <si>
    <t>deska z extrudovaného polystyrénu BACHL XPS 500 SF 100 mm</t>
  </si>
  <si>
    <t>-1942891766</t>
  </si>
  <si>
    <t>36</t>
  </si>
  <si>
    <t>622211031</t>
  </si>
  <si>
    <t>Montáž kontaktního zateplení vnějších stěn z polystyrénových desek tl do 160 mm</t>
  </si>
  <si>
    <t>-191818934</t>
  </si>
  <si>
    <t>37</t>
  </si>
  <si>
    <t>283760400</t>
  </si>
  <si>
    <t>deska fasádní polystyrénová Isover EPS GreyWall 1000 x 500 x 120 mm</t>
  </si>
  <si>
    <t>596421091</t>
  </si>
  <si>
    <t>Poznámka k položce:_x000D_
 lambda=0,032 [W / m K]</t>
  </si>
  <si>
    <t>((3,665+31,18+19,18+30,975)*3,6)*0,85</t>
  </si>
  <si>
    <t>((2*31,18+2*19,18)*4,4)*0,85</t>
  </si>
  <si>
    <t>38</t>
  </si>
  <si>
    <t>622212001</t>
  </si>
  <si>
    <t>Montáž kontaktního zateplení vnějšího ostění hl. špalety do 200 mm z polystyrenu tl do 40 mm</t>
  </si>
  <si>
    <t>-537960434</t>
  </si>
  <si>
    <t>39</t>
  </si>
  <si>
    <t>283760310</t>
  </si>
  <si>
    <t>deska fasádní polystyrénová Isover EPS GreyWall 1000 x 500 x 30 mm</t>
  </si>
  <si>
    <t>-1269487386</t>
  </si>
  <si>
    <t>40</t>
  </si>
  <si>
    <t>622212051</t>
  </si>
  <si>
    <t>Montáž kontaktního zateplení vnějšího ostění hl. špalety do 400 mm z polystyrenu tl do 40 mm</t>
  </si>
  <si>
    <t>-1612714431</t>
  </si>
  <si>
    <t>Montáž kontaktního zateplení vnějšího ostění, nadpraží nebo parapetu z polystyrenových desek hloubky špalet přes 200 do 400 mm, tloušťky desek do 40 mm</t>
  </si>
  <si>
    <t>36*2,4+16*0,86*+5*1,2+1,52+2*0,541*+2*0,93</t>
  </si>
  <si>
    <t>41</t>
  </si>
  <si>
    <t>28376361</t>
  </si>
  <si>
    <t>deska XPS hladký povrch λ=0,034 tl 30mm</t>
  </si>
  <si>
    <t>133259908</t>
  </si>
  <si>
    <t>(36*2,4+16*0,86*+5*1,2+1,52+2*0,541*+2*0,93)*0,4</t>
  </si>
  <si>
    <t>42</t>
  </si>
  <si>
    <t>622252001</t>
  </si>
  <si>
    <t>Montáž zakládacích soklových lišt kontaktního zateplení</t>
  </si>
  <si>
    <t>-445669880</t>
  </si>
  <si>
    <t>43</t>
  </si>
  <si>
    <t>590516510</t>
  </si>
  <si>
    <t>lišta soklová Al s okapničkou, zakládací U 14 cm, 0,95/200 cm</t>
  </si>
  <si>
    <t>1576625804</t>
  </si>
  <si>
    <t>3,665+31,180+19,18+30,975</t>
  </si>
  <si>
    <t>44</t>
  </si>
  <si>
    <t>6212730R</t>
  </si>
  <si>
    <t>Montáž odvětrávané fasády podhledů a stěn nýtováním na hliníkový rošt tepelná izolace do tl. 120 mm</t>
  </si>
  <si>
    <t>713561121</t>
  </si>
  <si>
    <t xml:space="preserve">špalety oken </t>
  </si>
  <si>
    <t>64*2,055*0,19</t>
  </si>
  <si>
    <t>45</t>
  </si>
  <si>
    <t>28376525R</t>
  </si>
  <si>
    <t>deska izolační s oboustranným rounem s rastrem PIR 030 1250 x 625 x 120 mm</t>
  </si>
  <si>
    <t>-1738462424</t>
  </si>
  <si>
    <t>Poznámka k položce:_x000D_
Tepelný odpor Rmat (m2 K/W)=1,72</t>
  </si>
  <si>
    <t>46</t>
  </si>
  <si>
    <t>283765230</t>
  </si>
  <si>
    <t>deska izolační s oboustranným rounem s rastrem PIR 030 1250 x 625 x 30 mm</t>
  </si>
  <si>
    <t>-779764458</t>
  </si>
  <si>
    <t>Poznámka k položce:_x000D_
Tepelný odpor Rmat (m2 K/W)=1,03</t>
  </si>
  <si>
    <t>47</t>
  </si>
  <si>
    <t>591551000</t>
  </si>
  <si>
    <t>fasádní vláknocementová deska 1192 × 2500 mm  tl. 8 mm probarvená a povrchově barvená</t>
  </si>
  <si>
    <t>1607282572</t>
  </si>
  <si>
    <t>Poznámka k položce:_x000D_
Fasádní deska např.Cembrit Cover 1192 x 2500mm tl.8mm_x000D_
_x000D_
Barevné řešení - Cembrit odstín C570_x000D_
Lakované viz PD a TZ</t>
  </si>
  <si>
    <t>48</t>
  </si>
  <si>
    <t>591551R</t>
  </si>
  <si>
    <t>D+M podhledová vláknocementová deska 1192 × 2500 mm  tl. 8 mm probarvená a povrchově barvená vč podkladního alu roštu</t>
  </si>
  <si>
    <t>1256561436</t>
  </si>
  <si>
    <t>D+M podhledová vláknocementová deska 1192 × 2500 mm tl. 8 mm probarvená a povrchově barvená vč podkladního alu roštu</t>
  </si>
  <si>
    <t xml:space="preserve">Poznámka k položce:_x000D_
Podhled z vláknocementových desek s přírodním šedým jádrem a s povrchovou úpravou 100% akrylátovou barvou provedenou při výrobním procesu. Žlutá barva odstín NCS  S0550-G90Y </t>
  </si>
  <si>
    <t>střecha nad rampou</t>
  </si>
  <si>
    <t>39,7264</t>
  </si>
  <si>
    <t>49</t>
  </si>
  <si>
    <t>622511111</t>
  </si>
  <si>
    <t>Tenkovrstvá akrylátová mozaiková střednězrnná omítka včetně penetrace vnějších stěn</t>
  </si>
  <si>
    <t>596147689</t>
  </si>
  <si>
    <t>Poznámka k položce:_x000D_
Poznámka k položce: barva -odstín šedý</t>
  </si>
  <si>
    <t>50</t>
  </si>
  <si>
    <t>622531011</t>
  </si>
  <si>
    <t>Tenkovrstvá silikonová zrnitá omítka tl. 1,5 mm včetně penetrace vnějších stěn</t>
  </si>
  <si>
    <t>139260220</t>
  </si>
  <si>
    <t>Poznámka k položce:_x000D_
 Barva světle šedá</t>
  </si>
  <si>
    <t>51</t>
  </si>
  <si>
    <t>629991011</t>
  </si>
  <si>
    <t>Zakrytí výplní otvorů a svislých ploch fólií přilepenou lepící páskou</t>
  </si>
  <si>
    <t>-1588221037</t>
  </si>
  <si>
    <t>okna</t>
  </si>
  <si>
    <t>2,4*2,07*42+0,86*0,5*16</t>
  </si>
  <si>
    <t>dveře</t>
  </si>
  <si>
    <t>52</t>
  </si>
  <si>
    <t>629995101</t>
  </si>
  <si>
    <t>Očištění vnějších ploch tlakovou vodou 2x</t>
  </si>
  <si>
    <t>308259656</t>
  </si>
  <si>
    <t>1.PP</t>
  </si>
  <si>
    <t>(17,5+0,8+11,95+0,8+1,73+19,06+0,88+28,45)*1,22</t>
  </si>
  <si>
    <t>(3,665+31,18+19,18+30,975)*3,6</t>
  </si>
  <si>
    <t>(2*31,18+2*19,18)*4,4</t>
  </si>
  <si>
    <t>53</t>
  </si>
  <si>
    <t>631311117</t>
  </si>
  <si>
    <t>Mazanina tl do 80 mm z betonu prostého bez zvýšených nároků na prostředí tř. C 30/37</t>
  </si>
  <si>
    <t>1216862867</t>
  </si>
  <si>
    <t>Mazanina z betonu prostého bez zvýšených nároků na prostředí tl. přes 50 do 80 mm tř. C 30/37</t>
  </si>
  <si>
    <t>rampa tl 60 mm</t>
  </si>
  <si>
    <t>32*0,06</t>
  </si>
  <si>
    <t>54</t>
  </si>
  <si>
    <t>631319011</t>
  </si>
  <si>
    <t>Příplatek k mazanině tl do 80 mm za přehlazení povrchu</t>
  </si>
  <si>
    <t>-1429349268</t>
  </si>
  <si>
    <t>Příplatek k cenám mazanin za úpravu povrchu mazaniny přehlazením, mazanina tl. přes 50 do 80 mm</t>
  </si>
  <si>
    <t>55</t>
  </si>
  <si>
    <t>631362021</t>
  </si>
  <si>
    <t>Výztuž mazanin svařovanými sítěmi Kari</t>
  </si>
  <si>
    <t>1907287104</t>
  </si>
  <si>
    <t>Výztuž mazanin ze svařovaných sítí z drátů typu KARI</t>
  </si>
  <si>
    <t>KARI 6/10/10</t>
  </si>
  <si>
    <t>((32*26,64)*1,35)/1000</t>
  </si>
  <si>
    <t>56</t>
  </si>
  <si>
    <t>637121R</t>
  </si>
  <si>
    <t>D+M Okapový chodník z kameniva 16/32  s udusáním a urovnáním povrchu z kačírku bílého fr 16/32,celková tl. 600 mm</t>
  </si>
  <si>
    <t>215133644</t>
  </si>
  <si>
    <t>D+M Okapový chodník z kameniva 16/32 s udusáním a urovnáním povrchu z kačírku bílého fr 16/32,celková tl. 600 mm</t>
  </si>
  <si>
    <t>Poznámka k položce:_x000D_
jedná se montáž a dodávku veškerých potřebných materiálů_x000D_
viz PD</t>
  </si>
  <si>
    <t>57</t>
  </si>
  <si>
    <t>637311122</t>
  </si>
  <si>
    <t>Okapový chodník z betonových chodníkových obrubníků stojatých lože beton</t>
  </si>
  <si>
    <t>303285019</t>
  </si>
  <si>
    <t>Poznámka k položce:_x000D_
jedná se montáž a dodávku veškerých potřebných materiálů</t>
  </si>
  <si>
    <t>17,5+0,8+11,95+0,8+1,73+19,06+0,88+28,45</t>
  </si>
  <si>
    <t>Ostatní konstrukce a práce, bourání</t>
  </si>
  <si>
    <t>58</t>
  </si>
  <si>
    <t>919735111</t>
  </si>
  <si>
    <t>Řezání stávajícího živičného krytu hl do 50 mm</t>
  </si>
  <si>
    <t>2145987117</t>
  </si>
  <si>
    <t>Řezání stávajícího živičného krytu nebo podkladu hloubky do 50 mm</t>
  </si>
  <si>
    <t>úprava pod rampou</t>
  </si>
  <si>
    <t>59</t>
  </si>
  <si>
    <t>941211111</t>
  </si>
  <si>
    <t>Montáž lešení řadového rámového lehkého zatížení do 200 kg/m2 š do 0,9 m v do 10 m</t>
  </si>
  <si>
    <t>455069691</t>
  </si>
  <si>
    <t>60</t>
  </si>
  <si>
    <t>941211211</t>
  </si>
  <si>
    <t>Příplatek k lešení řadovému rámovému lehkému š 0,9 m v do 25 m za první a ZKD den použití</t>
  </si>
  <si>
    <t>-1626049628</t>
  </si>
  <si>
    <t>Poznámka k položce:_x000D_
 Počítáno zapůjčení na dobu 3 měsíce</t>
  </si>
  <si>
    <t>848,195*90 'Přepočtené koeficientem množství</t>
  </si>
  <si>
    <t>61</t>
  </si>
  <si>
    <t>941211811</t>
  </si>
  <si>
    <t>Demontáž lešení řadového rámového lehkého zatížení do 200 kg/m2 š do 0,9 m v do 10 m</t>
  </si>
  <si>
    <t>-1803701702</t>
  </si>
  <si>
    <t>62</t>
  </si>
  <si>
    <t>944511111</t>
  </si>
  <si>
    <t>Montáž ochranné sítě z textilie z umělých vláken</t>
  </si>
  <si>
    <t>1303430417</t>
  </si>
  <si>
    <t>63</t>
  </si>
  <si>
    <t>944511211</t>
  </si>
  <si>
    <t>Příplatek k ochranné síti za první a ZKD den použití</t>
  </si>
  <si>
    <t>-1005587106</t>
  </si>
  <si>
    <t>Poznámka k položce:_x000D_
Počítáno zapůjčení na dobu 3 měsíce</t>
  </si>
  <si>
    <t>64</t>
  </si>
  <si>
    <t>944511811</t>
  </si>
  <si>
    <t>Demontáž ochranné sítě z textilie z umělých vláken</t>
  </si>
  <si>
    <t>2026652692</t>
  </si>
  <si>
    <t>65</t>
  </si>
  <si>
    <t>9535111R</t>
  </si>
  <si>
    <t xml:space="preserve">Nosný tepelně-izolační prvek - Iso nosník h=120mm,d=1000mm </t>
  </si>
  <si>
    <t>1739428127</t>
  </si>
  <si>
    <t>Poznámka k položce:_x000D_
v oblasti rampy pavilonu 1_x000D_
vč. osazení , vytvoření kapes a provázání výztuže</t>
  </si>
  <si>
    <t>66</t>
  </si>
  <si>
    <t>953946111R</t>
  </si>
  <si>
    <t>D+M atypických ocelových kcí pozinkovaných hmotnosti do 1 t z profilů hmotnosti do 13 kg/m</t>
  </si>
  <si>
    <t>1557877158</t>
  </si>
  <si>
    <t>Poznámka k položce:_x000D_
128 ks ocel pozink profili L tl plechu 2mm šířka 50 mm délka 150 + 10 mm 4 nad sebou</t>
  </si>
  <si>
    <t>0,12896</t>
  </si>
  <si>
    <t>0,053</t>
  </si>
  <si>
    <t>67</t>
  </si>
  <si>
    <t>962032241</t>
  </si>
  <si>
    <t>Bourání zdiva z cihel pálených nebo vápenopískových na MC přes 1 m3</t>
  </si>
  <si>
    <t>34278837</t>
  </si>
  <si>
    <t>Bourání zdiva nadzákladového z cihel nebo tvárnic z cihel pálených nebo vápenopískových, na maltu cementovou, objemu přes 1 m3</t>
  </si>
  <si>
    <t>pilířky pod rampou</t>
  </si>
  <si>
    <t>9*1*1,02*0,34</t>
  </si>
  <si>
    <t>2*1,2*1,02*0,34</t>
  </si>
  <si>
    <t>68</t>
  </si>
  <si>
    <t>9630511R</t>
  </si>
  <si>
    <t>Bourání ŽB rampy tl přes 80 mm</t>
  </si>
  <si>
    <t>-911949524</t>
  </si>
  <si>
    <t>1,2*13,92*0,12+1,2*12,7*0,12</t>
  </si>
  <si>
    <t>schodiště</t>
  </si>
  <si>
    <t>4,74</t>
  </si>
  <si>
    <t>69</t>
  </si>
  <si>
    <t>968072361</t>
  </si>
  <si>
    <t>Vybourání meziokenní vložky</t>
  </si>
  <si>
    <t>kus</t>
  </si>
  <si>
    <t>-1464387793</t>
  </si>
  <si>
    <t>70</t>
  </si>
  <si>
    <t>968072456</t>
  </si>
  <si>
    <t>Vybourání kovových dveřních zárubní pl přes 2 m2</t>
  </si>
  <si>
    <t>464655354</t>
  </si>
  <si>
    <t>1*2,1*2+1,52*3,055*1+0,8*2,64*1</t>
  </si>
  <si>
    <t>71</t>
  </si>
  <si>
    <t>968072746</t>
  </si>
  <si>
    <t>Vybourání výkladních stěn kovových pevných nebo otevíratelných pl do 4 m2</t>
  </si>
  <si>
    <t>256924835</t>
  </si>
  <si>
    <t>13*2,4*2,07+16*0,86*0,5</t>
  </si>
  <si>
    <t>72</t>
  </si>
  <si>
    <t>978015391</t>
  </si>
  <si>
    <t>Otlučení (osekání) vnější vápenné nebo vápenocementové omítky stupně členitosti 1 a 2 do 100%</t>
  </si>
  <si>
    <t>-88734170</t>
  </si>
  <si>
    <t>Otlučení vápenných nebo vápenocementových omítek vnějších ploch s vyškrabáním spar a s očištěním zdiva stupně členitosti 1 a 2, v rozsahu přes 80 do 100 %</t>
  </si>
  <si>
    <t>73</t>
  </si>
  <si>
    <t>9780593R</t>
  </si>
  <si>
    <t>Bourání obkladů dlaždic z ploch přes 1m2</t>
  </si>
  <si>
    <t>-1826448501</t>
  </si>
  <si>
    <t>Poznámka k položce:_x000D_
Odbourání dlažby na rampě vč. schodiště</t>
  </si>
  <si>
    <t>1,2*13,92+1,2*12,7</t>
  </si>
  <si>
    <t>74</t>
  </si>
  <si>
    <t>978071621</t>
  </si>
  <si>
    <t>Otlučení omítky a odstranění izolace z desek hmotnosti do 120 kg/m3 tl přes 50 mm pl přes 1 m2</t>
  </si>
  <si>
    <t>-2040271888</t>
  </si>
  <si>
    <t>Odsekání omítky (včetně podkladní) a odstranění tepelné nebo vodotěsné izolace z desek, objemové hmotnosti do 120 kg/m3, tl. přes 50 mm, plochy přes 1 m2</t>
  </si>
  <si>
    <t>odstranění TI a souvrství pod atikou</t>
  </si>
  <si>
    <t>(17,5+0,8+11,95+0,8+1,73+19,06+0,88+28,45)*0,5</t>
  </si>
  <si>
    <t>75</t>
  </si>
  <si>
    <t>985312R</t>
  </si>
  <si>
    <t>Hydroizolační stěrka pro rampu</t>
  </si>
  <si>
    <t>-562454883</t>
  </si>
  <si>
    <t>76</t>
  </si>
  <si>
    <t>985312R12</t>
  </si>
  <si>
    <t>Přesun VZT jednotkek</t>
  </si>
  <si>
    <t>-462053063</t>
  </si>
  <si>
    <t>Poznámka k položce:_x000D_
Přesun klimatizačních jednotek u pavilonu 1,_x000D_
vč nové podkladové desky pod jednotky,přesun jednotek dále od fasády,vč prodloužení napojovacího potrubí._x000D_
VIZ PD</t>
  </si>
  <si>
    <t>77</t>
  </si>
  <si>
    <t>985324111</t>
  </si>
  <si>
    <t>Impregnační nátěr betonu dvojnásobný (OS-A)</t>
  </si>
  <si>
    <t>-1615183966</t>
  </si>
  <si>
    <t>(1,2*13,92+1,2*12,7)</t>
  </si>
  <si>
    <t>PSV</t>
  </si>
  <si>
    <t xml:space="preserve"> Práce a dodávky PSV</t>
  </si>
  <si>
    <t>711</t>
  </si>
  <si>
    <t xml:space="preserve"> Izolace proti vodě, vlhkosti a plynům</t>
  </si>
  <si>
    <t>78</t>
  </si>
  <si>
    <t>711111002</t>
  </si>
  <si>
    <t>Provedení izolace proti zemní vlhkosti vodorovné za studena lakem asfaltovým</t>
  </si>
  <si>
    <t>879957169</t>
  </si>
  <si>
    <t>Provedení izolace proti zemní vlhkosti natěradly a tmely za studena na ploše vodorovné V nátěrem lakem asfaltovým</t>
  </si>
  <si>
    <t>79</t>
  </si>
  <si>
    <t>11163152</t>
  </si>
  <si>
    <t>lak hydroizolační asfaltový</t>
  </si>
  <si>
    <t>-1882986463</t>
  </si>
  <si>
    <t>532,2*0,00035 'Přepočtené koeficientem množství</t>
  </si>
  <si>
    <t>80</t>
  </si>
  <si>
    <t>711141559</t>
  </si>
  <si>
    <t>Provedení izolace proti zemní vlhkosti pásy přitavením vodorovné NAIP</t>
  </si>
  <si>
    <t>1647280968</t>
  </si>
  <si>
    <t>Provedení izolace proti zemní vlhkosti pásy přitavením NAIP na ploše vodorovné V</t>
  </si>
  <si>
    <t>81</t>
  </si>
  <si>
    <t>62833158</t>
  </si>
  <si>
    <t>pás asfaltový natavitelný oxidovaný tl. 4mm typu G200 S40 s vložkou ze skleněné tkaniny, s jemnozrnným minerálním posypem</t>
  </si>
  <si>
    <t>-1378525782</t>
  </si>
  <si>
    <t>65,2*1,15 'Přepočtené koeficientem množství</t>
  </si>
  <si>
    <t>82</t>
  </si>
  <si>
    <t>711161531</t>
  </si>
  <si>
    <t>Izolace fóliemi nopovými pro spodní stavbu s filtrační textilií zatížitelnost 90 kN/m2</t>
  </si>
  <si>
    <t>506559654</t>
  </si>
  <si>
    <t>(17,5+0,8+11,95+0,8+1,73+19,06+0,88+28,45)*0,6+30*1,02</t>
  </si>
  <si>
    <t>712</t>
  </si>
  <si>
    <t xml:space="preserve"> Povlakové krytiny</t>
  </si>
  <si>
    <t>83</t>
  </si>
  <si>
    <t>712361701</t>
  </si>
  <si>
    <t>Provedení povlakové krytiny střech do 10° fólií položenou volně s přilepením spojů</t>
  </si>
  <si>
    <t>-66133309</t>
  </si>
  <si>
    <t>Provedení povlakové krytiny střech plochých do 10° fólií položenou volně s přilepením spojů</t>
  </si>
  <si>
    <t>84</t>
  </si>
  <si>
    <t>28323006</t>
  </si>
  <si>
    <t>fólie profilovaná (nopová) drenážní HDPE s nakašírovanou filtrační textilií s výškou nopů 8mm</t>
  </si>
  <si>
    <t>-698111633</t>
  </si>
  <si>
    <t>39,726*1,15 'Přepočtené koeficientem množství</t>
  </si>
  <si>
    <t>85</t>
  </si>
  <si>
    <t>712361704</t>
  </si>
  <si>
    <t>Provedení povlakové krytiny střech do 10° fólií natavenou do asfaltového podkladu</t>
  </si>
  <si>
    <t>952253073</t>
  </si>
  <si>
    <t>Provedení povlakové krytiny střech plochých do 10° fólií natavenou do asfaltového podkladu</t>
  </si>
  <si>
    <t>86</t>
  </si>
  <si>
    <t>62853001</t>
  </si>
  <si>
    <t>pás asfaltový samolepicí modifikovaný SBS tl 4mm s vložkou ze skleněné tkaniny se spalitelnou fólií nebo jemnozrnný minerálním posypem nebo textilií na horním povrchu</t>
  </si>
  <si>
    <t>-828555855</t>
  </si>
  <si>
    <t>713</t>
  </si>
  <si>
    <t xml:space="preserve"> Izolace tepelné</t>
  </si>
  <si>
    <t>87</t>
  </si>
  <si>
    <t>713130851R</t>
  </si>
  <si>
    <t>Odstranění stávajícího plastového obkladu,podkladového roštu a tepelné izolace stěn lepené z polystyrenu tl do 100 mm</t>
  </si>
  <si>
    <t>759167030</t>
  </si>
  <si>
    <t>-(36*2,4*2,055+16*0,86*0,5+5*1,2*2,055+1,52*2,055+2*0,541*0,541+2*0,93*2,3+0,74*2,13+1,15*2,2+2*(1*2,1)+1,6*3,1+1*2,13)</t>
  </si>
  <si>
    <t>762</t>
  </si>
  <si>
    <t>Konstrukce tesařské</t>
  </si>
  <si>
    <t>88</t>
  </si>
  <si>
    <t>762341116</t>
  </si>
  <si>
    <t>Bednění střech rovných z cementotřískových desek tl 22 mm na sraz šroubovaných na krokve</t>
  </si>
  <si>
    <t>-1402398447</t>
  </si>
  <si>
    <t>Bednění a laťování bednění střech rovných sklonu do 60° s vyřezáním otvorů z cementotřískových desek šroubovaných na krokve na sraz, tloušťky desky 22 mm</t>
  </si>
  <si>
    <t>kotveno do ocel kce</t>
  </si>
  <si>
    <t>764</t>
  </si>
  <si>
    <t xml:space="preserve"> Konstrukce klempířské</t>
  </si>
  <si>
    <t>89</t>
  </si>
  <si>
    <t>764002851</t>
  </si>
  <si>
    <t>Demontáž oplechování parapetů do suti</t>
  </si>
  <si>
    <t>1703040262</t>
  </si>
  <si>
    <t>36*2,4+16*0,8+5*1,2+1,52+2*0,541+2*0,93</t>
  </si>
  <si>
    <t>90</t>
  </si>
  <si>
    <t>764141301</t>
  </si>
  <si>
    <t>Krytina střechy rovné drážkováním ze svitků z TiZn lesklého plechu rš 500 mm sklonu do 30°</t>
  </si>
  <si>
    <t>656285379</t>
  </si>
  <si>
    <t>Krytina ze svitků nebo tabulí z titanzinkového lesklého válcovaného plechu s úpravou u okapů, prostupů a výčnělků střechy rovné drážkováním ze svitků rš 500 mm, sklon střechy do 30°</t>
  </si>
  <si>
    <t>91</t>
  </si>
  <si>
    <t>764226404</t>
  </si>
  <si>
    <t>Oplechování parapetů rovných mechanicky kotvené z Al plechu  rš 330 mm</t>
  </si>
  <si>
    <t>-691140485</t>
  </si>
  <si>
    <t>Oplechování parapetů rovných mechanicky kotvené z Al plechu rš 330 mm</t>
  </si>
  <si>
    <t>Poznámka k položce:_x000D_
 Položkou je myšleno D+M parapetů_x000D_
viz PD</t>
  </si>
  <si>
    <t>766</t>
  </si>
  <si>
    <t xml:space="preserve"> Konstrukce truhlářské</t>
  </si>
  <si>
    <t>92</t>
  </si>
  <si>
    <t>766441821</t>
  </si>
  <si>
    <t>Demontáž parapetních desek dřevěných nebo plastových šířky do 30 cm délky přes 1,0 m</t>
  </si>
  <si>
    <t>-433897546</t>
  </si>
  <si>
    <t>vnitřní</t>
  </si>
  <si>
    <t>13+16</t>
  </si>
  <si>
    <t>93</t>
  </si>
  <si>
    <t>766622132</t>
  </si>
  <si>
    <t>Montáž plastových oken plochy přes 1 m2 otevíravých výšky do 2,5 m s rámem do zdiva</t>
  </si>
  <si>
    <t>-1285522312</t>
  </si>
  <si>
    <t>N6</t>
  </si>
  <si>
    <t>13*2,4*2,07</t>
  </si>
  <si>
    <t>N7</t>
  </si>
  <si>
    <t>16*0,86*0,5</t>
  </si>
  <si>
    <t>94</t>
  </si>
  <si>
    <t>6113094701R</t>
  </si>
  <si>
    <t>Okno otevíravé , výklopné 2400 x 2070 mm</t>
  </si>
  <si>
    <t>-2007328318</t>
  </si>
  <si>
    <t xml:space="preserve">Poznámka k položce:_x000D_
N6  Provedení : plast Vnější barva :bílá, Vnitřní barva : bílá_x000D_
 Zasklení : dvojsklo  _x000D_
součást dodávky - vnitřní žaluzie a vnitřní parapety_x000D_
viz PD a TZ_x000D_
</t>
  </si>
  <si>
    <t>95</t>
  </si>
  <si>
    <t>6113010R</t>
  </si>
  <si>
    <t>okno výklopné 860x500mm</t>
  </si>
  <si>
    <t>1260794719</t>
  </si>
  <si>
    <t xml:space="preserve">Poznámka k položce:_x000D_
 N7 Provedení: plast Vnější barva: bílá Vnitřní barva: bílá Zasklení: dvojsklo_x000D_
součást dodávky - vnitřní žaluzie a vnitřní parapety_x000D_
viz PD a TZ_x000D_
</t>
  </si>
  <si>
    <t>767</t>
  </si>
  <si>
    <t xml:space="preserve"> Konstrukce zámečnické</t>
  </si>
  <si>
    <t>96</t>
  </si>
  <si>
    <t>76766048R1</t>
  </si>
  <si>
    <t>D+M AL dveře dvoukřídlé s nadsvětlíkem plné 1520 x 3055 mm</t>
  </si>
  <si>
    <t>1364442228</t>
  </si>
  <si>
    <t>Poznámka k položce:_x000D_
ND 6 viz PD</t>
  </si>
  <si>
    <t>97</t>
  </si>
  <si>
    <t>76766048R2</t>
  </si>
  <si>
    <t>D+M AL dveře jednokřídlé s nadsvětlíkem plné 800 x 2640 mm</t>
  </si>
  <si>
    <t>366417734</t>
  </si>
  <si>
    <t>Poznámka k položce:_x000D_
ND 7 viz PD</t>
  </si>
  <si>
    <t>98</t>
  </si>
  <si>
    <t>76799511R</t>
  </si>
  <si>
    <t>D+M atypických zámečnických konstrukcí pozinkovaných hmotnosti do 200 kg</t>
  </si>
  <si>
    <t>kg</t>
  </si>
  <si>
    <t>132773211</t>
  </si>
  <si>
    <t>Poznámka k položce:_x000D_
viz PD</t>
  </si>
  <si>
    <t>Z22</t>
  </si>
  <si>
    <t>2*65</t>
  </si>
  <si>
    <t>Z24 - L profil + deska</t>
  </si>
  <si>
    <t>165</t>
  </si>
  <si>
    <t>99</t>
  </si>
  <si>
    <t>76799511R.1</t>
  </si>
  <si>
    <t>D+M atypických zámečnických konstrukcí pozinkovaných hmotnosti do 300 kg</t>
  </si>
  <si>
    <t>1949617658</t>
  </si>
  <si>
    <t>Poznámka k položce:_x000D_
VIZ PD</t>
  </si>
  <si>
    <t xml:space="preserve">Z1 vč. kotení </t>
  </si>
  <si>
    <t>376,12</t>
  </si>
  <si>
    <t>Z2 vč kotvení</t>
  </si>
  <si>
    <t>36,86</t>
  </si>
  <si>
    <t>100</t>
  </si>
  <si>
    <t>76799511R.2</t>
  </si>
  <si>
    <t>D+M atypických zámečnických konstrukcí pozinkovaných hmotnosti do 500 kg</t>
  </si>
  <si>
    <t>ks</t>
  </si>
  <si>
    <t>941833587</t>
  </si>
  <si>
    <t>Poznámka k položce:_x000D_
POPIS PRVKU Č.Z23_x000D_
NOSNÁ KONSTRUKCE STŘÍŠKY NAD_x000D_
ZÁSOBOVACÍ RAMPOU_x000D_
_x000D_
počet:	27 ks_x000D_
vyložení konzol od zateplení bude 1280 mm, tj. 1400 mm od stávající obvodové stěny objektu. Jednotlivé konzoly zastřešení se budou kotvit k obvodové stěně ze siporexových panelů pomocí kotevních prvků pro zateplovací systémy např. „DOSTEBA-SLK-ALU-TR“ pro tloušťku zateplení 120 mm. Návrh kotevních prvků provede dodavatel těchto kotev (max. moment od konzoly je u podpory 1,9 kNm (extrémní hodnota), max. smyk je 2,7 kN (extrémní hodnota). _x000D_
VIZ PD a TZ</t>
  </si>
  <si>
    <t>101</t>
  </si>
  <si>
    <t>76799511R.3</t>
  </si>
  <si>
    <t>D+M markýzy z trapézového plechu</t>
  </si>
  <si>
    <t>-1937356147</t>
  </si>
  <si>
    <t>Poznámka k položce:_x000D_
 Z8 vč. TiZn dešťového svodu vč. lemování TiZn plechem_x000D_
viz PD</t>
  </si>
  <si>
    <t>102</t>
  </si>
  <si>
    <t>76799511R.33</t>
  </si>
  <si>
    <t xml:space="preserve">D+M Venkovní kdycí mříž anglického dvorku </t>
  </si>
  <si>
    <t>137960989</t>
  </si>
  <si>
    <t xml:space="preserve">Poznámka k položce:_x000D_
POPIS PRVKU Č.Z29_x000D_
VENKOVNÍ KRYCÍ MŘÍŽ NA ANGLICKÉM DVORKU_x000D_
ROZMĚR: 1240x700 mm_x000D_
OBVODOVÝ RÁM "L" PROFIL 60/60/5 mm_x000D_
VÝPLŇ: POROROŠT 30/30 mm_x000D_
- PAVILON 1_x000D_
OCELOVÉ, NEREZ KOTVENÍ_x000D_
ŽÁROVĚ ZINKOVÁNO_x000D_
počet:	1ks_x000D_
_x000D_
_x000D_
POPIS PRVKU Č.Z28_x000D_
VENKOVNÍ KRYCÍ MŘÍŽ NA ANGLICKÉM DVORKU_x000D_
ROZMĚR: 1490x700 mm_x000D_
OBVODOVÝ RÁM "L" PROFIL 60/60/5 mm_x000D_
VÝPLŇ: POROROŠT 30/30 mm_x000D_
- PAVILON 1_x000D_
OCELOVÉ, NEREZ KOTVENÍ_x000D_
ŽÁROVĚ ZINKOVÁNO_x000D_
počet:	6ks_x000D_
</t>
  </si>
  <si>
    <t>103</t>
  </si>
  <si>
    <t>767995R</t>
  </si>
  <si>
    <t>D+M Universální montážní deska UMP - iso nosník</t>
  </si>
  <si>
    <t>-1378999998</t>
  </si>
  <si>
    <t>Poznámka k položce:_x000D_
pro zastřešení rampy - Z23_x000D_
D+M Universální montážní deska - iso nosník_x000D_
UMP -ALU-TR max 1266-5030kg</t>
  </si>
  <si>
    <t>104</t>
  </si>
  <si>
    <t>767995R11</t>
  </si>
  <si>
    <t>D+M Venkovní schodiště se zábradlím</t>
  </si>
  <si>
    <t>643447362</t>
  </si>
  <si>
    <t>Poznámka k položce:_x000D_
Z26_x000D_
venkovní schodistě do 1 PP_x000D_
ocelové,žárově zinkováno,nerez kotvení</t>
  </si>
  <si>
    <t>105</t>
  </si>
  <si>
    <t>767995R12</t>
  </si>
  <si>
    <t>D+M Atypická nerez protidešťová žaluzie s rámečkem a kovovou síťovinou</t>
  </si>
  <si>
    <t>2037029241</t>
  </si>
  <si>
    <t>D+M Atypická nerez protidešťová žaluzie s rámečkem a kovovou síťovinou 1,09x0,72 m</t>
  </si>
  <si>
    <t>Poznámka k položce:_x000D_
Z 25_x000D_
VIZ PD</t>
  </si>
  <si>
    <t>106</t>
  </si>
  <si>
    <t>767995R13</t>
  </si>
  <si>
    <t>D+M Atypická nerez protidešťová žaluzie s rámečkem a kovovou síťovinou 0,3x0,3 m</t>
  </si>
  <si>
    <t>559264401</t>
  </si>
  <si>
    <t>107</t>
  </si>
  <si>
    <t>76766048R</t>
  </si>
  <si>
    <t>D+M AL dveře jednokřídlé plné 1000 x 2100 mm</t>
  </si>
  <si>
    <t>-1360503319</t>
  </si>
  <si>
    <t>Poznámka k položce:_x000D_
ND 3 viz PD</t>
  </si>
  <si>
    <t>777</t>
  </si>
  <si>
    <t>Podlahy lité</t>
  </si>
  <si>
    <t>108</t>
  </si>
  <si>
    <t>777131R</t>
  </si>
  <si>
    <t xml:space="preserve">D+M hydrofobní nátěr pro beton </t>
  </si>
  <si>
    <t>715901922</t>
  </si>
  <si>
    <t>783</t>
  </si>
  <si>
    <t xml:space="preserve"> Dokončovací práce</t>
  </si>
  <si>
    <t>109</t>
  </si>
  <si>
    <t>783846523</t>
  </si>
  <si>
    <t>Antigraffiti nátěr trvalý do 100 cyklů odstranění graffiti omítek hladkých, zrnitých, štukových</t>
  </si>
  <si>
    <t>-329915341</t>
  </si>
  <si>
    <t>(3,665+31,180+19,18+30,975)*2</t>
  </si>
  <si>
    <t>784</t>
  </si>
  <si>
    <t>110</t>
  </si>
  <si>
    <t>784211011</t>
  </si>
  <si>
    <t>Jednonásobné bílé malby ze směsí za mokra velmi dobře otěruvzdorných v místnostech výšky do 3,80 m</t>
  </si>
  <si>
    <t>-1444470515</t>
  </si>
  <si>
    <t xml:space="preserve"> Práce a dodávky M</t>
  </si>
  <si>
    <t>21-M</t>
  </si>
  <si>
    <t xml:space="preserve"> Elektromontáže</t>
  </si>
  <si>
    <t>111</t>
  </si>
  <si>
    <t>210220102</t>
  </si>
  <si>
    <t>Montáž hromosvodného vedení svodových vodičů s podpěrami průměru přes 10 mm</t>
  </si>
  <si>
    <t>933562949</t>
  </si>
  <si>
    <t>4*8,47</t>
  </si>
  <si>
    <t>112</t>
  </si>
  <si>
    <t>314521080</t>
  </si>
  <si>
    <t>lano ocelové šestipramenné pozink 6 x19 drátů  D 12,5 mm</t>
  </si>
  <si>
    <t>256</t>
  </si>
  <si>
    <t>-232572049</t>
  </si>
  <si>
    <t>113</t>
  </si>
  <si>
    <t>210220R</t>
  </si>
  <si>
    <t>D+M Svítidla nad rampou včetně el přívodu</t>
  </si>
  <si>
    <t>1812302401</t>
  </si>
  <si>
    <t>Poznámka k položce:_x000D_
uvažováno 1 kpl = 1 svítidlo vč veškerého potřebného připojení a napojení_x000D_
např:_x000D_
MIZZI _x000D_
Venkovní nástěnné svítidlo UP/DOWN s integrovanými 2 x12W LED diodami pro dvousměrné svícení. _x000D_
Válec: v.224mm, pr. 90mm_x000D_
Materiál: hliník_x000D_
Barva: antracitová_x000D_
krytí: IP65_x000D_
Rozměry základny V/Š/Hl 16/8/4,3 cm_x000D_
2 x LED 12W 870 lm Ra 80, 3000 K_x000D_
viz PD a TZ</t>
  </si>
  <si>
    <t>114</t>
  </si>
  <si>
    <t>210220R2</t>
  </si>
  <si>
    <t>D+M Zvonková tabla vč veškerého příslušenství</t>
  </si>
  <si>
    <t>-1085619771</t>
  </si>
  <si>
    <t>Poznámka k položce:_x000D_
D+M Zvonková tabla vč veškerého příslušenství_x000D_
viz PD</t>
  </si>
  <si>
    <t>115</t>
  </si>
  <si>
    <t>2102930R</t>
  </si>
  <si>
    <t>Demontáž hromosvodu</t>
  </si>
  <si>
    <t>-1781776818</t>
  </si>
  <si>
    <t>Poznámka k položce:_x000D_
Demontáž hromosvodu dleTZ str. 5</t>
  </si>
  <si>
    <t>46-M</t>
  </si>
  <si>
    <t xml:space="preserve"> Zemní práce při extr.mont.pracích</t>
  </si>
  <si>
    <t>116</t>
  </si>
  <si>
    <t>460030036</t>
  </si>
  <si>
    <t>Rozebrání dlažeb ručně z dlaždic betonových nebo keramických do písku spáry zalité</t>
  </si>
  <si>
    <t>-519424635</t>
  </si>
  <si>
    <t>02 - Pavilon 2 ( TĚLOCVIČNA )</t>
  </si>
  <si>
    <t>HSV - Práce a dodávky HSV</t>
  </si>
  <si>
    <t xml:space="preserve">    1 - Zemní práce</t>
  </si>
  <si>
    <t>PSV - Práce a dodávky PSV</t>
  </si>
  <si>
    <t xml:space="preserve">    711 - Izolace proti vodě, vlhkosti a plynům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</si>
  <si>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</si>
  <si>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</si>
  <si>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</si>
  <si>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783 - Dokončovací práce</t>
  </si>
  <si>
    <t>M - Práce a dodávky M</t>
  </si>
  <si>
    <t xml:space="preserve">    46-M - Zemní práce při extr.mont.pracích</t>
  </si>
  <si>
    <t>Práce a dodávky HSV</t>
  </si>
  <si>
    <t>Zemní práce</t>
  </si>
  <si>
    <t>CS ÚRS 2018 01</t>
  </si>
  <si>
    <t>1233617521</t>
  </si>
  <si>
    <t>(43,030)*0,5*0,6</t>
  </si>
  <si>
    <t>-1447156861</t>
  </si>
  <si>
    <t>2082440672</t>
  </si>
  <si>
    <t>261133758</t>
  </si>
  <si>
    <t>Poplatek za uložení stavebního odpadu - zeminy a kameniva na skládce</t>
  </si>
  <si>
    <t>1334243846</t>
  </si>
  <si>
    <t>((43,030)*0,5*0,6)*1,7</t>
  </si>
  <si>
    <t>kačírek</t>
  </si>
  <si>
    <t>24,5</t>
  </si>
  <si>
    <t>22593339</t>
  </si>
  <si>
    <t>(42,965)*0,5*0,6</t>
  </si>
  <si>
    <t>kamenivo těžené hrubé frakce 32/63</t>
  </si>
  <si>
    <t>1925254273</t>
  </si>
  <si>
    <t>12,89*1,9</t>
  </si>
  <si>
    <t>-1452265899</t>
  </si>
  <si>
    <t>vyzdění po výplních MIV</t>
  </si>
  <si>
    <t>13*1,78*0,73</t>
  </si>
  <si>
    <t>(2,295*2+0,73*13+2,27*12)*0,1</t>
  </si>
  <si>
    <t>1948949795</t>
  </si>
  <si>
    <t>1933650677</t>
  </si>
  <si>
    <t>1436680588</t>
  </si>
  <si>
    <t>1106796455</t>
  </si>
  <si>
    <t>(43,030)*0,8</t>
  </si>
  <si>
    <t>217,5</t>
  </si>
  <si>
    <t>-(14*2,4*1,78)</t>
  </si>
  <si>
    <t>0,26*14*(2*1,78+2,4)</t>
  </si>
  <si>
    <t>-2000581734</t>
  </si>
  <si>
    <t>902310355</t>
  </si>
  <si>
    <t>Poznámka k položce:_x000D_
Poznámka k položce: Poznámka k položce: počítáno do celkové vrstvy vyrovnávky 20 mm</t>
  </si>
  <si>
    <t>179,386*2 'Přepočtené koeficientem množství</t>
  </si>
  <si>
    <t>831326622</t>
  </si>
  <si>
    <t>-2039923758</t>
  </si>
  <si>
    <t>(2,295*2+0,73*13+2,27*12)</t>
  </si>
  <si>
    <t>622143001</t>
  </si>
  <si>
    <t>Montáž omítkových plastových nebo pozinkovaných soklových profilů</t>
  </si>
  <si>
    <t>1279717626</t>
  </si>
  <si>
    <t>Montáž omítkových profilů plastových nebo pozinkovaných, upevněných vtlačením do podkladní vrstvy nebo přibitím soklových</t>
  </si>
  <si>
    <t>59051651</t>
  </si>
  <si>
    <t>lišta soklová Al s okapničkou zakládací U 14cm 0,95/200cm</t>
  </si>
  <si>
    <t>737065943</t>
  </si>
  <si>
    <t>43,03*1,05 'Přepočtené koeficientem množství</t>
  </si>
  <si>
    <t>1614010207</t>
  </si>
  <si>
    <t>profil rohový Al s tkaninou kontaktního zateplení</t>
  </si>
  <si>
    <t>556665911</t>
  </si>
  <si>
    <t>4*0,8</t>
  </si>
  <si>
    <t>svisllé rohy fasády</t>
  </si>
  <si>
    <t>8,38</t>
  </si>
  <si>
    <t>rohy špalet oken</t>
  </si>
  <si>
    <t>14*(2*1,78+2,4)</t>
  </si>
  <si>
    <t>Montáž omítkových samolepících začišťovacích profilů pro spojení s okenním rámem</t>
  </si>
  <si>
    <t>440222466</t>
  </si>
  <si>
    <t>profil okenní začišťovací se sklovláknitou armovací tkaninou 9 mm/2,4 m</t>
  </si>
  <si>
    <t>1300948205</t>
  </si>
  <si>
    <t>-269633036</t>
  </si>
  <si>
    <t>-1962879081</t>
  </si>
  <si>
    <t>34,424*1,1 'Přepočtené koeficientem množství</t>
  </si>
  <si>
    <t>501768867</t>
  </si>
  <si>
    <t>2,295*2+0,73*13+2,27*12</t>
  </si>
  <si>
    <t>619239177</t>
  </si>
  <si>
    <t>(2,295*2+0,73*13+2,27*12)*0,4</t>
  </si>
  <si>
    <t>622221031</t>
  </si>
  <si>
    <t>Montáž kontaktního zateplení vnějších stěn z minerální vlny s podélnou orientací vláken tl do 160 mm</t>
  </si>
  <si>
    <t>1341272957</t>
  </si>
  <si>
    <t>631515310</t>
  </si>
  <si>
    <t>deska izolační minerální kontaktních fasád podélné vlákno ?=0,036 tl 140mm</t>
  </si>
  <si>
    <t>-1257742538</t>
  </si>
  <si>
    <t>622222051</t>
  </si>
  <si>
    <t>Montáž kontaktního zateplení vnějšího ostění hl. špalety do 400 mm z minerální vlny tl do 40 mm</t>
  </si>
  <si>
    <t>-500419636</t>
  </si>
  <si>
    <t>631515180</t>
  </si>
  <si>
    <t>deska izolační minerální kontaktních fasád podélné vlákno ?=0,036 tl 40mm</t>
  </si>
  <si>
    <t>1002983489</t>
  </si>
  <si>
    <t>-2024812301</t>
  </si>
  <si>
    <t>-1478300970</t>
  </si>
  <si>
    <t>43,03</t>
  </si>
  <si>
    <t>84085533</t>
  </si>
  <si>
    <t>obklad mezi okny</t>
  </si>
  <si>
    <t>0,7*1,735*13</t>
  </si>
  <si>
    <t>fasádní vláknocementová deska 1192 × 2500 mm  tl. 8 mm povrchově barvená</t>
  </si>
  <si>
    <t>1440725520</t>
  </si>
  <si>
    <t>Poznámka k položce:_x000D_
Fasádní deska např.Cembrit Cover 1192 x 2500mm tl.8mm_x000D_
_x000D_
Barevné řešení - Cembrit odstín C570_x000D_
lakované</t>
  </si>
  <si>
    <t>-1279918995</t>
  </si>
  <si>
    <t>1493968340</t>
  </si>
  <si>
    <t>Poznámka k položce:_x000D_
Poznámka k položce: Poznámka k položce: barva -odstín šedý</t>
  </si>
  <si>
    <t>(43,030)*0,3</t>
  </si>
  <si>
    <t>1899609927</t>
  </si>
  <si>
    <t>Poznámka k položce:_x000D_
Poznámka k položce: Poznámka k položce: Barva světle šedá</t>
  </si>
  <si>
    <t>-626634492</t>
  </si>
  <si>
    <t>14*2,4*1,78</t>
  </si>
  <si>
    <t>Očištění vnějších ploch tlakovou vodou</t>
  </si>
  <si>
    <t>1571298862</t>
  </si>
  <si>
    <t>očištění - 2krát</t>
  </si>
  <si>
    <t>157,692*2 'Přepočtené koeficientem množství</t>
  </si>
  <si>
    <t>551003980</t>
  </si>
  <si>
    <t>-1013907756</t>
  </si>
  <si>
    <t>42,965</t>
  </si>
  <si>
    <t>1525538984</t>
  </si>
  <si>
    <t>245</t>
  </si>
  <si>
    <t>1735284728</t>
  </si>
  <si>
    <t>Poznámka k položce:_x000D_
 Počítáno zapůjčení na dobu 60dní</t>
  </si>
  <si>
    <t>245*60 'Přepočtené koeficientem množství</t>
  </si>
  <si>
    <t>-1060215888</t>
  </si>
  <si>
    <t>-1687429002</t>
  </si>
  <si>
    <t>1077175379</t>
  </si>
  <si>
    <t>556077415</t>
  </si>
  <si>
    <t>820477497</t>
  </si>
  <si>
    <t>968072747</t>
  </si>
  <si>
    <t>Odstranění stáv dřev. oken pevných nebo otevíratelných pl přes 4 m2</t>
  </si>
  <si>
    <t>1532571210</t>
  </si>
  <si>
    <t>Odstranění stáv dřev. oken</t>
  </si>
  <si>
    <t>972883727</t>
  </si>
  <si>
    <t>(43,03)*0,5</t>
  </si>
  <si>
    <t>Práce a dodávky PSV</t>
  </si>
  <si>
    <t>Izolace proti vodě, vlhkosti a plynům</t>
  </si>
  <si>
    <t>778160959</t>
  </si>
  <si>
    <t>(3,695+43,030+29,550+42,965)*0,8</t>
  </si>
  <si>
    <t>Izolace tepelné</t>
  </si>
  <si>
    <t>-1169912753</t>
  </si>
  <si>
    <t>Konstrukce klempířské</t>
  </si>
  <si>
    <t>2039069571</t>
  </si>
  <si>
    <t>Oplechování parapetů rovných mechanicky kotvené z Al plechu  rš do 330 mm</t>
  </si>
  <si>
    <t>706546803</t>
  </si>
  <si>
    <t>Oplechování parapetů rovných mechanicky kotvené z Al plechu do rš 330 mm</t>
  </si>
  <si>
    <t>Konstrukce truhlářské</t>
  </si>
  <si>
    <t>1452355979</t>
  </si>
  <si>
    <t xml:space="preserve">vnitřní </t>
  </si>
  <si>
    <t>766622133R</t>
  </si>
  <si>
    <t>Montáž hliníkových oken plochy přes 1 m2 otevíravých výšky do 2,5 m s rámem do zdiva</t>
  </si>
  <si>
    <t>530751201</t>
  </si>
  <si>
    <t>Okna N3</t>
  </si>
  <si>
    <t>61130947021R</t>
  </si>
  <si>
    <t>Okno otevíravé , výklopné - 2400/1780 mm</t>
  </si>
  <si>
    <t>-1027741341</t>
  </si>
  <si>
    <t xml:space="preserve">Poznámka k položce:_x000D_
POPIS PRVKU Č.N3_x000D_
OKNO OTEVÍRAVÉ, VÝKLOPNÉ 2400/1780 mm_x000D_
Uw ≤ 1,20 W/(m2.K)  , ZASKLENÍ TROJSKLO_x000D_
PROVEDENÍ: HLINÍK_x000D_
VNĚJŠÍ BARVA: ŽLUTÁ_x000D_
VNITŘNÍ BARVA: BÍLÁ_x000D_
součást dodávky - vnitřní žaluzie a vnitřní parapety_x000D_
viz PD a TZ_x000D_
_x000D_
Počet:	14ks_x000D_
</t>
  </si>
  <si>
    <t>Dokončovací práce</t>
  </si>
  <si>
    <t>1953524857</t>
  </si>
  <si>
    <t>Nátěr proveden do výšky 2m od terénu</t>
  </si>
  <si>
    <t>2*(43,03)</t>
  </si>
  <si>
    <t>139017623</t>
  </si>
  <si>
    <t>26*0,7*1,15*0,4</t>
  </si>
  <si>
    <t>Práce a dodávky M</t>
  </si>
  <si>
    <t>CS ÚRS 2017 02</t>
  </si>
  <si>
    <t>-1786941423</t>
  </si>
  <si>
    <t>3*8,1</t>
  </si>
  <si>
    <t>128</t>
  </si>
  <si>
    <t>2046466369</t>
  </si>
  <si>
    <t xml:space="preserve">svislé vedení </t>
  </si>
  <si>
    <t>258056948</t>
  </si>
  <si>
    <t>Poznámka k položce:_x000D_
 Demontáž hromosvodu dleTZ str. 5</t>
  </si>
  <si>
    <t xml:space="preserve">střešní+svislé vedení </t>
  </si>
  <si>
    <t>Zemní práce při extr.mont.pracích</t>
  </si>
  <si>
    <t>2055430606</t>
  </si>
  <si>
    <t>(42,965)*0,5</t>
  </si>
  <si>
    <t>03 - Pavilon 3 ( SPOJOVACÍ PAVOLON A ŠATNY - BEZ ATRIA )</t>
  </si>
  <si>
    <t xml:space="preserve">    741 - Elektroinstalace - silnoproud</t>
  </si>
  <si>
    <t xml:space="preserve">    21-M - Elektromontáže</t>
  </si>
  <si>
    <t>120901122R</t>
  </si>
  <si>
    <t>Bourané ocelové schodiště s betonovým soklem 1,4/1,7 m</t>
  </si>
  <si>
    <t>-814231604</t>
  </si>
  <si>
    <t>120901122R1</t>
  </si>
  <si>
    <t>Bourané stávající betonové schodištěb1,6/2,9m</t>
  </si>
  <si>
    <t>-1992188889</t>
  </si>
  <si>
    <t>120901123R</t>
  </si>
  <si>
    <t>Bouraná terasa se sklepem 6,1/3,3m</t>
  </si>
  <si>
    <t>-1837654245</t>
  </si>
  <si>
    <t>Poznámka k položce:_x000D_
 hloubka bouraneho prostoru cca 1,5m</t>
  </si>
  <si>
    <t>-602814275</t>
  </si>
  <si>
    <t>obvod budovy</t>
  </si>
  <si>
    <t>(30,05+31,165+7,51+0,24+8,48+13,19+12,25+8,595)*0,6*0,5</t>
  </si>
  <si>
    <t>-1329157266</t>
  </si>
  <si>
    <t>696856914</t>
  </si>
  <si>
    <t>1476256789</t>
  </si>
  <si>
    <t>-773972226</t>
  </si>
  <si>
    <t>33,444*1,7</t>
  </si>
  <si>
    <t>-127688543</t>
  </si>
  <si>
    <t>-1214058153</t>
  </si>
  <si>
    <t>((30,05+31,165+7,51+0,24+8,48+13,19+12,25+8,595)*0,6*0,5)*1,9</t>
  </si>
  <si>
    <t>-1620927719</t>
  </si>
  <si>
    <t>(2,28*8+1,08*1+5,9*1+2,035*1)*0,1</t>
  </si>
  <si>
    <t>2,07*(3*1,34+1,335)</t>
  </si>
  <si>
    <t>596811120</t>
  </si>
  <si>
    <t>Kladení betonové dlažby komunikací pro pěší do lože z kameniva vel do 0,09 m2 plochy do 50 m2</t>
  </si>
  <si>
    <t>218105804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</si>
  <si>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</si>
  <si>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592460R</t>
  </si>
  <si>
    <t>dlažba plošná betonová  600x600x60mm</t>
  </si>
  <si>
    <t>-1661054226</t>
  </si>
  <si>
    <t>Poznámka k položce:_x000D_
specifikaace dlažby po domluvě s projektantem a viz PD a TZ</t>
  </si>
  <si>
    <t>1690942285</t>
  </si>
  <si>
    <t>bývalé miv</t>
  </si>
  <si>
    <t>-1490342511</t>
  </si>
  <si>
    <t>287770407</t>
  </si>
  <si>
    <t>-522864650</t>
  </si>
  <si>
    <t>(92,325)*0,8</t>
  </si>
  <si>
    <t>-119891415</t>
  </si>
  <si>
    <t>fasáda</t>
  </si>
  <si>
    <t>(8,43+12+13,215)*4,65+18,93*4,34+12,25*4,64+7,575*4,35+8,595*4,35+15,705*4,35+14,345*4,94+2*2,895+4,95*11,018</t>
  </si>
  <si>
    <t>-(1,19*(11,17+6,18+6,18+2,88+2,95+6,24)+2,01*(5,9+2,29)+2,28*1,69+2,86*1,715+2,2*1,715)</t>
  </si>
  <si>
    <t>-(5*2,28*2,035+1,7*1,08+0,875*2+2,505*2,95+2,48*2,95+5*2,95)</t>
  </si>
  <si>
    <t>-64486182</t>
  </si>
  <si>
    <t>437,697*2 'Přepočtené koeficientem množství</t>
  </si>
  <si>
    <t>1846402963</t>
  </si>
  <si>
    <t>-2055769735</t>
  </si>
  <si>
    <t>(2,28*8+1,08*1+5,9*1+2,035*1)</t>
  </si>
  <si>
    <t>-1778770503</t>
  </si>
  <si>
    <t>profil ukončovací "U" s okapničkou přírodní Al š 10mm</t>
  </si>
  <si>
    <t>1336596001</t>
  </si>
  <si>
    <t>92,325</t>
  </si>
  <si>
    <t>-736696876</t>
  </si>
  <si>
    <t>-293940160</t>
  </si>
  <si>
    <t>92,325*0,8</t>
  </si>
  <si>
    <t>992319086</t>
  </si>
  <si>
    <t>2,28*8+1,08*1+5,9*1+2,035*1</t>
  </si>
  <si>
    <t>81213077</t>
  </si>
  <si>
    <t>(2,28*8+1,08*1+5,9*1+2,035*1)*0,4</t>
  </si>
  <si>
    <t>10,902*1,1 'Přepočtené koeficientem množství</t>
  </si>
  <si>
    <t>307795335</t>
  </si>
  <si>
    <t>59051647</t>
  </si>
  <si>
    <t>lišta soklová Al s okapničkou zakládací U 10cm 0,95/200cm</t>
  </si>
  <si>
    <t>1763541965</t>
  </si>
  <si>
    <t>-1445389859</t>
  </si>
  <si>
    <t>(8,43+12+13,215)*4,65+18,93*4,34+12,25*4,64+7,575*4,35+8,595*4,35+15,705*4,35+14,345*4,94+2*2,895+11,085</t>
  </si>
  <si>
    <t>podhledy</t>
  </si>
  <si>
    <t>2,2*0,28+0,27*(1,08+2,28+0,875)+0,22*(2,28*4)+0,9*5+5,9*0,23+2,29*0,23+2,28*0,27+2,86*0,27+0,26*2,505*2</t>
  </si>
  <si>
    <t>0,29*(2,95+3,09+3,09+3,12+11,17+3,12+3,09+3,09+2,88)</t>
  </si>
  <si>
    <t>špalety</t>
  </si>
  <si>
    <t>0,26*4*2,895+8*0,22*2,035+2*0,27*2+0,27*2*3,1+0,28*2*1,715+0,27*2*1,8+1,69*2*0,27+4*0,23*2,01+2*1,91*0,29</t>
  </si>
  <si>
    <t>-71,357-56,241</t>
  </si>
  <si>
    <t>1597549317</t>
  </si>
  <si>
    <t>Poznámka k položce:_x000D_
 Tepelný odpor Rmat (m2 K/W)=1,03</t>
  </si>
  <si>
    <t>28376525R.1</t>
  </si>
  <si>
    <t>471172697</t>
  </si>
  <si>
    <t>-1598327340</t>
  </si>
  <si>
    <t>432,555*1,1 'Přepočtené koeficientem množství</t>
  </si>
  <si>
    <t>628750762</t>
  </si>
  <si>
    <t>(92,325)*0,5</t>
  </si>
  <si>
    <t>1657914530</t>
  </si>
  <si>
    <t>1076627300</t>
  </si>
  <si>
    <t>obvod budovy-2krát</t>
  </si>
  <si>
    <t>(18,93)*5</t>
  </si>
  <si>
    <t>94,65*2 'Přepočtené koeficientem množství</t>
  </si>
  <si>
    <t>D+ M Okapový chodník z kameniva 16/32  s udusáním a urovnáním povrchu z kačírku bílého fr 16/32,celková tl. 600 mm</t>
  </si>
  <si>
    <t>1960338899</t>
  </si>
  <si>
    <t>D+ M Okapový chodník z kameniva 16/32 s udusáním a urovnáním povrchu z kačírku bílého fr 16/32,celková tl. 600 mm</t>
  </si>
  <si>
    <t xml:space="preserve">Poznámka k položce:_x000D_
jedná se o montáž a dodávku veškerých potřebných materiálů_x000D_
viz PD_x000D_
</t>
  </si>
  <si>
    <t>0,6*92,325</t>
  </si>
  <si>
    <t>-1544358639</t>
  </si>
  <si>
    <t>916231113</t>
  </si>
  <si>
    <t>Osazení chodníkového obrubníku betonového ležatého s boční opěrou do lože z betonu prostého</t>
  </si>
  <si>
    <t>-482095816</t>
  </si>
  <si>
    <t>Osazení chodníkového obrubníku betonového se zřízením lože, s vyplněním a zatřením spár cementovou maltou ležatého s boční opěrou z betonu prostého, do lože z betonu prostého</t>
  </si>
  <si>
    <t xml:space="preserve">Poznámka k položce:_x000D_
jedná se o montáž veškerých potřebných materiálů včetně dodávky betonu pro osazování_x000D_
viz PD_x000D_
</t>
  </si>
  <si>
    <t>59217017</t>
  </si>
  <si>
    <t>obrubník betonový chodníkový 1000x100x250mm</t>
  </si>
  <si>
    <t>599563581</t>
  </si>
  <si>
    <t xml:space="preserve">Poznámka k položce:_x000D_
jedná se o dodávku obrubníků_x000D_
viz PD_x000D_
</t>
  </si>
  <si>
    <t>353038612</t>
  </si>
  <si>
    <t>(92,325)*5</t>
  </si>
  <si>
    <t>761882676</t>
  </si>
  <si>
    <t>461,625*90 'Přepočtené koeficientem množství</t>
  </si>
  <si>
    <t>-838801056</t>
  </si>
  <si>
    <t>-2037813232</t>
  </si>
  <si>
    <t>-916909144</t>
  </si>
  <si>
    <t>-1652571819</t>
  </si>
  <si>
    <t>-554970898</t>
  </si>
  <si>
    <t>Poznámka k položce:_x000D_
Poznámka k položce: Poznámka k položce: 64 ks ocel pozink profili L tl plechu 2mm šířka 50 mm délka 150 + 10 mm 4 nad sebou</t>
  </si>
  <si>
    <t>3,2*0,013</t>
  </si>
  <si>
    <t>155714517</t>
  </si>
  <si>
    <t>2010727473</t>
  </si>
  <si>
    <t>2,05</t>
  </si>
  <si>
    <t>12413601</t>
  </si>
  <si>
    <t>92,325*0,5</t>
  </si>
  <si>
    <t>-1179452044</t>
  </si>
  <si>
    <t>(92,325)*0,6</t>
  </si>
  <si>
    <t>980263160</t>
  </si>
  <si>
    <t>(8,43+12+13,215)*4,65+18,93*4,34+12,25*4,64+7,575*4,35+8,595*4,35+15,705*4,35+14,345*4,94+2*2,895</t>
  </si>
  <si>
    <t>741</t>
  </si>
  <si>
    <t>Elektroinstalace - silnoproud</t>
  </si>
  <si>
    <t>741110R</t>
  </si>
  <si>
    <t>D+M Svítidla včetně el přívodu</t>
  </si>
  <si>
    <t>902653863</t>
  </si>
  <si>
    <t>Poznámka k položce:_x000D_
např: _x000D_
MIZZI _x000D_
Venkovní nástěnné svítidlo UP/DOWN s integrovanými 2 x12W LED diodami pro dvousměrné svícení. _x000D_
Válec: v.224mm, pr. 90mm_x000D_
Materiál: hliník_x000D_
Barva: antracitová_x000D_
krytí: IP65_x000D_
Rozměry základny V/Š/Hl 16/8/4,3 cm_x000D_
2 x LED 12W 870 lm Ra 80, 3000 K_x000D_
Viz PD a TZ</t>
  </si>
  <si>
    <t>741421823</t>
  </si>
  <si>
    <t>Demontáž drátu nebo lana svodového vedení D přes 8 mm rovná střecha</t>
  </si>
  <si>
    <t>-3216600</t>
  </si>
  <si>
    <t>Poznámka k položce:_x000D_
hromosvod</t>
  </si>
  <si>
    <t>svislé vedení</t>
  </si>
  <si>
    <t>4,96+4,64+1,8+1,8</t>
  </si>
  <si>
    <t>741850R</t>
  </si>
  <si>
    <t>D+M elektroinstalace pro osazení nových svítidel</t>
  </si>
  <si>
    <t>-695403893</t>
  </si>
  <si>
    <t>828772998</t>
  </si>
  <si>
    <t>-396644486</t>
  </si>
  <si>
    <t>Poznámka k položce:_x000D_
položka uvažována jako D+M_x000D_
barva viz PD</t>
  </si>
  <si>
    <t>467995R13</t>
  </si>
  <si>
    <t>D+M  AL dveře plné 1000x2050 mm</t>
  </si>
  <si>
    <t>-1592183903</t>
  </si>
  <si>
    <t>D+M AL dveře plné 1000x2050 mm</t>
  </si>
  <si>
    <t>Poznámka k položce:_x000D_
ND 2_x000D_
AL dveře plné_x000D_
1000x2050 mm_x000D_
kování nerez,vnější barva hliník,vnitřní-bílá_x000D_
viz PD</t>
  </si>
  <si>
    <t>76781261R</t>
  </si>
  <si>
    <t>D+M systémové sklenéné markýzy 3200/1500mm</t>
  </si>
  <si>
    <t>781809754</t>
  </si>
  <si>
    <t>Poznámka k položce:_x000D_
Č.Z7_x000D_
systémová SKLENĚNÁ MARKÝZA - PAVILON 3_x000D_
S MINERÁLNÍM SKLEM TL. 16mm_x000D_
ESG bezpečnostní SKLO 3200/1500mm_x000D_
VYSAZENÍ 1000mm, OTVORY VRTANÉ_x000D_
NEREZ KOTVENÍ DO FASÁDY SKRZ ZATEPLENÍ A_x000D_
OBKLAD</t>
  </si>
  <si>
    <t>767995R1</t>
  </si>
  <si>
    <t>D+M  Skleněné zábradlí</t>
  </si>
  <si>
    <t>-1481074303</t>
  </si>
  <si>
    <t>D+M Skleněné zábradlí</t>
  </si>
  <si>
    <t>Poznámka k položce:_x000D_
Z16 Skleněné zábradlí, _x000D_
ESG bezpeč sklo 790/850 mm_x000D_
tl 10 mm_x000D_
nerez kotvy do zateplené fasády</t>
  </si>
  <si>
    <t>D+M  venkovní schodiště se zábradlím ocelové-žárově zinkováno</t>
  </si>
  <si>
    <t>358365599</t>
  </si>
  <si>
    <t>D+M venkovní schodiště se zábradlím ocelové-žárově zinkováno</t>
  </si>
  <si>
    <t>Poznámka k položce:_x000D_
Z 3_x000D_
venkovní schodiště se zábradlím_x000D_
ocelové,nerez kotvení- žárově zinkováno,viz PD</t>
  </si>
  <si>
    <t>-1051336919</t>
  </si>
  <si>
    <t>do výšky 2 m</t>
  </si>
  <si>
    <t>2*(92,325)</t>
  </si>
  <si>
    <t>-1007750103</t>
  </si>
  <si>
    <t>Elektromontáže</t>
  </si>
  <si>
    <t>-1098301569</t>
  </si>
  <si>
    <t>-822946215</t>
  </si>
  <si>
    <t>977831921</t>
  </si>
  <si>
    <t>dlažba u školníka vč rovného odřezání u asf plochy</t>
  </si>
  <si>
    <t>48,39</t>
  </si>
  <si>
    <t>okap chodník stávající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</si>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</sst>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>
      <c r="B5" s="20"/>
      <c r="D5" s="24" t="s">
        <v>14</v>
      </c>
      <c r="K5" s="301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0"/>
      <c r="BE5" s="281" t="s">
        <v>16</v>
      </c>
      <c r="BS5" s="17" t="s">
        <v>7</v>
      </c>
    </row>
    <row r="6" spans="1:74" ht="36.950000000000003" customHeight="1">
      <c r="B6" s="20"/>
      <c r="D6" s="26" t="s">
        <v>17</v>
      </c>
      <c r="K6" s="302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0"/>
      <c r="BE6" s="282"/>
      <c r="BS6" s="17" t="s">
        <v>7</v>
      </c>
    </row>
    <row r="7" spans="1:74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282"/>
      <c r="BS7" s="17" t="s">
        <v>7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2"/>
      <c r="BS8" s="17" t="s">
        <v>7</v>
      </c>
    </row>
    <row r="9" spans="1:74" ht="14.45" customHeight="1">
      <c r="B9" s="20"/>
      <c r="AR9" s="20"/>
      <c r="BE9" s="282"/>
      <c r="BS9" s="17" t="s">
        <v>7</v>
      </c>
    </row>
    <row r="10" spans="1:74" ht="12" customHeight="1">
      <c r="B10" s="20"/>
      <c r="D10" s="27" t="s">
        <v>25</v>
      </c>
      <c r="AK10" s="27" t="s">
        <v>26</v>
      </c>
      <c r="AN10" s="25" t="s">
        <v>3</v>
      </c>
      <c r="AR10" s="20"/>
      <c r="BE10" s="282"/>
      <c r="BS10" s="17" t="s">
        <v>7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3</v>
      </c>
      <c r="AR11" s="20"/>
      <c r="BE11" s="282"/>
      <c r="BS11" s="17" t="s">
        <v>7</v>
      </c>
    </row>
    <row r="12" spans="1:74" ht="6.95" customHeight="1">
      <c r="B12" s="20"/>
      <c r="AR12" s="20"/>
      <c r="BE12" s="282"/>
      <c r="BS12" s="17" t="s">
        <v>7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82"/>
      <c r="BS13" s="17" t="s">
        <v>7</v>
      </c>
    </row>
    <row r="14" spans="1:74" ht="12.75">
      <c r="B14" s="20"/>
      <c r="E14" s="303" t="s">
        <v>30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7" t="s">
        <v>28</v>
      </c>
      <c r="AN14" s="29" t="s">
        <v>30</v>
      </c>
      <c r="AR14" s="20"/>
      <c r="BE14" s="282"/>
      <c r="BS14" s="17" t="s">
        <v>7</v>
      </c>
    </row>
    <row r="15" spans="1:74" ht="6.95" customHeight="1">
      <c r="B15" s="20"/>
      <c r="AR15" s="20"/>
      <c r="BE15" s="282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3</v>
      </c>
      <c r="AR16" s="20"/>
      <c r="BE16" s="282"/>
      <c r="BS16" s="17" t="s">
        <v>4</v>
      </c>
    </row>
    <row r="17" spans="2:71" ht="18.399999999999999" customHeight="1">
      <c r="B17" s="20"/>
      <c r="E17" s="25" t="s">
        <v>32</v>
      </c>
      <c r="AK17" s="27" t="s">
        <v>28</v>
      </c>
      <c r="AN17" s="25" t="s">
        <v>3</v>
      </c>
      <c r="AR17" s="20"/>
      <c r="BE17" s="282"/>
      <c r="BS17" s="17" t="s">
        <v>33</v>
      </c>
    </row>
    <row r="18" spans="2:71" ht="6.95" customHeight="1">
      <c r="B18" s="20"/>
      <c r="AR18" s="20"/>
      <c r="BE18" s="282"/>
      <c r="BS18" s="17" t="s">
        <v>7</v>
      </c>
    </row>
    <row r="19" spans="2:71" ht="12" customHeight="1">
      <c r="B19" s="20"/>
      <c r="D19" s="27" t="s">
        <v>34</v>
      </c>
      <c r="AK19" s="27" t="s">
        <v>26</v>
      </c>
      <c r="AN19" s="25" t="s">
        <v>3</v>
      </c>
      <c r="AR19" s="20"/>
      <c r="BE19" s="282"/>
      <c r="BS19" s="17" t="s">
        <v>7</v>
      </c>
    </row>
    <row r="20" spans="2:71" ht="18.399999999999999" customHeight="1">
      <c r="B20" s="20"/>
      <c r="E20" s="25" t="s">
        <v>35</v>
      </c>
      <c r="AK20" s="27" t="s">
        <v>28</v>
      </c>
      <c r="AN20" s="25" t="s">
        <v>3</v>
      </c>
      <c r="AR20" s="20"/>
      <c r="BE20" s="282"/>
      <c r="BS20" s="17" t="s">
        <v>33</v>
      </c>
    </row>
    <row r="21" spans="2:71" ht="6.95" customHeight="1">
      <c r="B21" s="20"/>
      <c r="AR21" s="20"/>
      <c r="BE21" s="282"/>
    </row>
    <row r="22" spans="2:71" ht="12" customHeight="1">
      <c r="B22" s="20"/>
      <c r="D22" s="27" t="s">
        <v>36</v>
      </c>
      <c r="AR22" s="20"/>
      <c r="BE22" s="282"/>
    </row>
    <row r="23" spans="2:71" ht="25.5" customHeight="1">
      <c r="B23" s="20"/>
      <c r="E23" s="305" t="s">
        <v>37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R23" s="20"/>
      <c r="BE23" s="282"/>
    </row>
    <row r="24" spans="2:71" ht="6.95" customHeight="1">
      <c r="B24" s="20"/>
      <c r="AR24" s="20"/>
      <c r="BE24" s="28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2"/>
    </row>
    <row r="26" spans="2:71" s="1" customFormat="1" ht="25.9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4">
        <f>ROUND(AG54,2)</f>
        <v>0</v>
      </c>
      <c r="AL26" s="285"/>
      <c r="AM26" s="285"/>
      <c r="AN26" s="285"/>
      <c r="AO26" s="285"/>
      <c r="AR26" s="32"/>
      <c r="BE26" s="282"/>
    </row>
    <row r="27" spans="2:71" s="1" customFormat="1" ht="6.95" customHeight="1">
      <c r="B27" s="32"/>
      <c r="AR27" s="32"/>
      <c r="BE27" s="282"/>
    </row>
    <row r="28" spans="2:71" s="1" customFormat="1" ht="12.75">
      <c r="B28" s="32"/>
      <c r="L28" s="306" t="s">
        <v>39</v>
      </c>
      <c r="M28" s="306"/>
      <c r="N28" s="306"/>
      <c r="O28" s="306"/>
      <c r="P28" s="306"/>
      <c r="W28" s="306" t="s">
        <v>40</v>
      </c>
      <c r="X28" s="306"/>
      <c r="Y28" s="306"/>
      <c r="Z28" s="306"/>
      <c r="AA28" s="306"/>
      <c r="AB28" s="306"/>
      <c r="AC28" s="306"/>
      <c r="AD28" s="306"/>
      <c r="AE28" s="306"/>
      <c r="AK28" s="306" t="s">
        <v>41</v>
      </c>
      <c r="AL28" s="306"/>
      <c r="AM28" s="306"/>
      <c r="AN28" s="306"/>
      <c r="AO28" s="306"/>
      <c r="AR28" s="32"/>
      <c r="BE28" s="282"/>
    </row>
    <row r="29" spans="2:71" s="2" customFormat="1" ht="14.45" customHeight="1">
      <c r="B29" s="36"/>
      <c r="D29" s="27" t="s">
        <v>42</v>
      </c>
      <c r="F29" s="27" t="s">
        <v>43</v>
      </c>
      <c r="L29" s="307">
        <v>0.21</v>
      </c>
      <c r="M29" s="280"/>
      <c r="N29" s="280"/>
      <c r="O29" s="280"/>
      <c r="P29" s="280"/>
      <c r="W29" s="279">
        <f>ROUND(AZ54, 2)</f>
        <v>0</v>
      </c>
      <c r="X29" s="280"/>
      <c r="Y29" s="280"/>
      <c r="Z29" s="280"/>
      <c r="AA29" s="280"/>
      <c r="AB29" s="280"/>
      <c r="AC29" s="280"/>
      <c r="AD29" s="280"/>
      <c r="AE29" s="280"/>
      <c r="AK29" s="279">
        <f>ROUND(AV54, 2)</f>
        <v>0</v>
      </c>
      <c r="AL29" s="280"/>
      <c r="AM29" s="280"/>
      <c r="AN29" s="280"/>
      <c r="AO29" s="280"/>
      <c r="AR29" s="36"/>
      <c r="BE29" s="283"/>
    </row>
    <row r="30" spans="2:71" s="2" customFormat="1" ht="14.45" customHeight="1">
      <c r="B30" s="36"/>
      <c r="F30" s="27" t="s">
        <v>44</v>
      </c>
      <c r="L30" s="307">
        <v>0.15</v>
      </c>
      <c r="M30" s="280"/>
      <c r="N30" s="280"/>
      <c r="O30" s="280"/>
      <c r="P30" s="280"/>
      <c r="W30" s="279">
        <f>ROUND(BA54, 2)</f>
        <v>0</v>
      </c>
      <c r="X30" s="280"/>
      <c r="Y30" s="280"/>
      <c r="Z30" s="280"/>
      <c r="AA30" s="280"/>
      <c r="AB30" s="280"/>
      <c r="AC30" s="280"/>
      <c r="AD30" s="280"/>
      <c r="AE30" s="280"/>
      <c r="AK30" s="279">
        <f>ROUND(AW54, 2)</f>
        <v>0</v>
      </c>
      <c r="AL30" s="280"/>
      <c r="AM30" s="280"/>
      <c r="AN30" s="280"/>
      <c r="AO30" s="280"/>
      <c r="AR30" s="36"/>
      <c r="BE30" s="283"/>
    </row>
    <row r="31" spans="2:71" s="2" customFormat="1" ht="14.45" hidden="1" customHeight="1">
      <c r="B31" s="36"/>
      <c r="F31" s="27" t="s">
        <v>45</v>
      </c>
      <c r="L31" s="307">
        <v>0.21</v>
      </c>
      <c r="M31" s="280"/>
      <c r="N31" s="280"/>
      <c r="O31" s="280"/>
      <c r="P31" s="280"/>
      <c r="W31" s="279">
        <f>ROUND(BB54, 2)</f>
        <v>0</v>
      </c>
      <c r="X31" s="280"/>
      <c r="Y31" s="280"/>
      <c r="Z31" s="280"/>
      <c r="AA31" s="280"/>
      <c r="AB31" s="280"/>
      <c r="AC31" s="280"/>
      <c r="AD31" s="280"/>
      <c r="AE31" s="280"/>
      <c r="AK31" s="279">
        <v>0</v>
      </c>
      <c r="AL31" s="280"/>
      <c r="AM31" s="280"/>
      <c r="AN31" s="280"/>
      <c r="AO31" s="280"/>
      <c r="AR31" s="36"/>
      <c r="BE31" s="283"/>
    </row>
    <row r="32" spans="2:71" s="2" customFormat="1" ht="14.45" hidden="1" customHeight="1">
      <c r="B32" s="36"/>
      <c r="F32" s="27" t="s">
        <v>46</v>
      </c>
      <c r="L32" s="307">
        <v>0.15</v>
      </c>
      <c r="M32" s="280"/>
      <c r="N32" s="280"/>
      <c r="O32" s="280"/>
      <c r="P32" s="280"/>
      <c r="W32" s="279">
        <f>ROUND(BC54, 2)</f>
        <v>0</v>
      </c>
      <c r="X32" s="280"/>
      <c r="Y32" s="280"/>
      <c r="Z32" s="280"/>
      <c r="AA32" s="280"/>
      <c r="AB32" s="280"/>
      <c r="AC32" s="280"/>
      <c r="AD32" s="280"/>
      <c r="AE32" s="280"/>
      <c r="AK32" s="279">
        <v>0</v>
      </c>
      <c r="AL32" s="280"/>
      <c r="AM32" s="280"/>
      <c r="AN32" s="280"/>
      <c r="AO32" s="280"/>
      <c r="AR32" s="36"/>
      <c r="BE32" s="283"/>
    </row>
    <row r="33" spans="2:44" s="2" customFormat="1" ht="14.45" hidden="1" customHeight="1">
      <c r="B33" s="36"/>
      <c r="F33" s="27" t="s">
        <v>47</v>
      </c>
      <c r="L33" s="307">
        <v>0</v>
      </c>
      <c r="M33" s="280"/>
      <c r="N33" s="280"/>
      <c r="O33" s="280"/>
      <c r="P33" s="280"/>
      <c r="W33" s="279">
        <f>ROUND(BD54, 2)</f>
        <v>0</v>
      </c>
      <c r="X33" s="280"/>
      <c r="Y33" s="280"/>
      <c r="Z33" s="280"/>
      <c r="AA33" s="280"/>
      <c r="AB33" s="280"/>
      <c r="AC33" s="280"/>
      <c r="AD33" s="280"/>
      <c r="AE33" s="280"/>
      <c r="AK33" s="279">
        <v>0</v>
      </c>
      <c r="AL33" s="280"/>
      <c r="AM33" s="280"/>
      <c r="AN33" s="280"/>
      <c r="AO33" s="280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86" t="s">
        <v>50</v>
      </c>
      <c r="Y35" s="287"/>
      <c r="Z35" s="287"/>
      <c r="AA35" s="287"/>
      <c r="AB35" s="287"/>
      <c r="AC35" s="39"/>
      <c r="AD35" s="39"/>
      <c r="AE35" s="39"/>
      <c r="AF35" s="39"/>
      <c r="AG35" s="39"/>
      <c r="AH35" s="39"/>
      <c r="AI35" s="39"/>
      <c r="AJ35" s="39"/>
      <c r="AK35" s="288">
        <f>SUM(AK26:AK33)</f>
        <v>0</v>
      </c>
      <c r="AL35" s="287"/>
      <c r="AM35" s="287"/>
      <c r="AN35" s="287"/>
      <c r="AO35" s="289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51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14</v>
      </c>
      <c r="L44" s="3" t="str">
        <f>K5</f>
        <v>20200303</v>
      </c>
      <c r="AR44" s="45"/>
    </row>
    <row r="45" spans="2:44" s="4" customFormat="1" ht="36.950000000000003" customHeight="1">
      <c r="B45" s="46"/>
      <c r="C45" s="47" t="s">
        <v>17</v>
      </c>
      <c r="L45" s="298" t="str">
        <f>K6</f>
        <v>Revitalizace objektu ZS Zarubova v Praze 12 pavilon1,2,3</v>
      </c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299"/>
      <c r="AO45" s="299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 xml:space="preserve"> Zárubova č.p.977,č.o.17,142 00 Praha 4 Kamýk</v>
      </c>
      <c r="AI47" s="27" t="s">
        <v>23</v>
      </c>
      <c r="AM47" s="300" t="str">
        <f>IF(AN8= "","",AN8)</f>
        <v>9. 4. 2020</v>
      </c>
      <c r="AN47" s="300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 xml:space="preserve">MČ Praha 12, Písková 830/25, Praha 4, 143 00 </v>
      </c>
      <c r="AI49" s="27" t="s">
        <v>31</v>
      </c>
      <c r="AM49" s="296" t="str">
        <f>IF(E17="","",E17)</f>
        <v>Ing.arch. Jan Mudra</v>
      </c>
      <c r="AN49" s="297"/>
      <c r="AO49" s="297"/>
      <c r="AP49" s="297"/>
      <c r="AR49" s="32"/>
      <c r="AS49" s="292" t="s">
        <v>52</v>
      </c>
      <c r="AT49" s="293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296" t="str">
        <f>IF(E20="","",E20)</f>
        <v xml:space="preserve"> </v>
      </c>
      <c r="AN50" s="297"/>
      <c r="AO50" s="297"/>
      <c r="AP50" s="297"/>
      <c r="AR50" s="32"/>
      <c r="AS50" s="294"/>
      <c r="AT50" s="295"/>
      <c r="AU50" s="52"/>
      <c r="AV50" s="52"/>
      <c r="AW50" s="52"/>
      <c r="AX50" s="52"/>
      <c r="AY50" s="52"/>
      <c r="AZ50" s="52"/>
      <c r="BA50" s="52"/>
      <c r="BB50" s="52"/>
      <c r="BC50" s="52"/>
      <c r="BD50" s="53"/>
    </row>
    <row r="51" spans="1:91" s="1" customFormat="1" ht="10.9" customHeight="1">
      <c r="B51" s="32"/>
      <c r="AR51" s="32"/>
      <c r="AS51" s="294"/>
      <c r="AT51" s="295"/>
      <c r="AU51" s="52"/>
      <c r="AV51" s="52"/>
      <c r="AW51" s="52"/>
      <c r="AX51" s="52"/>
      <c r="AY51" s="52"/>
      <c r="AZ51" s="52"/>
      <c r="BA51" s="52"/>
      <c r="BB51" s="52"/>
      <c r="BC51" s="52"/>
      <c r="BD51" s="53"/>
    </row>
    <row r="52" spans="1:91" s="1" customFormat="1" ht="29.25" customHeight="1">
      <c r="B52" s="32"/>
      <c r="C52" s="315" t="s">
        <v>53</v>
      </c>
      <c r="D52" s="309"/>
      <c r="E52" s="309"/>
      <c r="F52" s="309"/>
      <c r="G52" s="309"/>
      <c r="H52" s="54"/>
      <c r="I52" s="308" t="s">
        <v>54</v>
      </c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10" t="s">
        <v>55</v>
      </c>
      <c r="AH52" s="309"/>
      <c r="AI52" s="309"/>
      <c r="AJ52" s="309"/>
      <c r="AK52" s="309"/>
      <c r="AL52" s="309"/>
      <c r="AM52" s="309"/>
      <c r="AN52" s="308" t="s">
        <v>56</v>
      </c>
      <c r="AO52" s="309"/>
      <c r="AP52" s="309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13">
        <f>ROUND(SUM(AG55:AG58),2)</f>
        <v>0</v>
      </c>
      <c r="AH54" s="313"/>
      <c r="AI54" s="313"/>
      <c r="AJ54" s="313"/>
      <c r="AK54" s="313"/>
      <c r="AL54" s="313"/>
      <c r="AM54" s="313"/>
      <c r="AN54" s="314">
        <f>SUM(AG54,AT54)</f>
        <v>0</v>
      </c>
      <c r="AO54" s="314"/>
      <c r="AP54" s="314"/>
      <c r="AQ54" s="64" t="s">
        <v>3</v>
      </c>
      <c r="AR54" s="60"/>
      <c r="AS54" s="65">
        <f>ROUND(SUM(AS55:AS58),2)</f>
        <v>0</v>
      </c>
      <c r="AT54" s="66">
        <f>ROUND(SUM(AV54:AW54),2)</f>
        <v>0</v>
      </c>
      <c r="AU54" s="67">
        <f>ROUND(SUM(AU55:AU58),5)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ROUND(SUM(AZ55:AZ58),2)</f>
        <v>0</v>
      </c>
      <c r="BA54" s="66">
        <f>ROUND(SUM(BA55:BA58),2)</f>
        <v>0</v>
      </c>
      <c r="BB54" s="66">
        <f>ROUND(SUM(BB55:BB58),2)</f>
        <v>0</v>
      </c>
      <c r="BC54" s="66">
        <f>ROUND(SUM(BC55:BC58),2)</f>
        <v>0</v>
      </c>
      <c r="BD54" s="68">
        <f>ROUND(SUM(BD55:BD58),2)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3</v>
      </c>
    </row>
    <row r="55" spans="1:91" s="6" customFormat="1" ht="16.5" customHeight="1">
      <c r="A55" s="71" t="s">
        <v>76</v>
      </c>
      <c r="B55" s="72"/>
      <c r="C55" s="73"/>
      <c r="D55" s="316" t="s">
        <v>77</v>
      </c>
      <c r="E55" s="316"/>
      <c r="F55" s="316"/>
      <c r="G55" s="316"/>
      <c r="H55" s="316"/>
      <c r="I55" s="74"/>
      <c r="J55" s="316" t="s">
        <v>78</v>
      </c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6"/>
      <c r="V55" s="316"/>
      <c r="W55" s="316"/>
      <c r="X55" s="316"/>
      <c r="Y55" s="316"/>
      <c r="Z55" s="316"/>
      <c r="AA55" s="316"/>
      <c r="AB55" s="316"/>
      <c r="AC55" s="316"/>
      <c r="AD55" s="316"/>
      <c r="AE55" s="316"/>
      <c r="AF55" s="316"/>
      <c r="AG55" s="311">
        <f>'00 - Vedlejší Rozpočtové ...'!J30</f>
        <v>0</v>
      </c>
      <c r="AH55" s="312"/>
      <c r="AI55" s="312"/>
      <c r="AJ55" s="312"/>
      <c r="AK55" s="312"/>
      <c r="AL55" s="312"/>
      <c r="AM55" s="312"/>
      <c r="AN55" s="311">
        <f>SUM(AG55,AT55)</f>
        <v>0</v>
      </c>
      <c r="AO55" s="312"/>
      <c r="AP55" s="312"/>
      <c r="AQ55" s="75" t="s">
        <v>79</v>
      </c>
      <c r="AR55" s="72"/>
      <c r="AS55" s="76">
        <v>0</v>
      </c>
      <c r="AT55" s="77">
        <f>ROUND(SUM(AV55:AW55),2)</f>
        <v>0</v>
      </c>
      <c r="AU55" s="78">
        <f>'00 - Vedlejší Rozpočtové ...'!P84</f>
        <v>0</v>
      </c>
      <c r="AV55" s="77">
        <f>'00 - Vedlejší Rozpočtové ...'!J33</f>
        <v>0</v>
      </c>
      <c r="AW55" s="77">
        <f>'00 - Vedlejší Rozpočtové ...'!J34</f>
        <v>0</v>
      </c>
      <c r="AX55" s="77">
        <f>'00 - Vedlejší Rozpočtové ...'!J35</f>
        <v>0</v>
      </c>
      <c r="AY55" s="77">
        <f>'00 - Vedlejší Rozpočtové ...'!J36</f>
        <v>0</v>
      </c>
      <c r="AZ55" s="77">
        <f>'00 - Vedlejší Rozpočtové ...'!F33</f>
        <v>0</v>
      </c>
      <c r="BA55" s="77">
        <f>'00 - Vedlejší Rozpočtové ...'!F34</f>
        <v>0</v>
      </c>
      <c r="BB55" s="77">
        <f>'00 - Vedlejší Rozpočtové ...'!F35</f>
        <v>0</v>
      </c>
      <c r="BC55" s="77">
        <f>'00 - Vedlejší Rozpočtové ...'!F36</f>
        <v>0</v>
      </c>
      <c r="BD55" s="79">
        <f>'00 - Vedlejší Rozpočtové ...'!F37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3</v>
      </c>
      <c r="CM55" s="80" t="s">
        <v>82</v>
      </c>
    </row>
    <row r="56" spans="1:91" s="6" customFormat="1" ht="16.5" customHeight="1">
      <c r="A56" s="71" t="s">
        <v>76</v>
      </c>
      <c r="B56" s="72"/>
      <c r="C56" s="73"/>
      <c r="D56" s="316" t="s">
        <v>83</v>
      </c>
      <c r="E56" s="316"/>
      <c r="F56" s="316"/>
      <c r="G56" s="316"/>
      <c r="H56" s="316"/>
      <c r="I56" s="74"/>
      <c r="J56" s="316" t="s">
        <v>84</v>
      </c>
      <c r="K56" s="316"/>
      <c r="L56" s="316"/>
      <c r="M56" s="316"/>
      <c r="N56" s="316"/>
      <c r="O56" s="316"/>
      <c r="P56" s="316"/>
      <c r="Q56" s="316"/>
      <c r="R56" s="316"/>
      <c r="S56" s="316"/>
      <c r="T56" s="316"/>
      <c r="U56" s="316"/>
      <c r="V56" s="316"/>
      <c r="W56" s="316"/>
      <c r="X56" s="316"/>
      <c r="Y56" s="316"/>
      <c r="Z56" s="316"/>
      <c r="AA56" s="316"/>
      <c r="AB56" s="316"/>
      <c r="AC56" s="316"/>
      <c r="AD56" s="316"/>
      <c r="AE56" s="316"/>
      <c r="AF56" s="316"/>
      <c r="AG56" s="311">
        <f>'01 - Pavilon 1 '!J30</f>
        <v>0</v>
      </c>
      <c r="AH56" s="312"/>
      <c r="AI56" s="312"/>
      <c r="AJ56" s="312"/>
      <c r="AK56" s="312"/>
      <c r="AL56" s="312"/>
      <c r="AM56" s="312"/>
      <c r="AN56" s="311">
        <f>SUM(AG56,AT56)</f>
        <v>0</v>
      </c>
      <c r="AO56" s="312"/>
      <c r="AP56" s="312"/>
      <c r="AQ56" s="75" t="s">
        <v>79</v>
      </c>
      <c r="AR56" s="72"/>
      <c r="AS56" s="76">
        <v>0</v>
      </c>
      <c r="AT56" s="77">
        <f>ROUND(SUM(AV56:AW56),2)</f>
        <v>0</v>
      </c>
      <c r="AU56" s="78">
        <f>'01 - Pavilon 1 '!P101</f>
        <v>0</v>
      </c>
      <c r="AV56" s="77">
        <f>'01 - Pavilon 1 '!J33</f>
        <v>0</v>
      </c>
      <c r="AW56" s="77">
        <f>'01 - Pavilon 1 '!J34</f>
        <v>0</v>
      </c>
      <c r="AX56" s="77">
        <f>'01 - Pavilon 1 '!J35</f>
        <v>0</v>
      </c>
      <c r="AY56" s="77">
        <f>'01 - Pavilon 1 '!J36</f>
        <v>0</v>
      </c>
      <c r="AZ56" s="77">
        <f>'01 - Pavilon 1 '!F33</f>
        <v>0</v>
      </c>
      <c r="BA56" s="77">
        <f>'01 - Pavilon 1 '!F34</f>
        <v>0</v>
      </c>
      <c r="BB56" s="77">
        <f>'01 - Pavilon 1 '!F35</f>
        <v>0</v>
      </c>
      <c r="BC56" s="77">
        <f>'01 - Pavilon 1 '!F36</f>
        <v>0</v>
      </c>
      <c r="BD56" s="79">
        <f>'01 - Pavilon 1 '!F37</f>
        <v>0</v>
      </c>
      <c r="BT56" s="80" t="s">
        <v>80</v>
      </c>
      <c r="BV56" s="80" t="s">
        <v>74</v>
      </c>
      <c r="BW56" s="80" t="s">
        <v>85</v>
      </c>
      <c r="BX56" s="80" t="s">
        <v>5</v>
      </c>
      <c r="CL56" s="80" t="s">
        <v>3</v>
      </c>
      <c r="CM56" s="80" t="s">
        <v>82</v>
      </c>
    </row>
    <row r="57" spans="1:91" s="6" customFormat="1" ht="16.5" customHeight="1">
      <c r="A57" s="71" t="s">
        <v>76</v>
      </c>
      <c r="B57" s="72"/>
      <c r="C57" s="73"/>
      <c r="D57" s="316" t="s">
        <v>86</v>
      </c>
      <c r="E57" s="316"/>
      <c r="F57" s="316"/>
      <c r="G57" s="316"/>
      <c r="H57" s="316"/>
      <c r="I57" s="74"/>
      <c r="J57" s="316" t="s">
        <v>87</v>
      </c>
      <c r="K57" s="316"/>
      <c r="L57" s="316"/>
      <c r="M57" s="316"/>
      <c r="N57" s="316"/>
      <c r="O57" s="316"/>
      <c r="P57" s="316"/>
      <c r="Q57" s="316"/>
      <c r="R57" s="316"/>
      <c r="S57" s="316"/>
      <c r="T57" s="316"/>
      <c r="U57" s="316"/>
      <c r="V57" s="316"/>
      <c r="W57" s="316"/>
      <c r="X57" s="316"/>
      <c r="Y57" s="316"/>
      <c r="Z57" s="316"/>
      <c r="AA57" s="316"/>
      <c r="AB57" s="316"/>
      <c r="AC57" s="316"/>
      <c r="AD57" s="316"/>
      <c r="AE57" s="316"/>
      <c r="AF57" s="316"/>
      <c r="AG57" s="311">
        <f>'02 - Pavilon 2 ( TĚLOCVIČ...'!J30</f>
        <v>0</v>
      </c>
      <c r="AH57" s="312"/>
      <c r="AI57" s="312"/>
      <c r="AJ57" s="312"/>
      <c r="AK57" s="312"/>
      <c r="AL57" s="312"/>
      <c r="AM57" s="312"/>
      <c r="AN57" s="311">
        <f>SUM(AG57,AT57)</f>
        <v>0</v>
      </c>
      <c r="AO57" s="312"/>
      <c r="AP57" s="312"/>
      <c r="AQ57" s="75" t="s">
        <v>79</v>
      </c>
      <c r="AR57" s="72"/>
      <c r="AS57" s="76">
        <v>0</v>
      </c>
      <c r="AT57" s="77">
        <f>ROUND(SUM(AV57:AW57),2)</f>
        <v>0</v>
      </c>
      <c r="AU57" s="78">
        <f>'02 - Pavilon 2 ( TĚLOCVIČ...'!P94</f>
        <v>0</v>
      </c>
      <c r="AV57" s="77">
        <f>'02 - Pavilon 2 ( TĚLOCVIČ...'!J33</f>
        <v>0</v>
      </c>
      <c r="AW57" s="77">
        <f>'02 - Pavilon 2 ( TĚLOCVIČ...'!J34</f>
        <v>0</v>
      </c>
      <c r="AX57" s="77">
        <f>'02 - Pavilon 2 ( TĚLOCVIČ...'!J35</f>
        <v>0</v>
      </c>
      <c r="AY57" s="77">
        <f>'02 - Pavilon 2 ( TĚLOCVIČ...'!J36</f>
        <v>0</v>
      </c>
      <c r="AZ57" s="77">
        <f>'02 - Pavilon 2 ( TĚLOCVIČ...'!F33</f>
        <v>0</v>
      </c>
      <c r="BA57" s="77">
        <f>'02 - Pavilon 2 ( TĚLOCVIČ...'!F34</f>
        <v>0</v>
      </c>
      <c r="BB57" s="77">
        <f>'02 - Pavilon 2 ( TĚLOCVIČ...'!F35</f>
        <v>0</v>
      </c>
      <c r="BC57" s="77">
        <f>'02 - Pavilon 2 ( TĚLOCVIČ...'!F36</f>
        <v>0</v>
      </c>
      <c r="BD57" s="79">
        <f>'02 - Pavilon 2 ( TĚLOCVIČ...'!F37</f>
        <v>0</v>
      </c>
      <c r="BT57" s="80" t="s">
        <v>80</v>
      </c>
      <c r="BV57" s="80" t="s">
        <v>74</v>
      </c>
      <c r="BW57" s="80" t="s">
        <v>88</v>
      </c>
      <c r="BX57" s="80" t="s">
        <v>5</v>
      </c>
      <c r="CL57" s="80" t="s">
        <v>3</v>
      </c>
      <c r="CM57" s="80" t="s">
        <v>82</v>
      </c>
    </row>
    <row r="58" spans="1:91" s="6" customFormat="1" ht="27" customHeight="1">
      <c r="A58" s="71" t="s">
        <v>76</v>
      </c>
      <c r="B58" s="72"/>
      <c r="C58" s="73"/>
      <c r="D58" s="316" t="s">
        <v>89</v>
      </c>
      <c r="E58" s="316"/>
      <c r="F58" s="316"/>
      <c r="G58" s="316"/>
      <c r="H58" s="316"/>
      <c r="I58" s="74"/>
      <c r="J58" s="316" t="s">
        <v>90</v>
      </c>
      <c r="K58" s="316"/>
      <c r="L58" s="316"/>
      <c r="M58" s="316"/>
      <c r="N58" s="316"/>
      <c r="O58" s="316"/>
      <c r="P58" s="316"/>
      <c r="Q58" s="316"/>
      <c r="R58" s="316"/>
      <c r="S58" s="316"/>
      <c r="T58" s="316"/>
      <c r="U58" s="316"/>
      <c r="V58" s="316"/>
      <c r="W58" s="316"/>
      <c r="X58" s="316"/>
      <c r="Y58" s="316"/>
      <c r="Z58" s="316"/>
      <c r="AA58" s="316"/>
      <c r="AB58" s="316"/>
      <c r="AC58" s="316"/>
      <c r="AD58" s="316"/>
      <c r="AE58" s="316"/>
      <c r="AF58" s="316"/>
      <c r="AG58" s="311">
        <f>'03 - Pavilon 3 ( SPOJOVAC...'!J30</f>
        <v>0</v>
      </c>
      <c r="AH58" s="312"/>
      <c r="AI58" s="312"/>
      <c r="AJ58" s="312"/>
      <c r="AK58" s="312"/>
      <c r="AL58" s="312"/>
      <c r="AM58" s="312"/>
      <c r="AN58" s="311">
        <f>SUM(AG58,AT58)</f>
        <v>0</v>
      </c>
      <c r="AO58" s="312"/>
      <c r="AP58" s="312"/>
      <c r="AQ58" s="75" t="s">
        <v>79</v>
      </c>
      <c r="AR58" s="72"/>
      <c r="AS58" s="81">
        <v>0</v>
      </c>
      <c r="AT58" s="82">
        <f>ROUND(SUM(AV58:AW58),2)</f>
        <v>0</v>
      </c>
      <c r="AU58" s="83">
        <f>'03 - Pavilon 3 ( SPOJOVAC...'!P94</f>
        <v>0</v>
      </c>
      <c r="AV58" s="82">
        <f>'03 - Pavilon 3 ( SPOJOVAC...'!J33</f>
        <v>0</v>
      </c>
      <c r="AW58" s="82">
        <f>'03 - Pavilon 3 ( SPOJOVAC...'!J34</f>
        <v>0</v>
      </c>
      <c r="AX58" s="82">
        <f>'03 - Pavilon 3 ( SPOJOVAC...'!J35</f>
        <v>0</v>
      </c>
      <c r="AY58" s="82">
        <f>'03 - Pavilon 3 ( SPOJOVAC...'!J36</f>
        <v>0</v>
      </c>
      <c r="AZ58" s="82">
        <f>'03 - Pavilon 3 ( SPOJOVAC...'!F33</f>
        <v>0</v>
      </c>
      <c r="BA58" s="82">
        <f>'03 - Pavilon 3 ( SPOJOVAC...'!F34</f>
        <v>0</v>
      </c>
      <c r="BB58" s="82">
        <f>'03 - Pavilon 3 ( SPOJOVAC...'!F35</f>
        <v>0</v>
      </c>
      <c r="BC58" s="82">
        <f>'03 - Pavilon 3 ( SPOJOVAC...'!F36</f>
        <v>0</v>
      </c>
      <c r="BD58" s="84">
        <f>'03 - Pavilon 3 ( SPOJOVAC...'!F37</f>
        <v>0</v>
      </c>
      <c r="BT58" s="80" t="s">
        <v>80</v>
      </c>
      <c r="BV58" s="80" t="s">
        <v>74</v>
      </c>
      <c r="BW58" s="80" t="s">
        <v>91</v>
      </c>
      <c r="BX58" s="80" t="s">
        <v>5</v>
      </c>
      <c r="CL58" s="80" t="s">
        <v>3</v>
      </c>
      <c r="CM58" s="80" t="s">
        <v>82</v>
      </c>
    </row>
    <row r="59" spans="1:91" s="1" customFormat="1" ht="30" customHeight="1">
      <c r="B59" s="32"/>
      <c r="AR59" s="32"/>
    </row>
    <row r="60" spans="1:91" s="1" customFormat="1" ht="6.95" customHeight="1"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32"/>
    </row>
  </sheetData>
  <mergeCells count="54">
    <mergeCell ref="D57:H57"/>
    <mergeCell ref="J57:AF57"/>
    <mergeCell ref="D58:H58"/>
    <mergeCell ref="J58:AF58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G54:AM54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00 - Vedlejší Rozpočtové ...'!C2" display="/"/>
    <hyperlink ref="A56" location="'01 - Pavilon 1 '!C2" display="/"/>
    <hyperlink ref="A57" location="'02 - Pavilon 2 ( TĚLOCVIČ...'!C2" display="/"/>
    <hyperlink ref="A58" location="'03 - Pavilon 3 ( SPOJOVAC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5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81</v>
      </c>
    </row>
    <row r="3" spans="2:46" ht="6.95" customHeight="1">
      <c r="B3" s="18"/>
      <c r="C3" s="19"/>
      <c r="D3" s="19"/>
      <c r="E3" s="19"/>
      <c r="F3" s="19"/>
      <c r="G3" s="19"/>
      <c r="H3" s="19"/>
      <c r="I3" s="86"/>
      <c r="J3" s="19"/>
      <c r="K3" s="19"/>
      <c r="L3" s="20"/>
      <c r="AT3" s="17" t="s">
        <v>82</v>
      </c>
    </row>
    <row r="4" spans="2:46" ht="24.95" customHeight="1">
      <c r="B4" s="20"/>
      <c r="D4" s="21" t="s">
        <v>92</v>
      </c>
      <c r="L4" s="20"/>
      <c r="M4" s="87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7" t="str">
        <f>'Rekapitulace stavby'!K6</f>
        <v>Revitalizace objektu ZS Zarubova v Praze 12 pavilon1,2,3</v>
      </c>
      <c r="F7" s="318"/>
      <c r="G7" s="318"/>
      <c r="H7" s="318"/>
      <c r="L7" s="20"/>
    </row>
    <row r="8" spans="2:46" s="1" customFormat="1" ht="12" customHeight="1">
      <c r="B8" s="32"/>
      <c r="D8" s="27" t="s">
        <v>93</v>
      </c>
      <c r="I8" s="88"/>
      <c r="L8" s="32"/>
    </row>
    <row r="9" spans="2:46" s="1" customFormat="1" ht="36.950000000000003" customHeight="1">
      <c r="B9" s="32"/>
      <c r="E9" s="298" t="s">
        <v>94</v>
      </c>
      <c r="F9" s="319"/>
      <c r="G9" s="319"/>
      <c r="H9" s="319"/>
      <c r="I9" s="88"/>
      <c r="L9" s="32"/>
    </row>
    <row r="10" spans="2:46" s="1" customFormat="1" ht="11.25">
      <c r="B10" s="32"/>
      <c r="I10" s="88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89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89" t="s">
        <v>23</v>
      </c>
      <c r="J12" s="49" t="str">
        <f>'Rekapitulace stavby'!AN8</f>
        <v>9. 4. 2020</v>
      </c>
      <c r="L12" s="32"/>
    </row>
    <row r="13" spans="2:46" s="1" customFormat="1" ht="10.9" customHeight="1">
      <c r="B13" s="32"/>
      <c r="I13" s="88"/>
      <c r="L13" s="32"/>
    </row>
    <row r="14" spans="2:46" s="1" customFormat="1" ht="12" customHeight="1">
      <c r="B14" s="32"/>
      <c r="D14" s="27" t="s">
        <v>25</v>
      </c>
      <c r="I14" s="89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89" t="s">
        <v>28</v>
      </c>
      <c r="J15" s="25" t="s">
        <v>3</v>
      </c>
      <c r="L15" s="32"/>
    </row>
    <row r="16" spans="2:46" s="1" customFormat="1" ht="6.95" customHeight="1">
      <c r="B16" s="32"/>
      <c r="I16" s="88"/>
      <c r="L16" s="32"/>
    </row>
    <row r="17" spans="2:12" s="1" customFormat="1" ht="12" customHeight="1">
      <c r="B17" s="32"/>
      <c r="D17" s="27" t="s">
        <v>29</v>
      </c>
      <c r="I17" s="89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20" t="str">
        <f>'Rekapitulace stavby'!E14</f>
        <v>Vyplň údaj</v>
      </c>
      <c r="F18" s="301"/>
      <c r="G18" s="301"/>
      <c r="H18" s="301"/>
      <c r="I18" s="89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I19" s="88"/>
      <c r="L19" s="32"/>
    </row>
    <row r="20" spans="2:12" s="1" customFormat="1" ht="12" customHeight="1">
      <c r="B20" s="32"/>
      <c r="D20" s="27" t="s">
        <v>31</v>
      </c>
      <c r="I20" s="89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89" t="s">
        <v>28</v>
      </c>
      <c r="J21" s="25" t="s">
        <v>3</v>
      </c>
      <c r="L21" s="32"/>
    </row>
    <row r="22" spans="2:12" s="1" customFormat="1" ht="6.95" customHeight="1">
      <c r="B22" s="32"/>
      <c r="I22" s="88"/>
      <c r="L22" s="32"/>
    </row>
    <row r="23" spans="2:12" s="1" customFormat="1" ht="12" customHeight="1">
      <c r="B23" s="32"/>
      <c r="D23" s="27" t="s">
        <v>34</v>
      </c>
      <c r="I23" s="89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89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I25" s="88"/>
      <c r="L25" s="32"/>
    </row>
    <row r="26" spans="2:12" s="1" customFormat="1" ht="12" customHeight="1">
      <c r="B26" s="32"/>
      <c r="D26" s="27" t="s">
        <v>36</v>
      </c>
      <c r="I26" s="88"/>
      <c r="L26" s="32"/>
    </row>
    <row r="27" spans="2:12" s="7" customFormat="1" ht="38.25" customHeight="1">
      <c r="B27" s="90"/>
      <c r="E27" s="305" t="s">
        <v>37</v>
      </c>
      <c r="F27" s="305"/>
      <c r="G27" s="305"/>
      <c r="H27" s="305"/>
      <c r="I27" s="91"/>
      <c r="L27" s="90"/>
    </row>
    <row r="28" spans="2:12" s="1" customFormat="1" ht="6.95" customHeight="1">
      <c r="B28" s="32"/>
      <c r="I28" s="88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92"/>
      <c r="J29" s="50"/>
      <c r="K29" s="50"/>
      <c r="L29" s="32"/>
    </row>
    <row r="30" spans="2:12" s="1" customFormat="1" ht="25.35" customHeight="1">
      <c r="B30" s="32"/>
      <c r="D30" s="93" t="s">
        <v>38</v>
      </c>
      <c r="I30" s="88"/>
      <c r="J30" s="63">
        <f>ROUND(J84,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92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94" t="s">
        <v>39</v>
      </c>
      <c r="J32" s="35" t="s">
        <v>41</v>
      </c>
      <c r="L32" s="32"/>
    </row>
    <row r="33" spans="2:12" s="1" customFormat="1" ht="14.45" customHeight="1">
      <c r="B33" s="32"/>
      <c r="D33" s="95" t="s">
        <v>42</v>
      </c>
      <c r="E33" s="27" t="s">
        <v>43</v>
      </c>
      <c r="F33" s="96">
        <f>ROUND((SUM(BE84:BE129)),  2)</f>
        <v>0</v>
      </c>
      <c r="I33" s="97">
        <v>0.21</v>
      </c>
      <c r="J33" s="96">
        <f>ROUND(((SUM(BE84:BE129))*I33),  2)</f>
        <v>0</v>
      </c>
      <c r="L33" s="32"/>
    </row>
    <row r="34" spans="2:12" s="1" customFormat="1" ht="14.45" customHeight="1">
      <c r="B34" s="32"/>
      <c r="E34" s="27" t="s">
        <v>44</v>
      </c>
      <c r="F34" s="96">
        <f>ROUND((SUM(BF84:BF129)),  2)</f>
        <v>0</v>
      </c>
      <c r="I34" s="97">
        <v>0.15</v>
      </c>
      <c r="J34" s="96">
        <f>ROUND(((SUM(BF84:BF129))*I34),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96">
        <f>ROUND((SUM(BG84:BG129)),  2)</f>
        <v>0</v>
      </c>
      <c r="I35" s="97">
        <v>0.21</v>
      </c>
      <c r="J35" s="96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96">
        <f>ROUND((SUM(BH84:BH129)),  2)</f>
        <v>0</v>
      </c>
      <c r="I36" s="97">
        <v>0.15</v>
      </c>
      <c r="J36" s="96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96">
        <f>ROUND((SUM(BI84:BI129)),  2)</f>
        <v>0</v>
      </c>
      <c r="I37" s="97">
        <v>0</v>
      </c>
      <c r="J37" s="96">
        <f>0</f>
        <v>0</v>
      </c>
      <c r="L37" s="32"/>
    </row>
    <row r="38" spans="2:12" s="1" customFormat="1" ht="6.95" customHeight="1">
      <c r="B38" s="32"/>
      <c r="I38" s="88"/>
      <c r="L38" s="32"/>
    </row>
    <row r="39" spans="2:12" s="1" customFormat="1" ht="25.35" customHeight="1">
      <c r="B39" s="32"/>
      <c r="C39" s="98"/>
      <c r="D39" s="99" t="s">
        <v>48</v>
      </c>
      <c r="E39" s="54"/>
      <c r="F39" s="54"/>
      <c r="G39" s="100" t="s">
        <v>49</v>
      </c>
      <c r="H39" s="101" t="s">
        <v>50</v>
      </c>
      <c r="I39" s="102"/>
      <c r="J39" s="103">
        <f>SUM(J30:J37)</f>
        <v>0</v>
      </c>
      <c r="K39" s="104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105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106"/>
      <c r="J44" s="44"/>
      <c r="K44" s="44"/>
      <c r="L44" s="32"/>
    </row>
    <row r="45" spans="2:12" s="1" customFormat="1" ht="24.95" customHeight="1">
      <c r="B45" s="32"/>
      <c r="C45" s="21" t="s">
        <v>95</v>
      </c>
      <c r="I45" s="88"/>
      <c r="L45" s="32"/>
    </row>
    <row r="46" spans="2:12" s="1" customFormat="1" ht="6.95" customHeight="1">
      <c r="B46" s="32"/>
      <c r="I46" s="88"/>
      <c r="L46" s="32"/>
    </row>
    <row r="47" spans="2:12" s="1" customFormat="1" ht="12" customHeight="1">
      <c r="B47" s="32"/>
      <c r="C47" s="27" t="s">
        <v>17</v>
      </c>
      <c r="I47" s="88"/>
      <c r="L47" s="32"/>
    </row>
    <row r="48" spans="2:12" s="1" customFormat="1" ht="16.5" customHeight="1">
      <c r="B48" s="32"/>
      <c r="E48" s="317" t="str">
        <f>E7</f>
        <v>Revitalizace objektu ZS Zarubova v Praze 12 pavilon1,2,3</v>
      </c>
      <c r="F48" s="318"/>
      <c r="G48" s="318"/>
      <c r="H48" s="318"/>
      <c r="I48" s="88"/>
      <c r="L48" s="32"/>
    </row>
    <row r="49" spans="2:47" s="1" customFormat="1" ht="12" customHeight="1">
      <c r="B49" s="32"/>
      <c r="C49" s="27" t="s">
        <v>93</v>
      </c>
      <c r="I49" s="88"/>
      <c r="L49" s="32"/>
    </row>
    <row r="50" spans="2:47" s="1" customFormat="1" ht="16.5" customHeight="1">
      <c r="B50" s="32"/>
      <c r="E50" s="298" t="str">
        <f>E9</f>
        <v>00 - Vedlejší Rozpočtové Náklady</v>
      </c>
      <c r="F50" s="319"/>
      <c r="G50" s="319"/>
      <c r="H50" s="319"/>
      <c r="I50" s="88"/>
      <c r="L50" s="32"/>
    </row>
    <row r="51" spans="2:47" s="1" customFormat="1" ht="6.95" customHeight="1">
      <c r="B51" s="32"/>
      <c r="I51" s="88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Zárubova č.p.977,č.o.17,142 00 Praha 4 Kamýk</v>
      </c>
      <c r="I52" s="89" t="s">
        <v>23</v>
      </c>
      <c r="J52" s="49" t="str">
        <f>IF(J12="","",J12)</f>
        <v>9. 4. 2020</v>
      </c>
      <c r="L52" s="32"/>
    </row>
    <row r="53" spans="2:47" s="1" customFormat="1" ht="6.95" customHeight="1">
      <c r="B53" s="32"/>
      <c r="I53" s="88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MČ Praha 12, Písková 830/25, Praha 4, 143 00 </v>
      </c>
      <c r="I54" s="89" t="s">
        <v>31</v>
      </c>
      <c r="J54" s="30" t="str">
        <f>E21</f>
        <v>Ing.arch. Jan Mudra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89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I56" s="88"/>
      <c r="L56" s="32"/>
    </row>
    <row r="57" spans="2:47" s="1" customFormat="1" ht="29.25" customHeight="1">
      <c r="B57" s="32"/>
      <c r="C57" s="107" t="s">
        <v>96</v>
      </c>
      <c r="D57" s="98"/>
      <c r="E57" s="98"/>
      <c r="F57" s="98"/>
      <c r="G57" s="98"/>
      <c r="H57" s="98"/>
      <c r="I57" s="108"/>
      <c r="J57" s="109" t="s">
        <v>97</v>
      </c>
      <c r="K57" s="98"/>
      <c r="L57" s="32"/>
    </row>
    <row r="58" spans="2:47" s="1" customFormat="1" ht="10.35" customHeight="1">
      <c r="B58" s="32"/>
      <c r="I58" s="88"/>
      <c r="L58" s="32"/>
    </row>
    <row r="59" spans="2:47" s="1" customFormat="1" ht="22.9" customHeight="1">
      <c r="B59" s="32"/>
      <c r="C59" s="110" t="s">
        <v>70</v>
      </c>
      <c r="I59" s="88"/>
      <c r="J59" s="63">
        <f>J84</f>
        <v>0</v>
      </c>
      <c r="L59" s="32"/>
      <c r="AU59" s="17" t="s">
        <v>98</v>
      </c>
    </row>
    <row r="60" spans="2:47" s="8" customFormat="1" ht="24.95" customHeight="1">
      <c r="B60" s="111"/>
      <c r="D60" s="112" t="s">
        <v>99</v>
      </c>
      <c r="E60" s="113"/>
      <c r="F60" s="113"/>
      <c r="G60" s="113"/>
      <c r="H60" s="113"/>
      <c r="I60" s="114"/>
      <c r="J60" s="115">
        <f>J85</f>
        <v>0</v>
      </c>
      <c r="L60" s="111"/>
    </row>
    <row r="61" spans="2:47" s="9" customFormat="1" ht="19.899999999999999" customHeight="1">
      <c r="B61" s="116"/>
      <c r="D61" s="117" t="s">
        <v>100</v>
      </c>
      <c r="E61" s="118"/>
      <c r="F61" s="118"/>
      <c r="G61" s="118"/>
      <c r="H61" s="118"/>
      <c r="I61" s="119"/>
      <c r="J61" s="120">
        <f>J86</f>
        <v>0</v>
      </c>
      <c r="L61" s="116"/>
    </row>
    <row r="62" spans="2:47" s="9" customFormat="1" ht="19.899999999999999" customHeight="1">
      <c r="B62" s="116"/>
      <c r="D62" s="117" t="s">
        <v>101</v>
      </c>
      <c r="E62" s="118"/>
      <c r="F62" s="118"/>
      <c r="G62" s="118"/>
      <c r="H62" s="118"/>
      <c r="I62" s="119"/>
      <c r="J62" s="120">
        <f>J98</f>
        <v>0</v>
      </c>
      <c r="L62" s="116"/>
    </row>
    <row r="63" spans="2:47" s="9" customFormat="1" ht="19.899999999999999" customHeight="1">
      <c r="B63" s="116"/>
      <c r="D63" s="117" t="s">
        <v>102</v>
      </c>
      <c r="E63" s="118"/>
      <c r="F63" s="118"/>
      <c r="G63" s="118"/>
      <c r="H63" s="118"/>
      <c r="I63" s="119"/>
      <c r="J63" s="120">
        <f>J102</f>
        <v>0</v>
      </c>
      <c r="L63" s="116"/>
    </row>
    <row r="64" spans="2:47" s="9" customFormat="1" ht="19.899999999999999" customHeight="1">
      <c r="B64" s="116"/>
      <c r="D64" s="117" t="s">
        <v>103</v>
      </c>
      <c r="E64" s="118"/>
      <c r="F64" s="118"/>
      <c r="G64" s="118"/>
      <c r="H64" s="118"/>
      <c r="I64" s="119"/>
      <c r="J64" s="120">
        <f>J109</f>
        <v>0</v>
      </c>
      <c r="L64" s="116"/>
    </row>
    <row r="65" spans="2:12" s="1" customFormat="1" ht="21.75" customHeight="1">
      <c r="B65" s="32"/>
      <c r="I65" s="88"/>
      <c r="L65" s="32"/>
    </row>
    <row r="66" spans="2:12" s="1" customFormat="1" ht="6.95" customHeight="1">
      <c r="B66" s="41"/>
      <c r="C66" s="42"/>
      <c r="D66" s="42"/>
      <c r="E66" s="42"/>
      <c r="F66" s="42"/>
      <c r="G66" s="42"/>
      <c r="H66" s="42"/>
      <c r="I66" s="105"/>
      <c r="J66" s="42"/>
      <c r="K66" s="42"/>
      <c r="L66" s="32"/>
    </row>
    <row r="70" spans="2:12" s="1" customFormat="1" ht="6.95" customHeight="1">
      <c r="B70" s="43"/>
      <c r="C70" s="44"/>
      <c r="D70" s="44"/>
      <c r="E70" s="44"/>
      <c r="F70" s="44"/>
      <c r="G70" s="44"/>
      <c r="H70" s="44"/>
      <c r="I70" s="106"/>
      <c r="J70" s="44"/>
      <c r="K70" s="44"/>
      <c r="L70" s="32"/>
    </row>
    <row r="71" spans="2:12" s="1" customFormat="1" ht="24.95" customHeight="1">
      <c r="B71" s="32"/>
      <c r="C71" s="21" t="s">
        <v>104</v>
      </c>
      <c r="I71" s="88"/>
      <c r="L71" s="32"/>
    </row>
    <row r="72" spans="2:12" s="1" customFormat="1" ht="6.95" customHeight="1">
      <c r="B72" s="32"/>
      <c r="I72" s="88"/>
      <c r="L72" s="32"/>
    </row>
    <row r="73" spans="2:12" s="1" customFormat="1" ht="12" customHeight="1">
      <c r="B73" s="32"/>
      <c r="C73" s="27" t="s">
        <v>17</v>
      </c>
      <c r="I73" s="88"/>
      <c r="L73" s="32"/>
    </row>
    <row r="74" spans="2:12" s="1" customFormat="1" ht="16.5" customHeight="1">
      <c r="B74" s="32"/>
      <c r="E74" s="317" t="str">
        <f>E7</f>
        <v>Revitalizace objektu ZS Zarubova v Praze 12 pavilon1,2,3</v>
      </c>
      <c r="F74" s="318"/>
      <c r="G74" s="318"/>
      <c r="H74" s="318"/>
      <c r="I74" s="88"/>
      <c r="L74" s="32"/>
    </row>
    <row r="75" spans="2:12" s="1" customFormat="1" ht="12" customHeight="1">
      <c r="B75" s="32"/>
      <c r="C75" s="27" t="s">
        <v>93</v>
      </c>
      <c r="I75" s="88"/>
      <c r="L75" s="32"/>
    </row>
    <row r="76" spans="2:12" s="1" customFormat="1" ht="16.5" customHeight="1">
      <c r="B76" s="32"/>
      <c r="E76" s="298" t="str">
        <f>E9</f>
        <v>00 - Vedlejší Rozpočtové Náklady</v>
      </c>
      <c r="F76" s="319"/>
      <c r="G76" s="319"/>
      <c r="H76" s="319"/>
      <c r="I76" s="88"/>
      <c r="L76" s="32"/>
    </row>
    <row r="77" spans="2:12" s="1" customFormat="1" ht="6.95" customHeight="1">
      <c r="B77" s="32"/>
      <c r="I77" s="88"/>
      <c r="L77" s="32"/>
    </row>
    <row r="78" spans="2:12" s="1" customFormat="1" ht="12" customHeight="1">
      <c r="B78" s="32"/>
      <c r="C78" s="27" t="s">
        <v>21</v>
      </c>
      <c r="F78" s="25" t="str">
        <f>F12</f>
        <v xml:space="preserve"> Zárubova č.p.977,č.o.17,142 00 Praha 4 Kamýk</v>
      </c>
      <c r="I78" s="89" t="s">
        <v>23</v>
      </c>
      <c r="J78" s="49" t="str">
        <f>IF(J12="","",J12)</f>
        <v>9. 4. 2020</v>
      </c>
      <c r="L78" s="32"/>
    </row>
    <row r="79" spans="2:12" s="1" customFormat="1" ht="6.95" customHeight="1">
      <c r="B79" s="32"/>
      <c r="I79" s="88"/>
      <c r="L79" s="32"/>
    </row>
    <row r="80" spans="2:12" s="1" customFormat="1" ht="15.2" customHeight="1">
      <c r="B80" s="32"/>
      <c r="C80" s="27" t="s">
        <v>25</v>
      </c>
      <c r="F80" s="25" t="str">
        <f>E15</f>
        <v xml:space="preserve">MČ Praha 12, Písková 830/25, Praha 4, 143 00 </v>
      </c>
      <c r="I80" s="89" t="s">
        <v>31</v>
      </c>
      <c r="J80" s="30" t="str">
        <f>E21</f>
        <v>Ing.arch. Jan Mudra</v>
      </c>
      <c r="L80" s="32"/>
    </row>
    <row r="81" spans="2:65" s="1" customFormat="1" ht="15.2" customHeight="1">
      <c r="B81" s="32"/>
      <c r="C81" s="27" t="s">
        <v>29</v>
      </c>
      <c r="F81" s="25" t="str">
        <f>IF(E18="","",E18)</f>
        <v>Vyplň údaj</v>
      </c>
      <c r="I81" s="89" t="s">
        <v>34</v>
      </c>
      <c r="J81" s="30" t="str">
        <f>E24</f>
        <v xml:space="preserve"> </v>
      </c>
      <c r="L81" s="32"/>
    </row>
    <row r="82" spans="2:65" s="1" customFormat="1" ht="10.35" customHeight="1">
      <c r="B82" s="32"/>
      <c r="I82" s="88"/>
      <c r="L82" s="32"/>
    </row>
    <row r="83" spans="2:65" s="10" customFormat="1" ht="29.25" customHeight="1">
      <c r="B83" s="121"/>
      <c r="C83" s="122" t="s">
        <v>105</v>
      </c>
      <c r="D83" s="123" t="s">
        <v>57</v>
      </c>
      <c r="E83" s="123" t="s">
        <v>53</v>
      </c>
      <c r="F83" s="123" t="s">
        <v>54</v>
      </c>
      <c r="G83" s="123" t="s">
        <v>106</v>
      </c>
      <c r="H83" s="123" t="s">
        <v>107</v>
      </c>
      <c r="I83" s="124" t="s">
        <v>108</v>
      </c>
      <c r="J83" s="125" t="s">
        <v>97</v>
      </c>
      <c r="K83" s="126" t="s">
        <v>109</v>
      </c>
      <c r="L83" s="121"/>
      <c r="M83" s="56" t="s">
        <v>3</v>
      </c>
      <c r="N83" s="57" t="s">
        <v>42</v>
      </c>
      <c r="O83" s="57" t="s">
        <v>110</v>
      </c>
      <c r="P83" s="57" t="s">
        <v>111</v>
      </c>
      <c r="Q83" s="57" t="s">
        <v>112</v>
      </c>
      <c r="R83" s="57" t="s">
        <v>113</v>
      </c>
      <c r="S83" s="57" t="s">
        <v>114</v>
      </c>
      <c r="T83" s="58" t="s">
        <v>115</v>
      </c>
    </row>
    <row r="84" spans="2:65" s="1" customFormat="1" ht="22.9" customHeight="1">
      <c r="B84" s="32"/>
      <c r="C84" s="61" t="s">
        <v>116</v>
      </c>
      <c r="I84" s="88"/>
      <c r="J84" s="127">
        <f>BK84</f>
        <v>0</v>
      </c>
      <c r="L84" s="32"/>
      <c r="M84" s="59"/>
      <c r="N84" s="50"/>
      <c r="O84" s="50"/>
      <c r="P84" s="128">
        <f>P85</f>
        <v>0</v>
      </c>
      <c r="Q84" s="50"/>
      <c r="R84" s="128">
        <f>R85</f>
        <v>3.5599999999999998E-3</v>
      </c>
      <c r="S84" s="50"/>
      <c r="T84" s="129">
        <f>T85</f>
        <v>0</v>
      </c>
      <c r="AT84" s="17" t="s">
        <v>71</v>
      </c>
      <c r="AU84" s="17" t="s">
        <v>98</v>
      </c>
      <c r="BK84" s="130">
        <f>BK85</f>
        <v>0</v>
      </c>
    </row>
    <row r="85" spans="2:65" s="11" customFormat="1" ht="25.9" customHeight="1">
      <c r="B85" s="131"/>
      <c r="D85" s="132" t="s">
        <v>71</v>
      </c>
      <c r="E85" s="133" t="s">
        <v>117</v>
      </c>
      <c r="F85" s="133" t="s">
        <v>118</v>
      </c>
      <c r="I85" s="134"/>
      <c r="J85" s="135">
        <f>BK85</f>
        <v>0</v>
      </c>
      <c r="L85" s="131"/>
      <c r="M85" s="136"/>
      <c r="N85" s="137"/>
      <c r="O85" s="137"/>
      <c r="P85" s="138">
        <f>P86+P98+P102+P109</f>
        <v>0</v>
      </c>
      <c r="Q85" s="137"/>
      <c r="R85" s="138">
        <f>R86+R98+R102+R109</f>
        <v>3.5599999999999998E-3</v>
      </c>
      <c r="S85" s="137"/>
      <c r="T85" s="139">
        <f>T86+T98+T102+T109</f>
        <v>0</v>
      </c>
      <c r="AR85" s="132" t="s">
        <v>80</v>
      </c>
      <c r="AT85" s="140" t="s">
        <v>71</v>
      </c>
      <c r="AU85" s="140" t="s">
        <v>72</v>
      </c>
      <c r="AY85" s="132" t="s">
        <v>119</v>
      </c>
      <c r="BK85" s="141">
        <f>BK86+BK98+BK102+BK109</f>
        <v>0</v>
      </c>
    </row>
    <row r="86" spans="2:65" s="11" customFormat="1" ht="22.9" customHeight="1">
      <c r="B86" s="131"/>
      <c r="D86" s="132" t="s">
        <v>71</v>
      </c>
      <c r="E86" s="142" t="s">
        <v>120</v>
      </c>
      <c r="F86" s="142" t="s">
        <v>121</v>
      </c>
      <c r="I86" s="134"/>
      <c r="J86" s="143">
        <f>BK86</f>
        <v>0</v>
      </c>
      <c r="L86" s="131"/>
      <c r="M86" s="136"/>
      <c r="N86" s="137"/>
      <c r="O86" s="137"/>
      <c r="P86" s="138">
        <f>SUM(P87:P97)</f>
        <v>0</v>
      </c>
      <c r="Q86" s="137"/>
      <c r="R86" s="138">
        <f>SUM(R87:R97)</f>
        <v>0</v>
      </c>
      <c r="S86" s="137"/>
      <c r="T86" s="139">
        <f>SUM(T87:T97)</f>
        <v>0</v>
      </c>
      <c r="AR86" s="132" t="s">
        <v>80</v>
      </c>
      <c r="AT86" s="140" t="s">
        <v>71</v>
      </c>
      <c r="AU86" s="140" t="s">
        <v>80</v>
      </c>
      <c r="AY86" s="132" t="s">
        <v>119</v>
      </c>
      <c r="BK86" s="141">
        <f>SUM(BK87:BK97)</f>
        <v>0</v>
      </c>
    </row>
    <row r="87" spans="2:65" s="1" customFormat="1" ht="16.5" customHeight="1">
      <c r="B87" s="144"/>
      <c r="C87" s="145" t="s">
        <v>80</v>
      </c>
      <c r="D87" s="145" t="s">
        <v>122</v>
      </c>
      <c r="E87" s="146" t="s">
        <v>123</v>
      </c>
      <c r="F87" s="147" t="s">
        <v>124</v>
      </c>
      <c r="G87" s="148" t="s">
        <v>125</v>
      </c>
      <c r="H87" s="149">
        <v>1</v>
      </c>
      <c r="I87" s="150"/>
      <c r="J87" s="151">
        <f>ROUND(I87*H87,2)</f>
        <v>0</v>
      </c>
      <c r="K87" s="147" t="s">
        <v>3</v>
      </c>
      <c r="L87" s="32"/>
      <c r="M87" s="152" t="s">
        <v>3</v>
      </c>
      <c r="N87" s="153" t="s">
        <v>43</v>
      </c>
      <c r="O87" s="52"/>
      <c r="P87" s="154">
        <f>O87*H87</f>
        <v>0</v>
      </c>
      <c r="Q87" s="154">
        <v>0</v>
      </c>
      <c r="R87" s="154">
        <f>Q87*H87</f>
        <v>0</v>
      </c>
      <c r="S87" s="154">
        <v>0</v>
      </c>
      <c r="T87" s="155">
        <f>S87*H87</f>
        <v>0</v>
      </c>
      <c r="AR87" s="156" t="s">
        <v>126</v>
      </c>
      <c r="AT87" s="156" t="s">
        <v>122</v>
      </c>
      <c r="AU87" s="156" t="s">
        <v>82</v>
      </c>
      <c r="AY87" s="17" t="s">
        <v>119</v>
      </c>
      <c r="BE87" s="157">
        <f>IF(N87="základní",J87,0)</f>
        <v>0</v>
      </c>
      <c r="BF87" s="157">
        <f>IF(N87="snížená",J87,0)</f>
        <v>0</v>
      </c>
      <c r="BG87" s="157">
        <f>IF(N87="zákl. přenesená",J87,0)</f>
        <v>0</v>
      </c>
      <c r="BH87" s="157">
        <f>IF(N87="sníž. přenesená",J87,0)</f>
        <v>0</v>
      </c>
      <c r="BI87" s="157">
        <f>IF(N87="nulová",J87,0)</f>
        <v>0</v>
      </c>
      <c r="BJ87" s="17" t="s">
        <v>80</v>
      </c>
      <c r="BK87" s="157">
        <f>ROUND(I87*H87,2)</f>
        <v>0</v>
      </c>
      <c r="BL87" s="17" t="s">
        <v>126</v>
      </c>
      <c r="BM87" s="156" t="s">
        <v>127</v>
      </c>
    </row>
    <row r="88" spans="2:65" s="1" customFormat="1" ht="11.25">
      <c r="B88" s="32"/>
      <c r="D88" s="158" t="s">
        <v>128</v>
      </c>
      <c r="F88" s="159" t="s">
        <v>124</v>
      </c>
      <c r="I88" s="88"/>
      <c r="L88" s="32"/>
      <c r="M88" s="160"/>
      <c r="N88" s="52"/>
      <c r="O88" s="52"/>
      <c r="P88" s="52"/>
      <c r="Q88" s="52"/>
      <c r="R88" s="52"/>
      <c r="S88" s="52"/>
      <c r="T88" s="53"/>
      <c r="AT88" s="17" t="s">
        <v>128</v>
      </c>
      <c r="AU88" s="17" t="s">
        <v>82</v>
      </c>
    </row>
    <row r="89" spans="2:65" s="1" customFormat="1" ht="19.5">
      <c r="B89" s="32"/>
      <c r="D89" s="158" t="s">
        <v>129</v>
      </c>
      <c r="F89" s="161" t="s">
        <v>130</v>
      </c>
      <c r="I89" s="88"/>
      <c r="L89" s="32"/>
      <c r="M89" s="160"/>
      <c r="N89" s="52"/>
      <c r="O89" s="52"/>
      <c r="P89" s="52"/>
      <c r="Q89" s="52"/>
      <c r="R89" s="52"/>
      <c r="S89" s="52"/>
      <c r="T89" s="53"/>
      <c r="AT89" s="17" t="s">
        <v>129</v>
      </c>
      <c r="AU89" s="17" t="s">
        <v>82</v>
      </c>
    </row>
    <row r="90" spans="2:65" s="1" customFormat="1" ht="16.5" customHeight="1">
      <c r="B90" s="144"/>
      <c r="C90" s="145" t="s">
        <v>82</v>
      </c>
      <c r="D90" s="145" t="s">
        <v>122</v>
      </c>
      <c r="E90" s="146" t="s">
        <v>131</v>
      </c>
      <c r="F90" s="147" t="s">
        <v>132</v>
      </c>
      <c r="G90" s="148" t="s">
        <v>133</v>
      </c>
      <c r="H90" s="149">
        <v>1</v>
      </c>
      <c r="I90" s="150"/>
      <c r="J90" s="151">
        <f>ROUND(I90*H90,2)</f>
        <v>0</v>
      </c>
      <c r="K90" s="147" t="s">
        <v>3</v>
      </c>
      <c r="L90" s="32"/>
      <c r="M90" s="152" t="s">
        <v>3</v>
      </c>
      <c r="N90" s="153" t="s">
        <v>43</v>
      </c>
      <c r="O90" s="52"/>
      <c r="P90" s="154">
        <f>O90*H90</f>
        <v>0</v>
      </c>
      <c r="Q90" s="154">
        <v>0</v>
      </c>
      <c r="R90" s="154">
        <f>Q90*H90</f>
        <v>0</v>
      </c>
      <c r="S90" s="154">
        <v>0</v>
      </c>
      <c r="T90" s="155">
        <f>S90*H90</f>
        <v>0</v>
      </c>
      <c r="AR90" s="156" t="s">
        <v>126</v>
      </c>
      <c r="AT90" s="156" t="s">
        <v>122</v>
      </c>
      <c r="AU90" s="156" t="s">
        <v>82</v>
      </c>
      <c r="AY90" s="17" t="s">
        <v>119</v>
      </c>
      <c r="BE90" s="157">
        <f>IF(N90="základní",J90,0)</f>
        <v>0</v>
      </c>
      <c r="BF90" s="157">
        <f>IF(N90="snížená",J90,0)</f>
        <v>0</v>
      </c>
      <c r="BG90" s="157">
        <f>IF(N90="zákl. přenesená",J90,0)</f>
        <v>0</v>
      </c>
      <c r="BH90" s="157">
        <f>IF(N90="sníž. přenesená",J90,0)</f>
        <v>0</v>
      </c>
      <c r="BI90" s="157">
        <f>IF(N90="nulová",J90,0)</f>
        <v>0</v>
      </c>
      <c r="BJ90" s="17" t="s">
        <v>80</v>
      </c>
      <c r="BK90" s="157">
        <f>ROUND(I90*H90,2)</f>
        <v>0</v>
      </c>
      <c r="BL90" s="17" t="s">
        <v>126</v>
      </c>
      <c r="BM90" s="156" t="s">
        <v>134</v>
      </c>
    </row>
    <row r="91" spans="2:65" s="1" customFormat="1" ht="11.25">
      <c r="B91" s="32"/>
      <c r="D91" s="158" t="s">
        <v>128</v>
      </c>
      <c r="F91" s="159" t="s">
        <v>132</v>
      </c>
      <c r="I91" s="88"/>
      <c r="L91" s="32"/>
      <c r="M91" s="160"/>
      <c r="N91" s="52"/>
      <c r="O91" s="52"/>
      <c r="P91" s="52"/>
      <c r="Q91" s="52"/>
      <c r="R91" s="52"/>
      <c r="S91" s="52"/>
      <c r="T91" s="53"/>
      <c r="AT91" s="17" t="s">
        <v>128</v>
      </c>
      <c r="AU91" s="17" t="s">
        <v>82</v>
      </c>
    </row>
    <row r="92" spans="2:65" s="1" customFormat="1" ht="16.5" customHeight="1">
      <c r="B92" s="144"/>
      <c r="C92" s="145" t="s">
        <v>135</v>
      </c>
      <c r="D92" s="145" t="s">
        <v>122</v>
      </c>
      <c r="E92" s="146" t="s">
        <v>136</v>
      </c>
      <c r="F92" s="147" t="s">
        <v>137</v>
      </c>
      <c r="G92" s="148" t="s">
        <v>133</v>
      </c>
      <c r="H92" s="149">
        <v>1</v>
      </c>
      <c r="I92" s="150"/>
      <c r="J92" s="151">
        <f>ROUND(I92*H92,2)</f>
        <v>0</v>
      </c>
      <c r="K92" s="147" t="s">
        <v>3</v>
      </c>
      <c r="L92" s="32"/>
      <c r="M92" s="152" t="s">
        <v>3</v>
      </c>
      <c r="N92" s="153" t="s">
        <v>43</v>
      </c>
      <c r="O92" s="52"/>
      <c r="P92" s="154">
        <f>O92*H92</f>
        <v>0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AR92" s="156" t="s">
        <v>126</v>
      </c>
      <c r="AT92" s="156" t="s">
        <v>122</v>
      </c>
      <c r="AU92" s="156" t="s">
        <v>82</v>
      </c>
      <c r="AY92" s="17" t="s">
        <v>119</v>
      </c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17" t="s">
        <v>80</v>
      </c>
      <c r="BK92" s="157">
        <f>ROUND(I92*H92,2)</f>
        <v>0</v>
      </c>
      <c r="BL92" s="17" t="s">
        <v>126</v>
      </c>
      <c r="BM92" s="156" t="s">
        <v>138</v>
      </c>
    </row>
    <row r="93" spans="2:65" s="1" customFormat="1" ht="11.25">
      <c r="B93" s="32"/>
      <c r="D93" s="158" t="s">
        <v>128</v>
      </c>
      <c r="F93" s="159" t="s">
        <v>137</v>
      </c>
      <c r="I93" s="88"/>
      <c r="L93" s="32"/>
      <c r="M93" s="160"/>
      <c r="N93" s="52"/>
      <c r="O93" s="52"/>
      <c r="P93" s="52"/>
      <c r="Q93" s="52"/>
      <c r="R93" s="52"/>
      <c r="S93" s="52"/>
      <c r="T93" s="53"/>
      <c r="AT93" s="17" t="s">
        <v>128</v>
      </c>
      <c r="AU93" s="17" t="s">
        <v>82</v>
      </c>
    </row>
    <row r="94" spans="2:65" s="1" customFormat="1" ht="16.5" customHeight="1">
      <c r="B94" s="144"/>
      <c r="C94" s="145" t="s">
        <v>126</v>
      </c>
      <c r="D94" s="145" t="s">
        <v>122</v>
      </c>
      <c r="E94" s="146" t="s">
        <v>139</v>
      </c>
      <c r="F94" s="147" t="s">
        <v>140</v>
      </c>
      <c r="G94" s="148" t="s">
        <v>133</v>
      </c>
      <c r="H94" s="149">
        <v>1</v>
      </c>
      <c r="I94" s="150"/>
      <c r="J94" s="151">
        <f>ROUND(I94*H94,2)</f>
        <v>0</v>
      </c>
      <c r="K94" s="147" t="s">
        <v>3</v>
      </c>
      <c r="L94" s="32"/>
      <c r="M94" s="152" t="s">
        <v>3</v>
      </c>
      <c r="N94" s="153" t="s">
        <v>43</v>
      </c>
      <c r="O94" s="52"/>
      <c r="P94" s="154">
        <f>O94*H94</f>
        <v>0</v>
      </c>
      <c r="Q94" s="154">
        <v>0</v>
      </c>
      <c r="R94" s="154">
        <f>Q94*H94</f>
        <v>0</v>
      </c>
      <c r="S94" s="154">
        <v>0</v>
      </c>
      <c r="T94" s="155">
        <f>S94*H94</f>
        <v>0</v>
      </c>
      <c r="AR94" s="156" t="s">
        <v>126</v>
      </c>
      <c r="AT94" s="156" t="s">
        <v>122</v>
      </c>
      <c r="AU94" s="156" t="s">
        <v>82</v>
      </c>
      <c r="AY94" s="17" t="s">
        <v>119</v>
      </c>
      <c r="BE94" s="157">
        <f>IF(N94="základní",J94,0)</f>
        <v>0</v>
      </c>
      <c r="BF94" s="157">
        <f>IF(N94="snížená",J94,0)</f>
        <v>0</v>
      </c>
      <c r="BG94" s="157">
        <f>IF(N94="zákl. přenesená",J94,0)</f>
        <v>0</v>
      </c>
      <c r="BH94" s="157">
        <f>IF(N94="sníž. přenesená",J94,0)</f>
        <v>0</v>
      </c>
      <c r="BI94" s="157">
        <f>IF(N94="nulová",J94,0)</f>
        <v>0</v>
      </c>
      <c r="BJ94" s="17" t="s">
        <v>80</v>
      </c>
      <c r="BK94" s="157">
        <f>ROUND(I94*H94,2)</f>
        <v>0</v>
      </c>
      <c r="BL94" s="17" t="s">
        <v>126</v>
      </c>
      <c r="BM94" s="156" t="s">
        <v>141</v>
      </c>
    </row>
    <row r="95" spans="2:65" s="1" customFormat="1" ht="11.25">
      <c r="B95" s="32"/>
      <c r="D95" s="158" t="s">
        <v>128</v>
      </c>
      <c r="F95" s="159" t="s">
        <v>140</v>
      </c>
      <c r="I95" s="88"/>
      <c r="L95" s="32"/>
      <c r="M95" s="160"/>
      <c r="N95" s="52"/>
      <c r="O95" s="52"/>
      <c r="P95" s="52"/>
      <c r="Q95" s="52"/>
      <c r="R95" s="52"/>
      <c r="S95" s="52"/>
      <c r="T95" s="53"/>
      <c r="AT95" s="17" t="s">
        <v>128</v>
      </c>
      <c r="AU95" s="17" t="s">
        <v>82</v>
      </c>
    </row>
    <row r="96" spans="2:65" s="1" customFormat="1" ht="16.5" customHeight="1">
      <c r="B96" s="144"/>
      <c r="C96" s="145" t="s">
        <v>142</v>
      </c>
      <c r="D96" s="145" t="s">
        <v>122</v>
      </c>
      <c r="E96" s="146" t="s">
        <v>143</v>
      </c>
      <c r="F96" s="147" t="s">
        <v>144</v>
      </c>
      <c r="G96" s="148" t="s">
        <v>133</v>
      </c>
      <c r="H96" s="149">
        <v>1</v>
      </c>
      <c r="I96" s="150"/>
      <c r="J96" s="151">
        <f>ROUND(I96*H96,2)</f>
        <v>0</v>
      </c>
      <c r="K96" s="147" t="s">
        <v>3</v>
      </c>
      <c r="L96" s="32"/>
      <c r="M96" s="152" t="s">
        <v>3</v>
      </c>
      <c r="N96" s="153" t="s">
        <v>43</v>
      </c>
      <c r="O96" s="52"/>
      <c r="P96" s="154">
        <f>O96*H96</f>
        <v>0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AR96" s="156" t="s">
        <v>126</v>
      </c>
      <c r="AT96" s="156" t="s">
        <v>122</v>
      </c>
      <c r="AU96" s="156" t="s">
        <v>82</v>
      </c>
      <c r="AY96" s="17" t="s">
        <v>119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7" t="s">
        <v>80</v>
      </c>
      <c r="BK96" s="157">
        <f>ROUND(I96*H96,2)</f>
        <v>0</v>
      </c>
      <c r="BL96" s="17" t="s">
        <v>126</v>
      </c>
      <c r="BM96" s="156" t="s">
        <v>145</v>
      </c>
    </row>
    <row r="97" spans="2:65" s="1" customFormat="1" ht="11.25">
      <c r="B97" s="32"/>
      <c r="D97" s="158" t="s">
        <v>128</v>
      </c>
      <c r="F97" s="159" t="s">
        <v>144</v>
      </c>
      <c r="I97" s="88"/>
      <c r="L97" s="32"/>
      <c r="M97" s="160"/>
      <c r="N97" s="52"/>
      <c r="O97" s="52"/>
      <c r="P97" s="52"/>
      <c r="Q97" s="52"/>
      <c r="R97" s="52"/>
      <c r="S97" s="52"/>
      <c r="T97" s="53"/>
      <c r="AT97" s="17" t="s">
        <v>128</v>
      </c>
      <c r="AU97" s="17" t="s">
        <v>82</v>
      </c>
    </row>
    <row r="98" spans="2:65" s="11" customFormat="1" ht="22.9" customHeight="1">
      <c r="B98" s="131"/>
      <c r="D98" s="132" t="s">
        <v>71</v>
      </c>
      <c r="E98" s="142" t="s">
        <v>146</v>
      </c>
      <c r="F98" s="142" t="s">
        <v>147</v>
      </c>
      <c r="I98" s="134"/>
      <c r="J98" s="143">
        <f>BK98</f>
        <v>0</v>
      </c>
      <c r="L98" s="131"/>
      <c r="M98" s="136"/>
      <c r="N98" s="137"/>
      <c r="O98" s="137"/>
      <c r="P98" s="138">
        <f>SUM(P99:P101)</f>
        <v>0</v>
      </c>
      <c r="Q98" s="137"/>
      <c r="R98" s="138">
        <f>SUM(R99:R101)</f>
        <v>0</v>
      </c>
      <c r="S98" s="137"/>
      <c r="T98" s="139">
        <f>SUM(T99:T101)</f>
        <v>0</v>
      </c>
      <c r="AR98" s="132" t="s">
        <v>142</v>
      </c>
      <c r="AT98" s="140" t="s">
        <v>71</v>
      </c>
      <c r="AU98" s="140" t="s">
        <v>80</v>
      </c>
      <c r="AY98" s="132" t="s">
        <v>119</v>
      </c>
      <c r="BK98" s="141">
        <f>SUM(BK99:BK101)</f>
        <v>0</v>
      </c>
    </row>
    <row r="99" spans="2:65" s="1" customFormat="1" ht="16.5" customHeight="1">
      <c r="B99" s="144"/>
      <c r="C99" s="145" t="s">
        <v>148</v>
      </c>
      <c r="D99" s="145" t="s">
        <v>122</v>
      </c>
      <c r="E99" s="146" t="s">
        <v>149</v>
      </c>
      <c r="F99" s="147" t="s">
        <v>150</v>
      </c>
      <c r="G99" s="148" t="s">
        <v>133</v>
      </c>
      <c r="H99" s="149">
        <v>1</v>
      </c>
      <c r="I99" s="150"/>
      <c r="J99" s="151">
        <f>ROUND(I99*H99,2)</f>
        <v>0</v>
      </c>
      <c r="K99" s="147" t="s">
        <v>3</v>
      </c>
      <c r="L99" s="32"/>
      <c r="M99" s="152" t="s">
        <v>3</v>
      </c>
      <c r="N99" s="153" t="s">
        <v>43</v>
      </c>
      <c r="O99" s="52"/>
      <c r="P99" s="154">
        <f>O99*H99</f>
        <v>0</v>
      </c>
      <c r="Q99" s="154">
        <v>0</v>
      </c>
      <c r="R99" s="154">
        <f>Q99*H99</f>
        <v>0</v>
      </c>
      <c r="S99" s="154">
        <v>0</v>
      </c>
      <c r="T99" s="155">
        <f>S99*H99</f>
        <v>0</v>
      </c>
      <c r="AR99" s="156" t="s">
        <v>126</v>
      </c>
      <c r="AT99" s="156" t="s">
        <v>122</v>
      </c>
      <c r="AU99" s="156" t="s">
        <v>82</v>
      </c>
      <c r="AY99" s="17" t="s">
        <v>119</v>
      </c>
      <c r="BE99" s="157">
        <f>IF(N99="základní",J99,0)</f>
        <v>0</v>
      </c>
      <c r="BF99" s="157">
        <f>IF(N99="snížená",J99,0)</f>
        <v>0</v>
      </c>
      <c r="BG99" s="157">
        <f>IF(N99="zákl. přenesená",J99,0)</f>
        <v>0</v>
      </c>
      <c r="BH99" s="157">
        <f>IF(N99="sníž. přenesená",J99,0)</f>
        <v>0</v>
      </c>
      <c r="BI99" s="157">
        <f>IF(N99="nulová",J99,0)</f>
        <v>0</v>
      </c>
      <c r="BJ99" s="17" t="s">
        <v>80</v>
      </c>
      <c r="BK99" s="157">
        <f>ROUND(I99*H99,2)</f>
        <v>0</v>
      </c>
      <c r="BL99" s="17" t="s">
        <v>126</v>
      </c>
      <c r="BM99" s="156" t="s">
        <v>151</v>
      </c>
    </row>
    <row r="100" spans="2:65" s="1" customFormat="1" ht="11.25">
      <c r="B100" s="32"/>
      <c r="D100" s="158" t="s">
        <v>128</v>
      </c>
      <c r="F100" s="159" t="s">
        <v>150</v>
      </c>
      <c r="I100" s="88"/>
      <c r="L100" s="32"/>
      <c r="M100" s="160"/>
      <c r="N100" s="52"/>
      <c r="O100" s="52"/>
      <c r="P100" s="52"/>
      <c r="Q100" s="52"/>
      <c r="R100" s="52"/>
      <c r="S100" s="52"/>
      <c r="T100" s="53"/>
      <c r="AT100" s="17" t="s">
        <v>128</v>
      </c>
      <c r="AU100" s="17" t="s">
        <v>82</v>
      </c>
    </row>
    <row r="101" spans="2:65" s="1" customFormat="1" ht="58.5">
      <c r="B101" s="32"/>
      <c r="D101" s="158" t="s">
        <v>129</v>
      </c>
      <c r="F101" s="161" t="s">
        <v>152</v>
      </c>
      <c r="I101" s="88"/>
      <c r="L101" s="32"/>
      <c r="M101" s="160"/>
      <c r="N101" s="52"/>
      <c r="O101" s="52"/>
      <c r="P101" s="52"/>
      <c r="Q101" s="52"/>
      <c r="R101" s="52"/>
      <c r="S101" s="52"/>
      <c r="T101" s="53"/>
      <c r="AT101" s="17" t="s">
        <v>129</v>
      </c>
      <c r="AU101" s="17" t="s">
        <v>82</v>
      </c>
    </row>
    <row r="102" spans="2:65" s="11" customFormat="1" ht="22.9" customHeight="1">
      <c r="B102" s="131"/>
      <c r="D102" s="132" t="s">
        <v>71</v>
      </c>
      <c r="E102" s="142" t="s">
        <v>153</v>
      </c>
      <c r="F102" s="142" t="s">
        <v>154</v>
      </c>
      <c r="I102" s="134"/>
      <c r="J102" s="143">
        <f>BK102</f>
        <v>0</v>
      </c>
      <c r="L102" s="131"/>
      <c r="M102" s="136"/>
      <c r="N102" s="137"/>
      <c r="O102" s="137"/>
      <c r="P102" s="138">
        <f>SUM(P103:P108)</f>
        <v>0</v>
      </c>
      <c r="Q102" s="137"/>
      <c r="R102" s="138">
        <f>SUM(R103:R108)</f>
        <v>0</v>
      </c>
      <c r="S102" s="137"/>
      <c r="T102" s="139">
        <f>SUM(T103:T108)</f>
        <v>0</v>
      </c>
      <c r="AR102" s="132" t="s">
        <v>142</v>
      </c>
      <c r="AT102" s="140" t="s">
        <v>71</v>
      </c>
      <c r="AU102" s="140" t="s">
        <v>80</v>
      </c>
      <c r="AY102" s="132" t="s">
        <v>119</v>
      </c>
      <c r="BK102" s="141">
        <f>SUM(BK103:BK108)</f>
        <v>0</v>
      </c>
    </row>
    <row r="103" spans="2:65" s="1" customFormat="1" ht="16.5" customHeight="1">
      <c r="B103" s="144"/>
      <c r="C103" s="145" t="s">
        <v>155</v>
      </c>
      <c r="D103" s="145" t="s">
        <v>122</v>
      </c>
      <c r="E103" s="146" t="s">
        <v>156</v>
      </c>
      <c r="F103" s="147" t="s">
        <v>157</v>
      </c>
      <c r="G103" s="148" t="s">
        <v>133</v>
      </c>
      <c r="H103" s="149">
        <v>1</v>
      </c>
      <c r="I103" s="150"/>
      <c r="J103" s="151">
        <f>ROUND(I103*H103,2)</f>
        <v>0</v>
      </c>
      <c r="K103" s="147" t="s">
        <v>3</v>
      </c>
      <c r="L103" s="32"/>
      <c r="M103" s="152" t="s">
        <v>3</v>
      </c>
      <c r="N103" s="153" t="s">
        <v>43</v>
      </c>
      <c r="O103" s="52"/>
      <c r="P103" s="154">
        <f>O103*H103</f>
        <v>0</v>
      </c>
      <c r="Q103" s="154">
        <v>0</v>
      </c>
      <c r="R103" s="154">
        <f>Q103*H103</f>
        <v>0</v>
      </c>
      <c r="S103" s="154">
        <v>0</v>
      </c>
      <c r="T103" s="155">
        <f>S103*H103</f>
        <v>0</v>
      </c>
      <c r="AR103" s="156" t="s">
        <v>126</v>
      </c>
      <c r="AT103" s="156" t="s">
        <v>122</v>
      </c>
      <c r="AU103" s="156" t="s">
        <v>82</v>
      </c>
      <c r="AY103" s="17" t="s">
        <v>119</v>
      </c>
      <c r="BE103" s="157">
        <f>IF(N103="základní",J103,0)</f>
        <v>0</v>
      </c>
      <c r="BF103" s="157">
        <f>IF(N103="snížená",J103,0)</f>
        <v>0</v>
      </c>
      <c r="BG103" s="157">
        <f>IF(N103="zákl. přenesená",J103,0)</f>
        <v>0</v>
      </c>
      <c r="BH103" s="157">
        <f>IF(N103="sníž. přenesená",J103,0)</f>
        <v>0</v>
      </c>
      <c r="BI103" s="157">
        <f>IF(N103="nulová",J103,0)</f>
        <v>0</v>
      </c>
      <c r="BJ103" s="17" t="s">
        <v>80</v>
      </c>
      <c r="BK103" s="157">
        <f>ROUND(I103*H103,2)</f>
        <v>0</v>
      </c>
      <c r="BL103" s="17" t="s">
        <v>126</v>
      </c>
      <c r="BM103" s="156" t="s">
        <v>158</v>
      </c>
    </row>
    <row r="104" spans="2:65" s="1" customFormat="1" ht="11.25">
      <c r="B104" s="32"/>
      <c r="D104" s="158" t="s">
        <v>128</v>
      </c>
      <c r="F104" s="159" t="s">
        <v>157</v>
      </c>
      <c r="I104" s="88"/>
      <c r="L104" s="32"/>
      <c r="M104" s="160"/>
      <c r="N104" s="52"/>
      <c r="O104" s="52"/>
      <c r="P104" s="52"/>
      <c r="Q104" s="52"/>
      <c r="R104" s="52"/>
      <c r="S104" s="52"/>
      <c r="T104" s="53"/>
      <c r="AT104" s="17" t="s">
        <v>128</v>
      </c>
      <c r="AU104" s="17" t="s">
        <v>82</v>
      </c>
    </row>
    <row r="105" spans="2:65" s="1" customFormat="1" ht="39">
      <c r="B105" s="32"/>
      <c r="D105" s="158" t="s">
        <v>129</v>
      </c>
      <c r="F105" s="161" t="s">
        <v>159</v>
      </c>
      <c r="I105" s="88"/>
      <c r="L105" s="32"/>
      <c r="M105" s="160"/>
      <c r="N105" s="52"/>
      <c r="O105" s="52"/>
      <c r="P105" s="52"/>
      <c r="Q105" s="52"/>
      <c r="R105" s="52"/>
      <c r="S105" s="52"/>
      <c r="T105" s="53"/>
      <c r="AT105" s="17" t="s">
        <v>129</v>
      </c>
      <c r="AU105" s="17" t="s">
        <v>82</v>
      </c>
    </row>
    <row r="106" spans="2:65" s="1" customFormat="1" ht="16.5" customHeight="1">
      <c r="B106" s="144"/>
      <c r="C106" s="145" t="s">
        <v>160</v>
      </c>
      <c r="D106" s="145" t="s">
        <v>122</v>
      </c>
      <c r="E106" s="146" t="s">
        <v>161</v>
      </c>
      <c r="F106" s="147" t="s">
        <v>162</v>
      </c>
      <c r="G106" s="148" t="s">
        <v>133</v>
      </c>
      <c r="H106" s="149">
        <v>1</v>
      </c>
      <c r="I106" s="150"/>
      <c r="J106" s="151">
        <f>ROUND(I106*H106,2)</f>
        <v>0</v>
      </c>
      <c r="K106" s="147" t="s">
        <v>3</v>
      </c>
      <c r="L106" s="32"/>
      <c r="M106" s="152" t="s">
        <v>3</v>
      </c>
      <c r="N106" s="153" t="s">
        <v>43</v>
      </c>
      <c r="O106" s="52"/>
      <c r="P106" s="154">
        <f>O106*H106</f>
        <v>0</v>
      </c>
      <c r="Q106" s="154">
        <v>0</v>
      </c>
      <c r="R106" s="154">
        <f>Q106*H106</f>
        <v>0</v>
      </c>
      <c r="S106" s="154">
        <v>0</v>
      </c>
      <c r="T106" s="155">
        <f>S106*H106</f>
        <v>0</v>
      </c>
      <c r="AR106" s="156" t="s">
        <v>126</v>
      </c>
      <c r="AT106" s="156" t="s">
        <v>122</v>
      </c>
      <c r="AU106" s="156" t="s">
        <v>82</v>
      </c>
      <c r="AY106" s="17" t="s">
        <v>119</v>
      </c>
      <c r="BE106" s="157">
        <f>IF(N106="základní",J106,0)</f>
        <v>0</v>
      </c>
      <c r="BF106" s="157">
        <f>IF(N106="snížená",J106,0)</f>
        <v>0</v>
      </c>
      <c r="BG106" s="157">
        <f>IF(N106="zákl. přenesená",J106,0)</f>
        <v>0</v>
      </c>
      <c r="BH106" s="157">
        <f>IF(N106="sníž. přenesená",J106,0)</f>
        <v>0</v>
      </c>
      <c r="BI106" s="157">
        <f>IF(N106="nulová",J106,0)</f>
        <v>0</v>
      </c>
      <c r="BJ106" s="17" t="s">
        <v>80</v>
      </c>
      <c r="BK106" s="157">
        <f>ROUND(I106*H106,2)</f>
        <v>0</v>
      </c>
      <c r="BL106" s="17" t="s">
        <v>126</v>
      </c>
      <c r="BM106" s="156" t="s">
        <v>163</v>
      </c>
    </row>
    <row r="107" spans="2:65" s="1" customFormat="1" ht="11.25">
      <c r="B107" s="32"/>
      <c r="D107" s="158" t="s">
        <v>128</v>
      </c>
      <c r="F107" s="159" t="s">
        <v>162</v>
      </c>
      <c r="I107" s="88"/>
      <c r="L107" s="32"/>
      <c r="M107" s="160"/>
      <c r="N107" s="52"/>
      <c r="O107" s="52"/>
      <c r="P107" s="52"/>
      <c r="Q107" s="52"/>
      <c r="R107" s="52"/>
      <c r="S107" s="52"/>
      <c r="T107" s="53"/>
      <c r="AT107" s="17" t="s">
        <v>128</v>
      </c>
      <c r="AU107" s="17" t="s">
        <v>82</v>
      </c>
    </row>
    <row r="108" spans="2:65" s="1" customFormat="1" ht="29.25">
      <c r="B108" s="32"/>
      <c r="D108" s="158" t="s">
        <v>129</v>
      </c>
      <c r="F108" s="161" t="s">
        <v>164</v>
      </c>
      <c r="I108" s="88"/>
      <c r="L108" s="32"/>
      <c r="M108" s="160"/>
      <c r="N108" s="52"/>
      <c r="O108" s="52"/>
      <c r="P108" s="52"/>
      <c r="Q108" s="52"/>
      <c r="R108" s="52"/>
      <c r="S108" s="52"/>
      <c r="T108" s="53"/>
      <c r="AT108" s="17" t="s">
        <v>129</v>
      </c>
      <c r="AU108" s="17" t="s">
        <v>82</v>
      </c>
    </row>
    <row r="109" spans="2:65" s="11" customFormat="1" ht="22.9" customHeight="1">
      <c r="B109" s="131"/>
      <c r="D109" s="132" t="s">
        <v>71</v>
      </c>
      <c r="E109" s="142" t="s">
        <v>165</v>
      </c>
      <c r="F109" s="142" t="s">
        <v>166</v>
      </c>
      <c r="I109" s="134"/>
      <c r="J109" s="143">
        <f>BK109</f>
        <v>0</v>
      </c>
      <c r="L109" s="131"/>
      <c r="M109" s="136"/>
      <c r="N109" s="137"/>
      <c r="O109" s="137"/>
      <c r="P109" s="138">
        <f>SUM(P110:P129)</f>
        <v>0</v>
      </c>
      <c r="Q109" s="137"/>
      <c r="R109" s="138">
        <f>SUM(R110:R129)</f>
        <v>3.5599999999999998E-3</v>
      </c>
      <c r="S109" s="137"/>
      <c r="T109" s="139">
        <f>SUM(T110:T129)</f>
        <v>0</v>
      </c>
      <c r="AR109" s="132" t="s">
        <v>142</v>
      </c>
      <c r="AT109" s="140" t="s">
        <v>71</v>
      </c>
      <c r="AU109" s="140" t="s">
        <v>80</v>
      </c>
      <c r="AY109" s="132" t="s">
        <v>119</v>
      </c>
      <c r="BK109" s="141">
        <f>SUM(BK110:BK129)</f>
        <v>0</v>
      </c>
    </row>
    <row r="110" spans="2:65" s="1" customFormat="1" ht="16.5" customHeight="1">
      <c r="B110" s="144"/>
      <c r="C110" s="145" t="s">
        <v>167</v>
      </c>
      <c r="D110" s="145" t="s">
        <v>122</v>
      </c>
      <c r="E110" s="146" t="s">
        <v>168</v>
      </c>
      <c r="F110" s="147" t="s">
        <v>169</v>
      </c>
      <c r="G110" s="148" t="s">
        <v>133</v>
      </c>
      <c r="H110" s="149">
        <v>1</v>
      </c>
      <c r="I110" s="150"/>
      <c r="J110" s="151">
        <f>ROUND(I110*H110,2)</f>
        <v>0</v>
      </c>
      <c r="K110" s="147" t="s">
        <v>3</v>
      </c>
      <c r="L110" s="32"/>
      <c r="M110" s="152" t="s">
        <v>3</v>
      </c>
      <c r="N110" s="153" t="s">
        <v>43</v>
      </c>
      <c r="O110" s="52"/>
      <c r="P110" s="154">
        <f>O110*H110</f>
        <v>0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AR110" s="156" t="s">
        <v>126</v>
      </c>
      <c r="AT110" s="156" t="s">
        <v>122</v>
      </c>
      <c r="AU110" s="156" t="s">
        <v>82</v>
      </c>
      <c r="AY110" s="17" t="s">
        <v>119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17" t="s">
        <v>80</v>
      </c>
      <c r="BK110" s="157">
        <f>ROUND(I110*H110,2)</f>
        <v>0</v>
      </c>
      <c r="BL110" s="17" t="s">
        <v>126</v>
      </c>
      <c r="BM110" s="156" t="s">
        <v>170</v>
      </c>
    </row>
    <row r="111" spans="2:65" s="1" customFormat="1" ht="11.25">
      <c r="B111" s="32"/>
      <c r="D111" s="158" t="s">
        <v>128</v>
      </c>
      <c r="F111" s="159" t="s">
        <v>169</v>
      </c>
      <c r="I111" s="88"/>
      <c r="L111" s="32"/>
      <c r="M111" s="160"/>
      <c r="N111" s="52"/>
      <c r="O111" s="52"/>
      <c r="P111" s="52"/>
      <c r="Q111" s="52"/>
      <c r="R111" s="52"/>
      <c r="S111" s="52"/>
      <c r="T111" s="53"/>
      <c r="AT111" s="17" t="s">
        <v>128</v>
      </c>
      <c r="AU111" s="17" t="s">
        <v>82</v>
      </c>
    </row>
    <row r="112" spans="2:65" s="1" customFormat="1" ht="19.5">
      <c r="B112" s="32"/>
      <c r="D112" s="158" t="s">
        <v>129</v>
      </c>
      <c r="F112" s="161" t="s">
        <v>171</v>
      </c>
      <c r="I112" s="88"/>
      <c r="L112" s="32"/>
      <c r="M112" s="160"/>
      <c r="N112" s="52"/>
      <c r="O112" s="52"/>
      <c r="P112" s="52"/>
      <c r="Q112" s="52"/>
      <c r="R112" s="52"/>
      <c r="S112" s="52"/>
      <c r="T112" s="53"/>
      <c r="AT112" s="17" t="s">
        <v>129</v>
      </c>
      <c r="AU112" s="17" t="s">
        <v>82</v>
      </c>
    </row>
    <row r="113" spans="2:65" s="1" customFormat="1" ht="16.5" customHeight="1">
      <c r="B113" s="144"/>
      <c r="C113" s="145" t="s">
        <v>172</v>
      </c>
      <c r="D113" s="145" t="s">
        <v>122</v>
      </c>
      <c r="E113" s="146" t="s">
        <v>173</v>
      </c>
      <c r="F113" s="147" t="s">
        <v>174</v>
      </c>
      <c r="G113" s="148" t="s">
        <v>175</v>
      </c>
      <c r="H113" s="149">
        <v>1</v>
      </c>
      <c r="I113" s="150"/>
      <c r="J113" s="151">
        <f>ROUND(I113*H113,2)</f>
        <v>0</v>
      </c>
      <c r="K113" s="147" t="s">
        <v>3</v>
      </c>
      <c r="L113" s="32"/>
      <c r="M113" s="152" t="s">
        <v>3</v>
      </c>
      <c r="N113" s="153" t="s">
        <v>43</v>
      </c>
      <c r="O113" s="52"/>
      <c r="P113" s="154">
        <f>O113*H113</f>
        <v>0</v>
      </c>
      <c r="Q113" s="154">
        <v>3.5599999999999998E-3</v>
      </c>
      <c r="R113" s="154">
        <f>Q113*H113</f>
        <v>3.5599999999999998E-3</v>
      </c>
      <c r="S113" s="154">
        <v>0</v>
      </c>
      <c r="T113" s="155">
        <f>S113*H113</f>
        <v>0</v>
      </c>
      <c r="AR113" s="156" t="s">
        <v>126</v>
      </c>
      <c r="AT113" s="156" t="s">
        <v>122</v>
      </c>
      <c r="AU113" s="156" t="s">
        <v>82</v>
      </c>
      <c r="AY113" s="17" t="s">
        <v>119</v>
      </c>
      <c r="BE113" s="157">
        <f>IF(N113="základní",J113,0)</f>
        <v>0</v>
      </c>
      <c r="BF113" s="157">
        <f>IF(N113="snížená",J113,0)</f>
        <v>0</v>
      </c>
      <c r="BG113" s="157">
        <f>IF(N113="zákl. přenesená",J113,0)</f>
        <v>0</v>
      </c>
      <c r="BH113" s="157">
        <f>IF(N113="sníž. přenesená",J113,0)</f>
        <v>0</v>
      </c>
      <c r="BI113" s="157">
        <f>IF(N113="nulová",J113,0)</f>
        <v>0</v>
      </c>
      <c r="BJ113" s="17" t="s">
        <v>80</v>
      </c>
      <c r="BK113" s="157">
        <f>ROUND(I113*H113,2)</f>
        <v>0</v>
      </c>
      <c r="BL113" s="17" t="s">
        <v>126</v>
      </c>
      <c r="BM113" s="156" t="s">
        <v>176</v>
      </c>
    </row>
    <row r="114" spans="2:65" s="1" customFormat="1" ht="11.25">
      <c r="B114" s="32"/>
      <c r="D114" s="158" t="s">
        <v>128</v>
      </c>
      <c r="F114" s="159" t="s">
        <v>174</v>
      </c>
      <c r="I114" s="88"/>
      <c r="L114" s="32"/>
      <c r="M114" s="160"/>
      <c r="N114" s="52"/>
      <c r="O114" s="52"/>
      <c r="P114" s="52"/>
      <c r="Q114" s="52"/>
      <c r="R114" s="52"/>
      <c r="S114" s="52"/>
      <c r="T114" s="53"/>
      <c r="AT114" s="17" t="s">
        <v>128</v>
      </c>
      <c r="AU114" s="17" t="s">
        <v>82</v>
      </c>
    </row>
    <row r="115" spans="2:65" s="1" customFormat="1" ht="39">
      <c r="B115" s="32"/>
      <c r="D115" s="158" t="s">
        <v>129</v>
      </c>
      <c r="F115" s="161" t="s">
        <v>177</v>
      </c>
      <c r="I115" s="88"/>
      <c r="L115" s="32"/>
      <c r="M115" s="160"/>
      <c r="N115" s="52"/>
      <c r="O115" s="52"/>
      <c r="P115" s="52"/>
      <c r="Q115" s="52"/>
      <c r="R115" s="52"/>
      <c r="S115" s="52"/>
      <c r="T115" s="53"/>
      <c r="AT115" s="17" t="s">
        <v>129</v>
      </c>
      <c r="AU115" s="17" t="s">
        <v>82</v>
      </c>
    </row>
    <row r="116" spans="2:65" s="1" customFormat="1" ht="16.5" customHeight="1">
      <c r="B116" s="144"/>
      <c r="C116" s="145" t="s">
        <v>178</v>
      </c>
      <c r="D116" s="145" t="s">
        <v>122</v>
      </c>
      <c r="E116" s="146" t="s">
        <v>179</v>
      </c>
      <c r="F116" s="147" t="s">
        <v>180</v>
      </c>
      <c r="G116" s="148" t="s">
        <v>133</v>
      </c>
      <c r="H116" s="149">
        <v>1</v>
      </c>
      <c r="I116" s="150"/>
      <c r="J116" s="151">
        <f>ROUND(I116*H116,2)</f>
        <v>0</v>
      </c>
      <c r="K116" s="147" t="s">
        <v>3</v>
      </c>
      <c r="L116" s="32"/>
      <c r="M116" s="152" t="s">
        <v>3</v>
      </c>
      <c r="N116" s="153" t="s">
        <v>43</v>
      </c>
      <c r="O116" s="52"/>
      <c r="P116" s="154">
        <f>O116*H116</f>
        <v>0</v>
      </c>
      <c r="Q116" s="154">
        <v>0</v>
      </c>
      <c r="R116" s="154">
        <f>Q116*H116</f>
        <v>0</v>
      </c>
      <c r="S116" s="154">
        <v>0</v>
      </c>
      <c r="T116" s="155">
        <f>S116*H116</f>
        <v>0</v>
      </c>
      <c r="AR116" s="156" t="s">
        <v>126</v>
      </c>
      <c r="AT116" s="156" t="s">
        <v>122</v>
      </c>
      <c r="AU116" s="156" t="s">
        <v>82</v>
      </c>
      <c r="AY116" s="17" t="s">
        <v>119</v>
      </c>
      <c r="BE116" s="157">
        <f>IF(N116="základní",J116,0)</f>
        <v>0</v>
      </c>
      <c r="BF116" s="157">
        <f>IF(N116="snížená",J116,0)</f>
        <v>0</v>
      </c>
      <c r="BG116" s="157">
        <f>IF(N116="zákl. přenesená",J116,0)</f>
        <v>0</v>
      </c>
      <c r="BH116" s="157">
        <f>IF(N116="sníž. přenesená",J116,0)</f>
        <v>0</v>
      </c>
      <c r="BI116" s="157">
        <f>IF(N116="nulová",J116,0)</f>
        <v>0</v>
      </c>
      <c r="BJ116" s="17" t="s">
        <v>80</v>
      </c>
      <c r="BK116" s="157">
        <f>ROUND(I116*H116,2)</f>
        <v>0</v>
      </c>
      <c r="BL116" s="17" t="s">
        <v>126</v>
      </c>
      <c r="BM116" s="156" t="s">
        <v>181</v>
      </c>
    </row>
    <row r="117" spans="2:65" s="1" customFormat="1" ht="11.25">
      <c r="B117" s="32"/>
      <c r="D117" s="158" t="s">
        <v>128</v>
      </c>
      <c r="F117" s="159" t="s">
        <v>180</v>
      </c>
      <c r="I117" s="88"/>
      <c r="L117" s="32"/>
      <c r="M117" s="160"/>
      <c r="N117" s="52"/>
      <c r="O117" s="52"/>
      <c r="P117" s="52"/>
      <c r="Q117" s="52"/>
      <c r="R117" s="52"/>
      <c r="S117" s="52"/>
      <c r="T117" s="53"/>
      <c r="AT117" s="17" t="s">
        <v>128</v>
      </c>
      <c r="AU117" s="17" t="s">
        <v>82</v>
      </c>
    </row>
    <row r="118" spans="2:65" s="1" customFormat="1" ht="24" customHeight="1">
      <c r="B118" s="144"/>
      <c r="C118" s="145" t="s">
        <v>182</v>
      </c>
      <c r="D118" s="145" t="s">
        <v>122</v>
      </c>
      <c r="E118" s="146" t="s">
        <v>183</v>
      </c>
      <c r="F118" s="147" t="s">
        <v>184</v>
      </c>
      <c r="G118" s="148" t="s">
        <v>133</v>
      </c>
      <c r="H118" s="149">
        <v>1</v>
      </c>
      <c r="I118" s="150"/>
      <c r="J118" s="151">
        <f>ROUND(I118*H118,2)</f>
        <v>0</v>
      </c>
      <c r="K118" s="147" t="s">
        <v>3</v>
      </c>
      <c r="L118" s="32"/>
      <c r="M118" s="152" t="s">
        <v>3</v>
      </c>
      <c r="N118" s="153" t="s">
        <v>43</v>
      </c>
      <c r="O118" s="52"/>
      <c r="P118" s="154">
        <f>O118*H118</f>
        <v>0</v>
      </c>
      <c r="Q118" s="154">
        <v>0</v>
      </c>
      <c r="R118" s="154">
        <f>Q118*H118</f>
        <v>0</v>
      </c>
      <c r="S118" s="154">
        <v>0</v>
      </c>
      <c r="T118" s="155">
        <f>S118*H118</f>
        <v>0</v>
      </c>
      <c r="AR118" s="156" t="s">
        <v>126</v>
      </c>
      <c r="AT118" s="156" t="s">
        <v>122</v>
      </c>
      <c r="AU118" s="156" t="s">
        <v>82</v>
      </c>
      <c r="AY118" s="17" t="s">
        <v>119</v>
      </c>
      <c r="BE118" s="157">
        <f>IF(N118="základní",J118,0)</f>
        <v>0</v>
      </c>
      <c r="BF118" s="157">
        <f>IF(N118="snížená",J118,0)</f>
        <v>0</v>
      </c>
      <c r="BG118" s="157">
        <f>IF(N118="zákl. přenesená",J118,0)</f>
        <v>0</v>
      </c>
      <c r="BH118" s="157">
        <f>IF(N118="sníž. přenesená",J118,0)</f>
        <v>0</v>
      </c>
      <c r="BI118" s="157">
        <f>IF(N118="nulová",J118,0)</f>
        <v>0</v>
      </c>
      <c r="BJ118" s="17" t="s">
        <v>80</v>
      </c>
      <c r="BK118" s="157">
        <f>ROUND(I118*H118,2)</f>
        <v>0</v>
      </c>
      <c r="BL118" s="17" t="s">
        <v>126</v>
      </c>
      <c r="BM118" s="156" t="s">
        <v>185</v>
      </c>
    </row>
    <row r="119" spans="2:65" s="1" customFormat="1" ht="11.25">
      <c r="B119" s="32"/>
      <c r="D119" s="158" t="s">
        <v>128</v>
      </c>
      <c r="F119" s="159" t="s">
        <v>184</v>
      </c>
      <c r="I119" s="88"/>
      <c r="L119" s="32"/>
      <c r="M119" s="160"/>
      <c r="N119" s="52"/>
      <c r="O119" s="52"/>
      <c r="P119" s="52"/>
      <c r="Q119" s="52"/>
      <c r="R119" s="52"/>
      <c r="S119" s="52"/>
      <c r="T119" s="53"/>
      <c r="AT119" s="17" t="s">
        <v>128</v>
      </c>
      <c r="AU119" s="17" t="s">
        <v>82</v>
      </c>
    </row>
    <row r="120" spans="2:65" s="1" customFormat="1" ht="19.5">
      <c r="B120" s="32"/>
      <c r="D120" s="158" t="s">
        <v>129</v>
      </c>
      <c r="F120" s="161" t="s">
        <v>186</v>
      </c>
      <c r="I120" s="88"/>
      <c r="L120" s="32"/>
      <c r="M120" s="160"/>
      <c r="N120" s="52"/>
      <c r="O120" s="52"/>
      <c r="P120" s="52"/>
      <c r="Q120" s="52"/>
      <c r="R120" s="52"/>
      <c r="S120" s="52"/>
      <c r="T120" s="53"/>
      <c r="AT120" s="17" t="s">
        <v>129</v>
      </c>
      <c r="AU120" s="17" t="s">
        <v>82</v>
      </c>
    </row>
    <row r="121" spans="2:65" s="1" customFormat="1" ht="16.5" customHeight="1">
      <c r="B121" s="144"/>
      <c r="C121" s="145" t="s">
        <v>187</v>
      </c>
      <c r="D121" s="145" t="s">
        <v>122</v>
      </c>
      <c r="E121" s="146" t="s">
        <v>188</v>
      </c>
      <c r="F121" s="147" t="s">
        <v>189</v>
      </c>
      <c r="G121" s="148" t="s">
        <v>125</v>
      </c>
      <c r="H121" s="149">
        <v>1</v>
      </c>
      <c r="I121" s="150"/>
      <c r="J121" s="151">
        <f>ROUND(I121*H121,2)</f>
        <v>0</v>
      </c>
      <c r="K121" s="147" t="s">
        <v>3</v>
      </c>
      <c r="L121" s="32"/>
      <c r="M121" s="152" t="s">
        <v>3</v>
      </c>
      <c r="N121" s="153" t="s">
        <v>43</v>
      </c>
      <c r="O121" s="52"/>
      <c r="P121" s="154">
        <f>O121*H121</f>
        <v>0</v>
      </c>
      <c r="Q121" s="154">
        <v>0</v>
      </c>
      <c r="R121" s="154">
        <f>Q121*H121</f>
        <v>0</v>
      </c>
      <c r="S121" s="154">
        <v>0</v>
      </c>
      <c r="T121" s="155">
        <f>S121*H121</f>
        <v>0</v>
      </c>
      <c r="AR121" s="156" t="s">
        <v>126</v>
      </c>
      <c r="AT121" s="156" t="s">
        <v>122</v>
      </c>
      <c r="AU121" s="156" t="s">
        <v>82</v>
      </c>
      <c r="AY121" s="17" t="s">
        <v>119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7" t="s">
        <v>80</v>
      </c>
      <c r="BK121" s="157">
        <f>ROUND(I121*H121,2)</f>
        <v>0</v>
      </c>
      <c r="BL121" s="17" t="s">
        <v>126</v>
      </c>
      <c r="BM121" s="156" t="s">
        <v>190</v>
      </c>
    </row>
    <row r="122" spans="2:65" s="1" customFormat="1" ht="11.25">
      <c r="B122" s="32"/>
      <c r="D122" s="158" t="s">
        <v>128</v>
      </c>
      <c r="F122" s="159" t="s">
        <v>189</v>
      </c>
      <c r="I122" s="88"/>
      <c r="L122" s="32"/>
      <c r="M122" s="160"/>
      <c r="N122" s="52"/>
      <c r="O122" s="52"/>
      <c r="P122" s="52"/>
      <c r="Q122" s="52"/>
      <c r="R122" s="52"/>
      <c r="S122" s="52"/>
      <c r="T122" s="53"/>
      <c r="AT122" s="17" t="s">
        <v>128</v>
      </c>
      <c r="AU122" s="17" t="s">
        <v>82</v>
      </c>
    </row>
    <row r="123" spans="2:65" s="1" customFormat="1" ht="19.5">
      <c r="B123" s="32"/>
      <c r="D123" s="158" t="s">
        <v>129</v>
      </c>
      <c r="F123" s="161" t="s">
        <v>191</v>
      </c>
      <c r="I123" s="88"/>
      <c r="L123" s="32"/>
      <c r="M123" s="160"/>
      <c r="N123" s="52"/>
      <c r="O123" s="52"/>
      <c r="P123" s="52"/>
      <c r="Q123" s="52"/>
      <c r="R123" s="52"/>
      <c r="S123" s="52"/>
      <c r="T123" s="53"/>
      <c r="AT123" s="17" t="s">
        <v>129</v>
      </c>
      <c r="AU123" s="17" t="s">
        <v>82</v>
      </c>
    </row>
    <row r="124" spans="2:65" s="1" customFormat="1" ht="16.5" customHeight="1">
      <c r="B124" s="144"/>
      <c r="C124" s="145" t="s">
        <v>192</v>
      </c>
      <c r="D124" s="145" t="s">
        <v>122</v>
      </c>
      <c r="E124" s="146" t="s">
        <v>193</v>
      </c>
      <c r="F124" s="147" t="s">
        <v>194</v>
      </c>
      <c r="G124" s="148" t="s">
        <v>125</v>
      </c>
      <c r="H124" s="149">
        <v>1</v>
      </c>
      <c r="I124" s="150"/>
      <c r="J124" s="151">
        <f>ROUND(I124*H124,2)</f>
        <v>0</v>
      </c>
      <c r="K124" s="147" t="s">
        <v>3</v>
      </c>
      <c r="L124" s="32"/>
      <c r="M124" s="152" t="s">
        <v>3</v>
      </c>
      <c r="N124" s="153" t="s">
        <v>43</v>
      </c>
      <c r="O124" s="52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AR124" s="156" t="s">
        <v>126</v>
      </c>
      <c r="AT124" s="156" t="s">
        <v>122</v>
      </c>
      <c r="AU124" s="156" t="s">
        <v>82</v>
      </c>
      <c r="AY124" s="17" t="s">
        <v>119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7" t="s">
        <v>80</v>
      </c>
      <c r="BK124" s="157">
        <f>ROUND(I124*H124,2)</f>
        <v>0</v>
      </c>
      <c r="BL124" s="17" t="s">
        <v>126</v>
      </c>
      <c r="BM124" s="156" t="s">
        <v>195</v>
      </c>
    </row>
    <row r="125" spans="2:65" s="1" customFormat="1" ht="11.25">
      <c r="B125" s="32"/>
      <c r="D125" s="158" t="s">
        <v>128</v>
      </c>
      <c r="F125" s="159" t="s">
        <v>194</v>
      </c>
      <c r="I125" s="88"/>
      <c r="L125" s="32"/>
      <c r="M125" s="160"/>
      <c r="N125" s="52"/>
      <c r="O125" s="52"/>
      <c r="P125" s="52"/>
      <c r="Q125" s="52"/>
      <c r="R125" s="52"/>
      <c r="S125" s="52"/>
      <c r="T125" s="53"/>
      <c r="AT125" s="17" t="s">
        <v>128</v>
      </c>
      <c r="AU125" s="17" t="s">
        <v>82</v>
      </c>
    </row>
    <row r="126" spans="2:65" s="1" customFormat="1" ht="29.25">
      <c r="B126" s="32"/>
      <c r="D126" s="158" t="s">
        <v>129</v>
      </c>
      <c r="F126" s="161" t="s">
        <v>196</v>
      </c>
      <c r="I126" s="88"/>
      <c r="L126" s="32"/>
      <c r="M126" s="160"/>
      <c r="N126" s="52"/>
      <c r="O126" s="52"/>
      <c r="P126" s="52"/>
      <c r="Q126" s="52"/>
      <c r="R126" s="52"/>
      <c r="S126" s="52"/>
      <c r="T126" s="53"/>
      <c r="AT126" s="17" t="s">
        <v>129</v>
      </c>
      <c r="AU126" s="17" t="s">
        <v>82</v>
      </c>
    </row>
    <row r="127" spans="2:65" s="1" customFormat="1" ht="16.5" customHeight="1">
      <c r="B127" s="144"/>
      <c r="C127" s="145" t="s">
        <v>9</v>
      </c>
      <c r="D127" s="145" t="s">
        <v>122</v>
      </c>
      <c r="E127" s="146" t="s">
        <v>197</v>
      </c>
      <c r="F127" s="147" t="s">
        <v>198</v>
      </c>
      <c r="G127" s="148" t="s">
        <v>125</v>
      </c>
      <c r="H127" s="149">
        <v>1</v>
      </c>
      <c r="I127" s="150"/>
      <c r="J127" s="151">
        <f>ROUND(I127*H127,2)</f>
        <v>0</v>
      </c>
      <c r="K127" s="147" t="s">
        <v>3</v>
      </c>
      <c r="L127" s="32"/>
      <c r="M127" s="152" t="s">
        <v>3</v>
      </c>
      <c r="N127" s="153" t="s">
        <v>43</v>
      </c>
      <c r="O127" s="52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AR127" s="156" t="s">
        <v>126</v>
      </c>
      <c r="AT127" s="156" t="s">
        <v>122</v>
      </c>
      <c r="AU127" s="156" t="s">
        <v>82</v>
      </c>
      <c r="AY127" s="17" t="s">
        <v>119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80</v>
      </c>
      <c r="BK127" s="157">
        <f>ROUND(I127*H127,2)</f>
        <v>0</v>
      </c>
      <c r="BL127" s="17" t="s">
        <v>126</v>
      </c>
      <c r="BM127" s="156" t="s">
        <v>199</v>
      </c>
    </row>
    <row r="128" spans="2:65" s="1" customFormat="1" ht="11.25">
      <c r="B128" s="32"/>
      <c r="D128" s="158" t="s">
        <v>128</v>
      </c>
      <c r="F128" s="159" t="s">
        <v>200</v>
      </c>
      <c r="I128" s="88"/>
      <c r="L128" s="32"/>
      <c r="M128" s="160"/>
      <c r="N128" s="52"/>
      <c r="O128" s="52"/>
      <c r="P128" s="52"/>
      <c r="Q128" s="52"/>
      <c r="R128" s="52"/>
      <c r="S128" s="52"/>
      <c r="T128" s="53"/>
      <c r="AT128" s="17" t="s">
        <v>128</v>
      </c>
      <c r="AU128" s="17" t="s">
        <v>82</v>
      </c>
    </row>
    <row r="129" spans="2:47" s="1" customFormat="1" ht="29.25">
      <c r="B129" s="32"/>
      <c r="D129" s="158" t="s">
        <v>129</v>
      </c>
      <c r="F129" s="161" t="s">
        <v>201</v>
      </c>
      <c r="I129" s="88"/>
      <c r="L129" s="32"/>
      <c r="M129" s="162"/>
      <c r="N129" s="163"/>
      <c r="O129" s="163"/>
      <c r="P129" s="163"/>
      <c r="Q129" s="163"/>
      <c r="R129" s="163"/>
      <c r="S129" s="163"/>
      <c r="T129" s="164"/>
      <c r="AT129" s="17" t="s">
        <v>129</v>
      </c>
      <c r="AU129" s="17" t="s">
        <v>82</v>
      </c>
    </row>
    <row r="130" spans="2:47" s="1" customFormat="1" ht="6.95" customHeight="1">
      <c r="B130" s="41"/>
      <c r="C130" s="42"/>
      <c r="D130" s="42"/>
      <c r="E130" s="42"/>
      <c r="F130" s="42"/>
      <c r="G130" s="42"/>
      <c r="H130" s="42"/>
      <c r="I130" s="105"/>
      <c r="J130" s="42"/>
      <c r="K130" s="42"/>
      <c r="L130" s="32"/>
    </row>
  </sheetData>
  <autoFilter ref="C83:K12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75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5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86"/>
      <c r="J3" s="19"/>
      <c r="K3" s="19"/>
      <c r="L3" s="20"/>
      <c r="AT3" s="17" t="s">
        <v>82</v>
      </c>
    </row>
    <row r="4" spans="2:46" ht="24.95" customHeight="1">
      <c r="B4" s="20"/>
      <c r="D4" s="21" t="s">
        <v>92</v>
      </c>
      <c r="L4" s="20"/>
      <c r="M4" s="87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7" t="str">
        <f>'Rekapitulace stavby'!K6</f>
        <v>Revitalizace objektu ZS Zarubova v Praze 12 pavilon1,2,3</v>
      </c>
      <c r="F7" s="318"/>
      <c r="G7" s="318"/>
      <c r="H7" s="318"/>
      <c r="L7" s="20"/>
    </row>
    <row r="8" spans="2:46" s="1" customFormat="1" ht="12" customHeight="1">
      <c r="B8" s="32"/>
      <c r="D8" s="27" t="s">
        <v>93</v>
      </c>
      <c r="I8" s="88"/>
      <c r="L8" s="32"/>
    </row>
    <row r="9" spans="2:46" s="1" customFormat="1" ht="36.950000000000003" customHeight="1">
      <c r="B9" s="32"/>
      <c r="E9" s="298" t="s">
        <v>202</v>
      </c>
      <c r="F9" s="319"/>
      <c r="G9" s="319"/>
      <c r="H9" s="319"/>
      <c r="I9" s="88"/>
      <c r="L9" s="32"/>
    </row>
    <row r="10" spans="2:46" s="1" customFormat="1" ht="11.25">
      <c r="B10" s="32"/>
      <c r="I10" s="88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89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89" t="s">
        <v>23</v>
      </c>
      <c r="J12" s="49" t="str">
        <f>'Rekapitulace stavby'!AN8</f>
        <v>9. 4. 2020</v>
      </c>
      <c r="L12" s="32"/>
    </row>
    <row r="13" spans="2:46" s="1" customFormat="1" ht="10.9" customHeight="1">
      <c r="B13" s="32"/>
      <c r="I13" s="88"/>
      <c r="L13" s="32"/>
    </row>
    <row r="14" spans="2:46" s="1" customFormat="1" ht="12" customHeight="1">
      <c r="B14" s="32"/>
      <c r="D14" s="27" t="s">
        <v>25</v>
      </c>
      <c r="I14" s="89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89" t="s">
        <v>28</v>
      </c>
      <c r="J15" s="25" t="s">
        <v>3</v>
      </c>
      <c r="L15" s="32"/>
    </row>
    <row r="16" spans="2:46" s="1" customFormat="1" ht="6.95" customHeight="1">
      <c r="B16" s="32"/>
      <c r="I16" s="88"/>
      <c r="L16" s="32"/>
    </row>
    <row r="17" spans="2:12" s="1" customFormat="1" ht="12" customHeight="1">
      <c r="B17" s="32"/>
      <c r="D17" s="27" t="s">
        <v>29</v>
      </c>
      <c r="I17" s="89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20" t="str">
        <f>'Rekapitulace stavby'!E14</f>
        <v>Vyplň údaj</v>
      </c>
      <c r="F18" s="301"/>
      <c r="G18" s="301"/>
      <c r="H18" s="301"/>
      <c r="I18" s="89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I19" s="88"/>
      <c r="L19" s="32"/>
    </row>
    <row r="20" spans="2:12" s="1" customFormat="1" ht="12" customHeight="1">
      <c r="B20" s="32"/>
      <c r="D20" s="27" t="s">
        <v>31</v>
      </c>
      <c r="I20" s="89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89" t="s">
        <v>28</v>
      </c>
      <c r="J21" s="25" t="s">
        <v>3</v>
      </c>
      <c r="L21" s="32"/>
    </row>
    <row r="22" spans="2:12" s="1" customFormat="1" ht="6.95" customHeight="1">
      <c r="B22" s="32"/>
      <c r="I22" s="88"/>
      <c r="L22" s="32"/>
    </row>
    <row r="23" spans="2:12" s="1" customFormat="1" ht="12" customHeight="1">
      <c r="B23" s="32"/>
      <c r="D23" s="27" t="s">
        <v>34</v>
      </c>
      <c r="I23" s="89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89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I25" s="88"/>
      <c r="L25" s="32"/>
    </row>
    <row r="26" spans="2:12" s="1" customFormat="1" ht="12" customHeight="1">
      <c r="B26" s="32"/>
      <c r="D26" s="27" t="s">
        <v>36</v>
      </c>
      <c r="I26" s="88"/>
      <c r="L26" s="32"/>
    </row>
    <row r="27" spans="2:12" s="7" customFormat="1" ht="38.25" customHeight="1">
      <c r="B27" s="90"/>
      <c r="E27" s="305" t="s">
        <v>37</v>
      </c>
      <c r="F27" s="305"/>
      <c r="G27" s="305"/>
      <c r="H27" s="305"/>
      <c r="I27" s="91"/>
      <c r="L27" s="90"/>
    </row>
    <row r="28" spans="2:12" s="1" customFormat="1" ht="6.95" customHeight="1">
      <c r="B28" s="32"/>
      <c r="I28" s="88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92"/>
      <c r="J29" s="50"/>
      <c r="K29" s="50"/>
      <c r="L29" s="32"/>
    </row>
    <row r="30" spans="2:12" s="1" customFormat="1" ht="25.35" customHeight="1">
      <c r="B30" s="32"/>
      <c r="D30" s="93" t="s">
        <v>38</v>
      </c>
      <c r="I30" s="88"/>
      <c r="J30" s="63">
        <f>ROUND(J101,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92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94" t="s">
        <v>39</v>
      </c>
      <c r="J32" s="35" t="s">
        <v>41</v>
      </c>
      <c r="L32" s="32"/>
    </row>
    <row r="33" spans="2:12" s="1" customFormat="1" ht="14.45" customHeight="1">
      <c r="B33" s="32"/>
      <c r="D33" s="95" t="s">
        <v>42</v>
      </c>
      <c r="E33" s="27" t="s">
        <v>43</v>
      </c>
      <c r="F33" s="96">
        <f>ROUND((SUM(BE101:BE754)),  2)</f>
        <v>0</v>
      </c>
      <c r="I33" s="97">
        <v>0.21</v>
      </c>
      <c r="J33" s="96">
        <f>ROUND(((SUM(BE101:BE754))*I33),  2)</f>
        <v>0</v>
      </c>
      <c r="L33" s="32"/>
    </row>
    <row r="34" spans="2:12" s="1" customFormat="1" ht="14.45" customHeight="1">
      <c r="B34" s="32"/>
      <c r="E34" s="27" t="s">
        <v>44</v>
      </c>
      <c r="F34" s="96">
        <f>ROUND((SUM(BF101:BF754)),  2)</f>
        <v>0</v>
      </c>
      <c r="I34" s="97">
        <v>0.15</v>
      </c>
      <c r="J34" s="96">
        <f>ROUND(((SUM(BF101:BF754))*I34),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96">
        <f>ROUND((SUM(BG101:BG754)),  2)</f>
        <v>0</v>
      </c>
      <c r="I35" s="97">
        <v>0.21</v>
      </c>
      <c r="J35" s="96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96">
        <f>ROUND((SUM(BH101:BH754)),  2)</f>
        <v>0</v>
      </c>
      <c r="I36" s="97">
        <v>0.15</v>
      </c>
      <c r="J36" s="96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96">
        <f>ROUND((SUM(BI101:BI754)),  2)</f>
        <v>0</v>
      </c>
      <c r="I37" s="97">
        <v>0</v>
      </c>
      <c r="J37" s="96">
        <f>0</f>
        <v>0</v>
      </c>
      <c r="L37" s="32"/>
    </row>
    <row r="38" spans="2:12" s="1" customFormat="1" ht="6.95" customHeight="1">
      <c r="B38" s="32"/>
      <c r="I38" s="88"/>
      <c r="L38" s="32"/>
    </row>
    <row r="39" spans="2:12" s="1" customFormat="1" ht="25.35" customHeight="1">
      <c r="B39" s="32"/>
      <c r="C39" s="98"/>
      <c r="D39" s="99" t="s">
        <v>48</v>
      </c>
      <c r="E39" s="54"/>
      <c r="F39" s="54"/>
      <c r="G39" s="100" t="s">
        <v>49</v>
      </c>
      <c r="H39" s="101" t="s">
        <v>50</v>
      </c>
      <c r="I39" s="102"/>
      <c r="J39" s="103">
        <f>SUM(J30:J37)</f>
        <v>0</v>
      </c>
      <c r="K39" s="104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105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106"/>
      <c r="J44" s="44"/>
      <c r="K44" s="44"/>
      <c r="L44" s="32"/>
    </row>
    <row r="45" spans="2:12" s="1" customFormat="1" ht="24.95" customHeight="1">
      <c r="B45" s="32"/>
      <c r="C45" s="21" t="s">
        <v>95</v>
      </c>
      <c r="I45" s="88"/>
      <c r="L45" s="32"/>
    </row>
    <row r="46" spans="2:12" s="1" customFormat="1" ht="6.95" customHeight="1">
      <c r="B46" s="32"/>
      <c r="I46" s="88"/>
      <c r="L46" s="32"/>
    </row>
    <row r="47" spans="2:12" s="1" customFormat="1" ht="12" customHeight="1">
      <c r="B47" s="32"/>
      <c r="C47" s="27" t="s">
        <v>17</v>
      </c>
      <c r="I47" s="88"/>
      <c r="L47" s="32"/>
    </row>
    <row r="48" spans="2:12" s="1" customFormat="1" ht="16.5" customHeight="1">
      <c r="B48" s="32"/>
      <c r="E48" s="317" t="str">
        <f>E7</f>
        <v>Revitalizace objektu ZS Zarubova v Praze 12 pavilon1,2,3</v>
      </c>
      <c r="F48" s="318"/>
      <c r="G48" s="318"/>
      <c r="H48" s="318"/>
      <c r="I48" s="88"/>
      <c r="L48" s="32"/>
    </row>
    <row r="49" spans="2:47" s="1" customFormat="1" ht="12" customHeight="1">
      <c r="B49" s="32"/>
      <c r="C49" s="27" t="s">
        <v>93</v>
      </c>
      <c r="I49" s="88"/>
      <c r="L49" s="32"/>
    </row>
    <row r="50" spans="2:47" s="1" customFormat="1" ht="16.5" customHeight="1">
      <c r="B50" s="32"/>
      <c r="E50" s="298" t="str">
        <f>E9</f>
        <v xml:space="preserve">01 - Pavilon 1 </v>
      </c>
      <c r="F50" s="319"/>
      <c r="G50" s="319"/>
      <c r="H50" s="319"/>
      <c r="I50" s="88"/>
      <c r="L50" s="32"/>
    </row>
    <row r="51" spans="2:47" s="1" customFormat="1" ht="6.95" customHeight="1">
      <c r="B51" s="32"/>
      <c r="I51" s="88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Zárubova č.p.977,č.o.17,142 00 Praha 4 Kamýk</v>
      </c>
      <c r="I52" s="89" t="s">
        <v>23</v>
      </c>
      <c r="J52" s="49" t="str">
        <f>IF(J12="","",J12)</f>
        <v>9. 4. 2020</v>
      </c>
      <c r="L52" s="32"/>
    </row>
    <row r="53" spans="2:47" s="1" customFormat="1" ht="6.95" customHeight="1">
      <c r="B53" s="32"/>
      <c r="I53" s="88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MČ Praha 12, Písková 830/25, Praha 4, 143 00 </v>
      </c>
      <c r="I54" s="89" t="s">
        <v>31</v>
      </c>
      <c r="J54" s="30" t="str">
        <f>E21</f>
        <v>Ing.arch. Jan Mudra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89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I56" s="88"/>
      <c r="L56" s="32"/>
    </row>
    <row r="57" spans="2:47" s="1" customFormat="1" ht="29.25" customHeight="1">
      <c r="B57" s="32"/>
      <c r="C57" s="107" t="s">
        <v>96</v>
      </c>
      <c r="D57" s="98"/>
      <c r="E57" s="98"/>
      <c r="F57" s="98"/>
      <c r="G57" s="98"/>
      <c r="H57" s="98"/>
      <c r="I57" s="108"/>
      <c r="J57" s="109" t="s">
        <v>97</v>
      </c>
      <c r="K57" s="98"/>
      <c r="L57" s="32"/>
    </row>
    <row r="58" spans="2:47" s="1" customFormat="1" ht="10.35" customHeight="1">
      <c r="B58" s="32"/>
      <c r="I58" s="88"/>
      <c r="L58" s="32"/>
    </row>
    <row r="59" spans="2:47" s="1" customFormat="1" ht="22.9" customHeight="1">
      <c r="B59" s="32"/>
      <c r="C59" s="110" t="s">
        <v>70</v>
      </c>
      <c r="I59" s="88"/>
      <c r="J59" s="63">
        <f>J101</f>
        <v>0</v>
      </c>
      <c r="L59" s="32"/>
      <c r="AU59" s="17" t="s">
        <v>98</v>
      </c>
    </row>
    <row r="60" spans="2:47" s="8" customFormat="1" ht="24.95" customHeight="1">
      <c r="B60" s="111"/>
      <c r="D60" s="112" t="s">
        <v>203</v>
      </c>
      <c r="E60" s="113"/>
      <c r="F60" s="113"/>
      <c r="G60" s="113"/>
      <c r="H60" s="113"/>
      <c r="I60" s="114"/>
      <c r="J60" s="115">
        <f>J102</f>
        <v>0</v>
      </c>
      <c r="L60" s="111"/>
    </row>
    <row r="61" spans="2:47" s="9" customFormat="1" ht="19.899999999999999" customHeight="1">
      <c r="B61" s="116"/>
      <c r="D61" s="117" t="s">
        <v>204</v>
      </c>
      <c r="E61" s="118"/>
      <c r="F61" s="118"/>
      <c r="G61" s="118"/>
      <c r="H61" s="118"/>
      <c r="I61" s="119"/>
      <c r="J61" s="120">
        <f>J103</f>
        <v>0</v>
      </c>
      <c r="L61" s="116"/>
    </row>
    <row r="62" spans="2:47" s="9" customFormat="1" ht="19.899999999999999" customHeight="1">
      <c r="B62" s="116"/>
      <c r="D62" s="117" t="s">
        <v>205</v>
      </c>
      <c r="E62" s="118"/>
      <c r="F62" s="118"/>
      <c r="G62" s="118"/>
      <c r="H62" s="118"/>
      <c r="I62" s="119"/>
      <c r="J62" s="120">
        <f>J139</f>
        <v>0</v>
      </c>
      <c r="L62" s="116"/>
    </row>
    <row r="63" spans="2:47" s="9" customFormat="1" ht="19.899999999999999" customHeight="1">
      <c r="B63" s="116"/>
      <c r="D63" s="117" t="s">
        <v>206</v>
      </c>
      <c r="E63" s="118"/>
      <c r="F63" s="118"/>
      <c r="G63" s="118"/>
      <c r="H63" s="118"/>
      <c r="I63" s="119"/>
      <c r="J63" s="120">
        <f>J146</f>
        <v>0</v>
      </c>
      <c r="L63" s="116"/>
    </row>
    <row r="64" spans="2:47" s="9" customFormat="1" ht="19.899999999999999" customHeight="1">
      <c r="B64" s="116"/>
      <c r="D64" s="117" t="s">
        <v>207</v>
      </c>
      <c r="E64" s="118"/>
      <c r="F64" s="118"/>
      <c r="G64" s="118"/>
      <c r="H64" s="118"/>
      <c r="I64" s="119"/>
      <c r="J64" s="120">
        <f>J160</f>
        <v>0</v>
      </c>
      <c r="L64" s="116"/>
    </row>
    <row r="65" spans="2:12" s="9" customFormat="1" ht="19.899999999999999" customHeight="1">
      <c r="B65" s="116"/>
      <c r="D65" s="117" t="s">
        <v>208</v>
      </c>
      <c r="E65" s="118"/>
      <c r="F65" s="118"/>
      <c r="G65" s="118"/>
      <c r="H65" s="118"/>
      <c r="I65" s="119"/>
      <c r="J65" s="120">
        <f>J208</f>
        <v>0</v>
      </c>
      <c r="L65" s="116"/>
    </row>
    <row r="66" spans="2:12" s="9" customFormat="1" ht="19.899999999999999" customHeight="1">
      <c r="B66" s="116"/>
      <c r="D66" s="117" t="s">
        <v>209</v>
      </c>
      <c r="E66" s="118"/>
      <c r="F66" s="118"/>
      <c r="G66" s="118"/>
      <c r="H66" s="118"/>
      <c r="I66" s="119"/>
      <c r="J66" s="120">
        <f>J212</f>
        <v>0</v>
      </c>
      <c r="L66" s="116"/>
    </row>
    <row r="67" spans="2:12" s="9" customFormat="1" ht="19.899999999999999" customHeight="1">
      <c r="B67" s="116"/>
      <c r="D67" s="117" t="s">
        <v>210</v>
      </c>
      <c r="E67" s="118"/>
      <c r="F67" s="118"/>
      <c r="G67" s="118"/>
      <c r="H67" s="118"/>
      <c r="I67" s="119"/>
      <c r="J67" s="120">
        <f>J459</f>
        <v>0</v>
      </c>
      <c r="L67" s="116"/>
    </row>
    <row r="68" spans="2:12" s="8" customFormat="1" ht="24.95" customHeight="1">
      <c r="B68" s="111"/>
      <c r="D68" s="112" t="s">
        <v>211</v>
      </c>
      <c r="E68" s="113"/>
      <c r="F68" s="113"/>
      <c r="G68" s="113"/>
      <c r="H68" s="113"/>
      <c r="I68" s="114"/>
      <c r="J68" s="115">
        <f>J587</f>
        <v>0</v>
      </c>
      <c r="L68" s="111"/>
    </row>
    <row r="69" spans="2:12" s="9" customFormat="1" ht="19.899999999999999" customHeight="1">
      <c r="B69" s="116"/>
      <c r="D69" s="117" t="s">
        <v>212</v>
      </c>
      <c r="E69" s="118"/>
      <c r="F69" s="118"/>
      <c r="G69" s="118"/>
      <c r="H69" s="118"/>
      <c r="I69" s="119"/>
      <c r="J69" s="120">
        <f>J588</f>
        <v>0</v>
      </c>
      <c r="L69" s="116"/>
    </row>
    <row r="70" spans="2:12" s="9" customFormat="1" ht="19.899999999999999" customHeight="1">
      <c r="B70" s="116"/>
      <c r="D70" s="117" t="s">
        <v>213</v>
      </c>
      <c r="E70" s="118"/>
      <c r="F70" s="118"/>
      <c r="G70" s="118"/>
      <c r="H70" s="118"/>
      <c r="I70" s="119"/>
      <c r="J70" s="120">
        <f>J604</f>
        <v>0</v>
      </c>
      <c r="L70" s="116"/>
    </row>
    <row r="71" spans="2:12" s="9" customFormat="1" ht="19.899999999999999" customHeight="1">
      <c r="B71" s="116"/>
      <c r="D71" s="117" t="s">
        <v>214</v>
      </c>
      <c r="E71" s="118"/>
      <c r="F71" s="118"/>
      <c r="G71" s="118"/>
      <c r="H71" s="118"/>
      <c r="I71" s="119"/>
      <c r="J71" s="120">
        <f>J615</f>
        <v>0</v>
      </c>
      <c r="L71" s="116"/>
    </row>
    <row r="72" spans="2:12" s="9" customFormat="1" ht="19.899999999999999" customHeight="1">
      <c r="B72" s="116"/>
      <c r="D72" s="117" t="s">
        <v>215</v>
      </c>
      <c r="E72" s="118"/>
      <c r="F72" s="118"/>
      <c r="G72" s="118"/>
      <c r="H72" s="118"/>
      <c r="I72" s="119"/>
      <c r="J72" s="120">
        <f>J627</f>
        <v>0</v>
      </c>
      <c r="L72" s="116"/>
    </row>
    <row r="73" spans="2:12" s="9" customFormat="1" ht="19.899999999999999" customHeight="1">
      <c r="B73" s="116"/>
      <c r="D73" s="117" t="s">
        <v>216</v>
      </c>
      <c r="E73" s="118"/>
      <c r="F73" s="118"/>
      <c r="G73" s="118"/>
      <c r="H73" s="118"/>
      <c r="I73" s="119"/>
      <c r="J73" s="120">
        <f>J633</f>
        <v>0</v>
      </c>
      <c r="L73" s="116"/>
    </row>
    <row r="74" spans="2:12" s="9" customFormat="1" ht="19.899999999999999" customHeight="1">
      <c r="B74" s="116"/>
      <c r="D74" s="117" t="s">
        <v>217</v>
      </c>
      <c r="E74" s="118"/>
      <c r="F74" s="118"/>
      <c r="G74" s="118"/>
      <c r="H74" s="118"/>
      <c r="I74" s="119"/>
      <c r="J74" s="120">
        <f>J645</f>
        <v>0</v>
      </c>
      <c r="L74" s="116"/>
    </row>
    <row r="75" spans="2:12" s="9" customFormat="1" ht="19.899999999999999" customHeight="1">
      <c r="B75" s="116"/>
      <c r="D75" s="117" t="s">
        <v>218</v>
      </c>
      <c r="E75" s="118"/>
      <c r="F75" s="118"/>
      <c r="G75" s="118"/>
      <c r="H75" s="118"/>
      <c r="I75" s="119"/>
      <c r="J75" s="120">
        <f>J664</f>
        <v>0</v>
      </c>
      <c r="L75" s="116"/>
    </row>
    <row r="76" spans="2:12" s="9" customFormat="1" ht="19.899999999999999" customHeight="1">
      <c r="B76" s="116"/>
      <c r="D76" s="117" t="s">
        <v>219</v>
      </c>
      <c r="E76" s="118"/>
      <c r="F76" s="118"/>
      <c r="G76" s="118"/>
      <c r="H76" s="118"/>
      <c r="I76" s="119"/>
      <c r="J76" s="120">
        <f>J711</f>
        <v>0</v>
      </c>
      <c r="L76" s="116"/>
    </row>
    <row r="77" spans="2:12" s="9" customFormat="1" ht="19.899999999999999" customHeight="1">
      <c r="B77" s="116"/>
      <c r="D77" s="117" t="s">
        <v>220</v>
      </c>
      <c r="E77" s="118"/>
      <c r="F77" s="118"/>
      <c r="G77" s="118"/>
      <c r="H77" s="118"/>
      <c r="I77" s="119"/>
      <c r="J77" s="120">
        <f>J715</f>
        <v>0</v>
      </c>
      <c r="L77" s="116"/>
    </row>
    <row r="78" spans="2:12" s="9" customFormat="1" ht="19.899999999999999" customHeight="1">
      <c r="B78" s="116"/>
      <c r="D78" s="117" t="s">
        <v>221</v>
      </c>
      <c r="E78" s="118"/>
      <c r="F78" s="118"/>
      <c r="G78" s="118"/>
      <c r="H78" s="118"/>
      <c r="I78" s="119"/>
      <c r="J78" s="120">
        <f>J720</f>
        <v>0</v>
      </c>
      <c r="L78" s="116"/>
    </row>
    <row r="79" spans="2:12" s="8" customFormat="1" ht="24.95" customHeight="1">
      <c r="B79" s="111"/>
      <c r="D79" s="112" t="s">
        <v>222</v>
      </c>
      <c r="E79" s="113"/>
      <c r="F79" s="113"/>
      <c r="G79" s="113"/>
      <c r="H79" s="113"/>
      <c r="I79" s="114"/>
      <c r="J79" s="115">
        <f>J726</f>
        <v>0</v>
      </c>
      <c r="L79" s="111"/>
    </row>
    <row r="80" spans="2:12" s="9" customFormat="1" ht="19.899999999999999" customHeight="1">
      <c r="B80" s="116"/>
      <c r="D80" s="117" t="s">
        <v>223</v>
      </c>
      <c r="E80" s="118"/>
      <c r="F80" s="118"/>
      <c r="G80" s="118"/>
      <c r="H80" s="118"/>
      <c r="I80" s="119"/>
      <c r="J80" s="120">
        <f>J727</f>
        <v>0</v>
      </c>
      <c r="L80" s="116"/>
    </row>
    <row r="81" spans="2:12" s="9" customFormat="1" ht="19.899999999999999" customHeight="1">
      <c r="B81" s="116"/>
      <c r="D81" s="117" t="s">
        <v>224</v>
      </c>
      <c r="E81" s="118"/>
      <c r="F81" s="118"/>
      <c r="G81" s="118"/>
      <c r="H81" s="118"/>
      <c r="I81" s="119"/>
      <c r="J81" s="120">
        <f>J749</f>
        <v>0</v>
      </c>
      <c r="L81" s="116"/>
    </row>
    <row r="82" spans="2:12" s="1" customFormat="1" ht="21.75" customHeight="1">
      <c r="B82" s="32"/>
      <c r="I82" s="88"/>
      <c r="L82" s="32"/>
    </row>
    <row r="83" spans="2:12" s="1" customFormat="1" ht="6.95" customHeight="1">
      <c r="B83" s="41"/>
      <c r="C83" s="42"/>
      <c r="D83" s="42"/>
      <c r="E83" s="42"/>
      <c r="F83" s="42"/>
      <c r="G83" s="42"/>
      <c r="H83" s="42"/>
      <c r="I83" s="105"/>
      <c r="J83" s="42"/>
      <c r="K83" s="42"/>
      <c r="L83" s="32"/>
    </row>
    <row r="87" spans="2:12" s="1" customFormat="1" ht="6.95" customHeight="1">
      <c r="B87" s="43"/>
      <c r="C87" s="44"/>
      <c r="D87" s="44"/>
      <c r="E87" s="44"/>
      <c r="F87" s="44"/>
      <c r="G87" s="44"/>
      <c r="H87" s="44"/>
      <c r="I87" s="106"/>
      <c r="J87" s="44"/>
      <c r="K87" s="44"/>
      <c r="L87" s="32"/>
    </row>
    <row r="88" spans="2:12" s="1" customFormat="1" ht="24.95" customHeight="1">
      <c r="B88" s="32"/>
      <c r="C88" s="21" t="s">
        <v>104</v>
      </c>
      <c r="I88" s="88"/>
      <c r="L88" s="32"/>
    </row>
    <row r="89" spans="2:12" s="1" customFormat="1" ht="6.95" customHeight="1">
      <c r="B89" s="32"/>
      <c r="I89" s="88"/>
      <c r="L89" s="32"/>
    </row>
    <row r="90" spans="2:12" s="1" customFormat="1" ht="12" customHeight="1">
      <c r="B90" s="32"/>
      <c r="C90" s="27" t="s">
        <v>17</v>
      </c>
      <c r="I90" s="88"/>
      <c r="L90" s="32"/>
    </row>
    <row r="91" spans="2:12" s="1" customFormat="1" ht="16.5" customHeight="1">
      <c r="B91" s="32"/>
      <c r="E91" s="317" t="str">
        <f>E7</f>
        <v>Revitalizace objektu ZS Zarubova v Praze 12 pavilon1,2,3</v>
      </c>
      <c r="F91" s="318"/>
      <c r="G91" s="318"/>
      <c r="H91" s="318"/>
      <c r="I91" s="88"/>
      <c r="L91" s="32"/>
    </row>
    <row r="92" spans="2:12" s="1" customFormat="1" ht="12" customHeight="1">
      <c r="B92" s="32"/>
      <c r="C92" s="27" t="s">
        <v>93</v>
      </c>
      <c r="I92" s="88"/>
      <c r="L92" s="32"/>
    </row>
    <row r="93" spans="2:12" s="1" customFormat="1" ht="16.5" customHeight="1">
      <c r="B93" s="32"/>
      <c r="E93" s="298" t="str">
        <f>E9</f>
        <v xml:space="preserve">01 - Pavilon 1 </v>
      </c>
      <c r="F93" s="319"/>
      <c r="G93" s="319"/>
      <c r="H93" s="319"/>
      <c r="I93" s="88"/>
      <c r="L93" s="32"/>
    </row>
    <row r="94" spans="2:12" s="1" customFormat="1" ht="6.95" customHeight="1">
      <c r="B94" s="32"/>
      <c r="I94" s="88"/>
      <c r="L94" s="32"/>
    </row>
    <row r="95" spans="2:12" s="1" customFormat="1" ht="12" customHeight="1">
      <c r="B95" s="32"/>
      <c r="C95" s="27" t="s">
        <v>21</v>
      </c>
      <c r="F95" s="25" t="str">
        <f>F12</f>
        <v xml:space="preserve"> Zárubova č.p.977,č.o.17,142 00 Praha 4 Kamýk</v>
      </c>
      <c r="I95" s="89" t="s">
        <v>23</v>
      </c>
      <c r="J95" s="49" t="str">
        <f>IF(J12="","",J12)</f>
        <v>9. 4. 2020</v>
      </c>
      <c r="L95" s="32"/>
    </row>
    <row r="96" spans="2:12" s="1" customFormat="1" ht="6.95" customHeight="1">
      <c r="B96" s="32"/>
      <c r="I96" s="88"/>
      <c r="L96" s="32"/>
    </row>
    <row r="97" spans="2:65" s="1" customFormat="1" ht="15.2" customHeight="1">
      <c r="B97" s="32"/>
      <c r="C97" s="27" t="s">
        <v>25</v>
      </c>
      <c r="F97" s="25" t="str">
        <f>E15</f>
        <v xml:space="preserve">MČ Praha 12, Písková 830/25, Praha 4, 143 00 </v>
      </c>
      <c r="I97" s="89" t="s">
        <v>31</v>
      </c>
      <c r="J97" s="30" t="str">
        <f>E21</f>
        <v>Ing.arch. Jan Mudra</v>
      </c>
      <c r="L97" s="32"/>
    </row>
    <row r="98" spans="2:65" s="1" customFormat="1" ht="15.2" customHeight="1">
      <c r="B98" s="32"/>
      <c r="C98" s="27" t="s">
        <v>29</v>
      </c>
      <c r="F98" s="25" t="str">
        <f>IF(E18="","",E18)</f>
        <v>Vyplň údaj</v>
      </c>
      <c r="I98" s="89" t="s">
        <v>34</v>
      </c>
      <c r="J98" s="30" t="str">
        <f>E24</f>
        <v xml:space="preserve"> </v>
      </c>
      <c r="L98" s="32"/>
    </row>
    <row r="99" spans="2:65" s="1" customFormat="1" ht="10.35" customHeight="1">
      <c r="B99" s="32"/>
      <c r="I99" s="88"/>
      <c r="L99" s="32"/>
    </row>
    <row r="100" spans="2:65" s="10" customFormat="1" ht="29.25" customHeight="1">
      <c r="B100" s="121"/>
      <c r="C100" s="122" t="s">
        <v>105</v>
      </c>
      <c r="D100" s="123" t="s">
        <v>57</v>
      </c>
      <c r="E100" s="123" t="s">
        <v>53</v>
      </c>
      <c r="F100" s="123" t="s">
        <v>54</v>
      </c>
      <c r="G100" s="123" t="s">
        <v>106</v>
      </c>
      <c r="H100" s="123" t="s">
        <v>107</v>
      </c>
      <c r="I100" s="124" t="s">
        <v>108</v>
      </c>
      <c r="J100" s="125" t="s">
        <v>97</v>
      </c>
      <c r="K100" s="126" t="s">
        <v>109</v>
      </c>
      <c r="L100" s="121"/>
      <c r="M100" s="56" t="s">
        <v>3</v>
      </c>
      <c r="N100" s="57" t="s">
        <v>42</v>
      </c>
      <c r="O100" s="57" t="s">
        <v>110</v>
      </c>
      <c r="P100" s="57" t="s">
        <v>111</v>
      </c>
      <c r="Q100" s="57" t="s">
        <v>112</v>
      </c>
      <c r="R100" s="57" t="s">
        <v>113</v>
      </c>
      <c r="S100" s="57" t="s">
        <v>114</v>
      </c>
      <c r="T100" s="58" t="s">
        <v>115</v>
      </c>
    </row>
    <row r="101" spans="2:65" s="1" customFormat="1" ht="22.9" customHeight="1">
      <c r="B101" s="32"/>
      <c r="C101" s="61" t="s">
        <v>116</v>
      </c>
      <c r="I101" s="88"/>
      <c r="J101" s="127">
        <f>BK101</f>
        <v>0</v>
      </c>
      <c r="L101" s="32"/>
      <c r="M101" s="59"/>
      <c r="N101" s="50"/>
      <c r="O101" s="50"/>
      <c r="P101" s="128">
        <f>P102+P587+P726</f>
        <v>0</v>
      </c>
      <c r="Q101" s="50"/>
      <c r="R101" s="128">
        <f>R102+R587+R726</f>
        <v>69.979331360000003</v>
      </c>
      <c r="S101" s="50"/>
      <c r="T101" s="129">
        <f>T102+T587+T726</f>
        <v>35.227077000000001</v>
      </c>
      <c r="AT101" s="17" t="s">
        <v>71</v>
      </c>
      <c r="AU101" s="17" t="s">
        <v>98</v>
      </c>
      <c r="BK101" s="130">
        <f>BK102+BK587+BK726</f>
        <v>0</v>
      </c>
    </row>
    <row r="102" spans="2:65" s="11" customFormat="1" ht="25.9" customHeight="1">
      <c r="B102" s="131"/>
      <c r="D102" s="132" t="s">
        <v>71</v>
      </c>
      <c r="E102" s="133" t="s">
        <v>225</v>
      </c>
      <c r="F102" s="133" t="s">
        <v>226</v>
      </c>
      <c r="I102" s="134"/>
      <c r="J102" s="135">
        <f>BK102</f>
        <v>0</v>
      </c>
      <c r="L102" s="131"/>
      <c r="M102" s="136"/>
      <c r="N102" s="137"/>
      <c r="O102" s="137"/>
      <c r="P102" s="138">
        <f>P103+P139+P146+P160+P208+P212+P459</f>
        <v>0</v>
      </c>
      <c r="Q102" s="137"/>
      <c r="R102" s="138">
        <f>R103+R139+R146+R160+R208+R212+R459</f>
        <v>67.665511030000005</v>
      </c>
      <c r="S102" s="137"/>
      <c r="T102" s="139">
        <f>T103+T139+T146+T160+T208+T212+T459</f>
        <v>35.227077000000001</v>
      </c>
      <c r="AR102" s="132" t="s">
        <v>80</v>
      </c>
      <c r="AT102" s="140" t="s">
        <v>71</v>
      </c>
      <c r="AU102" s="140" t="s">
        <v>72</v>
      </c>
      <c r="AY102" s="132" t="s">
        <v>119</v>
      </c>
      <c r="BK102" s="141">
        <f>BK103+BK139+BK146+BK160+BK208+BK212+BK459</f>
        <v>0</v>
      </c>
    </row>
    <row r="103" spans="2:65" s="11" customFormat="1" ht="22.9" customHeight="1">
      <c r="B103" s="131"/>
      <c r="D103" s="132" t="s">
        <v>71</v>
      </c>
      <c r="E103" s="142" t="s">
        <v>80</v>
      </c>
      <c r="F103" s="142" t="s">
        <v>227</v>
      </c>
      <c r="I103" s="134"/>
      <c r="J103" s="143">
        <f>BK103</f>
        <v>0</v>
      </c>
      <c r="L103" s="131"/>
      <c r="M103" s="136"/>
      <c r="N103" s="137"/>
      <c r="O103" s="137"/>
      <c r="P103" s="138">
        <f>SUM(P104:P138)</f>
        <v>0</v>
      </c>
      <c r="Q103" s="137"/>
      <c r="R103" s="138">
        <f>SUM(R104:R138)</f>
        <v>0</v>
      </c>
      <c r="S103" s="137"/>
      <c r="T103" s="139">
        <f>SUM(T104:T138)</f>
        <v>0</v>
      </c>
      <c r="AR103" s="132" t="s">
        <v>80</v>
      </c>
      <c r="AT103" s="140" t="s">
        <v>71</v>
      </c>
      <c r="AU103" s="140" t="s">
        <v>80</v>
      </c>
      <c r="AY103" s="132" t="s">
        <v>119</v>
      </c>
      <c r="BK103" s="141">
        <f>SUM(BK104:BK138)</f>
        <v>0</v>
      </c>
    </row>
    <row r="104" spans="2:65" s="1" customFormat="1" ht="16.5" customHeight="1">
      <c r="B104" s="144"/>
      <c r="C104" s="145" t="s">
        <v>80</v>
      </c>
      <c r="D104" s="145" t="s">
        <v>122</v>
      </c>
      <c r="E104" s="146" t="s">
        <v>228</v>
      </c>
      <c r="F104" s="147" t="s">
        <v>229</v>
      </c>
      <c r="G104" s="148" t="s">
        <v>230</v>
      </c>
      <c r="H104" s="149">
        <v>24.350999999999999</v>
      </c>
      <c r="I104" s="150"/>
      <c r="J104" s="151">
        <f>ROUND(I104*H104,2)</f>
        <v>0</v>
      </c>
      <c r="K104" s="147" t="s">
        <v>3</v>
      </c>
      <c r="L104" s="32"/>
      <c r="M104" s="152" t="s">
        <v>3</v>
      </c>
      <c r="N104" s="153" t="s">
        <v>43</v>
      </c>
      <c r="O104" s="52"/>
      <c r="P104" s="154">
        <f>O104*H104</f>
        <v>0</v>
      </c>
      <c r="Q104" s="154">
        <v>0</v>
      </c>
      <c r="R104" s="154">
        <f>Q104*H104</f>
        <v>0</v>
      </c>
      <c r="S104" s="154">
        <v>0</v>
      </c>
      <c r="T104" s="155">
        <f>S104*H104</f>
        <v>0</v>
      </c>
      <c r="AR104" s="156" t="s">
        <v>126</v>
      </c>
      <c r="AT104" s="156" t="s">
        <v>122</v>
      </c>
      <c r="AU104" s="156" t="s">
        <v>82</v>
      </c>
      <c r="AY104" s="17" t="s">
        <v>119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7" t="s">
        <v>80</v>
      </c>
      <c r="BK104" s="157">
        <f>ROUND(I104*H104,2)</f>
        <v>0</v>
      </c>
      <c r="BL104" s="17" t="s">
        <v>126</v>
      </c>
      <c r="BM104" s="156" t="s">
        <v>231</v>
      </c>
    </row>
    <row r="105" spans="2:65" s="1" customFormat="1" ht="11.25">
      <c r="B105" s="32"/>
      <c r="D105" s="158" t="s">
        <v>128</v>
      </c>
      <c r="F105" s="159" t="s">
        <v>229</v>
      </c>
      <c r="I105" s="88"/>
      <c r="L105" s="32"/>
      <c r="M105" s="160"/>
      <c r="N105" s="52"/>
      <c r="O105" s="52"/>
      <c r="P105" s="52"/>
      <c r="Q105" s="52"/>
      <c r="R105" s="52"/>
      <c r="S105" s="52"/>
      <c r="T105" s="53"/>
      <c r="AT105" s="17" t="s">
        <v>128</v>
      </c>
      <c r="AU105" s="17" t="s">
        <v>82</v>
      </c>
    </row>
    <row r="106" spans="2:65" s="12" customFormat="1" ht="11.25">
      <c r="B106" s="165"/>
      <c r="D106" s="158" t="s">
        <v>232</v>
      </c>
      <c r="E106" s="166" t="s">
        <v>3</v>
      </c>
      <c r="F106" s="167" t="s">
        <v>233</v>
      </c>
      <c r="H106" s="166" t="s">
        <v>3</v>
      </c>
      <c r="I106" s="168"/>
      <c r="L106" s="165"/>
      <c r="M106" s="169"/>
      <c r="N106" s="170"/>
      <c r="O106" s="170"/>
      <c r="P106" s="170"/>
      <c r="Q106" s="170"/>
      <c r="R106" s="170"/>
      <c r="S106" s="170"/>
      <c r="T106" s="171"/>
      <c r="AT106" s="166" t="s">
        <v>232</v>
      </c>
      <c r="AU106" s="166" t="s">
        <v>82</v>
      </c>
      <c r="AV106" s="12" t="s">
        <v>80</v>
      </c>
      <c r="AW106" s="12" t="s">
        <v>33</v>
      </c>
      <c r="AX106" s="12" t="s">
        <v>72</v>
      </c>
      <c r="AY106" s="166" t="s">
        <v>119</v>
      </c>
    </row>
    <row r="107" spans="2:65" s="13" customFormat="1" ht="11.25">
      <c r="B107" s="172"/>
      <c r="D107" s="158" t="s">
        <v>232</v>
      </c>
      <c r="E107" s="173" t="s">
        <v>3</v>
      </c>
      <c r="F107" s="174" t="s">
        <v>234</v>
      </c>
      <c r="H107" s="175">
        <v>24.350999999999999</v>
      </c>
      <c r="I107" s="176"/>
      <c r="L107" s="172"/>
      <c r="M107" s="177"/>
      <c r="N107" s="178"/>
      <c r="O107" s="178"/>
      <c r="P107" s="178"/>
      <c r="Q107" s="178"/>
      <c r="R107" s="178"/>
      <c r="S107" s="178"/>
      <c r="T107" s="179"/>
      <c r="AT107" s="173" t="s">
        <v>232</v>
      </c>
      <c r="AU107" s="173" t="s">
        <v>82</v>
      </c>
      <c r="AV107" s="13" t="s">
        <v>82</v>
      </c>
      <c r="AW107" s="13" t="s">
        <v>33</v>
      </c>
      <c r="AX107" s="13" t="s">
        <v>72</v>
      </c>
      <c r="AY107" s="173" t="s">
        <v>119</v>
      </c>
    </row>
    <row r="108" spans="2:65" s="14" customFormat="1" ht="11.25">
      <c r="B108" s="180"/>
      <c r="D108" s="158" t="s">
        <v>232</v>
      </c>
      <c r="E108" s="181" t="s">
        <v>3</v>
      </c>
      <c r="F108" s="182" t="s">
        <v>235</v>
      </c>
      <c r="H108" s="183">
        <v>24.350999999999999</v>
      </c>
      <c r="I108" s="184"/>
      <c r="L108" s="180"/>
      <c r="M108" s="185"/>
      <c r="N108" s="186"/>
      <c r="O108" s="186"/>
      <c r="P108" s="186"/>
      <c r="Q108" s="186"/>
      <c r="R108" s="186"/>
      <c r="S108" s="186"/>
      <c r="T108" s="187"/>
      <c r="AT108" s="181" t="s">
        <v>232</v>
      </c>
      <c r="AU108" s="181" t="s">
        <v>82</v>
      </c>
      <c r="AV108" s="14" t="s">
        <v>126</v>
      </c>
      <c r="AW108" s="14" t="s">
        <v>33</v>
      </c>
      <c r="AX108" s="14" t="s">
        <v>80</v>
      </c>
      <c r="AY108" s="181" t="s">
        <v>119</v>
      </c>
    </row>
    <row r="109" spans="2:65" s="1" customFormat="1" ht="16.5" customHeight="1">
      <c r="B109" s="144"/>
      <c r="C109" s="145" t="s">
        <v>82</v>
      </c>
      <c r="D109" s="145" t="s">
        <v>122</v>
      </c>
      <c r="E109" s="146" t="s">
        <v>236</v>
      </c>
      <c r="F109" s="147" t="s">
        <v>237</v>
      </c>
      <c r="G109" s="148" t="s">
        <v>230</v>
      </c>
      <c r="H109" s="149">
        <v>24.350999999999999</v>
      </c>
      <c r="I109" s="150"/>
      <c r="J109" s="151">
        <f>ROUND(I109*H109,2)</f>
        <v>0</v>
      </c>
      <c r="K109" s="147" t="s">
        <v>3</v>
      </c>
      <c r="L109" s="32"/>
      <c r="M109" s="152" t="s">
        <v>3</v>
      </c>
      <c r="N109" s="153" t="s">
        <v>43</v>
      </c>
      <c r="O109" s="52"/>
      <c r="P109" s="154">
        <f>O109*H109</f>
        <v>0</v>
      </c>
      <c r="Q109" s="154">
        <v>0</v>
      </c>
      <c r="R109" s="154">
        <f>Q109*H109</f>
        <v>0</v>
      </c>
      <c r="S109" s="154">
        <v>0</v>
      </c>
      <c r="T109" s="155">
        <f>S109*H109</f>
        <v>0</v>
      </c>
      <c r="AR109" s="156" t="s">
        <v>126</v>
      </c>
      <c r="AT109" s="156" t="s">
        <v>122</v>
      </c>
      <c r="AU109" s="156" t="s">
        <v>82</v>
      </c>
      <c r="AY109" s="17" t="s">
        <v>119</v>
      </c>
      <c r="BE109" s="157">
        <f>IF(N109="základní",J109,0)</f>
        <v>0</v>
      </c>
      <c r="BF109" s="157">
        <f>IF(N109="snížená",J109,0)</f>
        <v>0</v>
      </c>
      <c r="BG109" s="157">
        <f>IF(N109="zákl. přenesená",J109,0)</f>
        <v>0</v>
      </c>
      <c r="BH109" s="157">
        <f>IF(N109="sníž. přenesená",J109,0)</f>
        <v>0</v>
      </c>
      <c r="BI109" s="157">
        <f>IF(N109="nulová",J109,0)</f>
        <v>0</v>
      </c>
      <c r="BJ109" s="17" t="s">
        <v>80</v>
      </c>
      <c r="BK109" s="157">
        <f>ROUND(I109*H109,2)</f>
        <v>0</v>
      </c>
      <c r="BL109" s="17" t="s">
        <v>126</v>
      </c>
      <c r="BM109" s="156" t="s">
        <v>238</v>
      </c>
    </row>
    <row r="110" spans="2:65" s="1" customFormat="1" ht="11.25">
      <c r="B110" s="32"/>
      <c r="D110" s="158" t="s">
        <v>128</v>
      </c>
      <c r="F110" s="159" t="s">
        <v>237</v>
      </c>
      <c r="I110" s="88"/>
      <c r="L110" s="32"/>
      <c r="M110" s="160"/>
      <c r="N110" s="52"/>
      <c r="O110" s="52"/>
      <c r="P110" s="52"/>
      <c r="Q110" s="52"/>
      <c r="R110" s="52"/>
      <c r="S110" s="52"/>
      <c r="T110" s="53"/>
      <c r="AT110" s="17" t="s">
        <v>128</v>
      </c>
      <c r="AU110" s="17" t="s">
        <v>82</v>
      </c>
    </row>
    <row r="111" spans="2:65" s="13" customFormat="1" ht="11.25">
      <c r="B111" s="172"/>
      <c r="D111" s="158" t="s">
        <v>232</v>
      </c>
      <c r="E111" s="173" t="s">
        <v>3</v>
      </c>
      <c r="F111" s="174" t="s">
        <v>234</v>
      </c>
      <c r="H111" s="175">
        <v>24.350999999999999</v>
      </c>
      <c r="I111" s="176"/>
      <c r="L111" s="172"/>
      <c r="M111" s="177"/>
      <c r="N111" s="178"/>
      <c r="O111" s="178"/>
      <c r="P111" s="178"/>
      <c r="Q111" s="178"/>
      <c r="R111" s="178"/>
      <c r="S111" s="178"/>
      <c r="T111" s="179"/>
      <c r="AT111" s="173" t="s">
        <v>232</v>
      </c>
      <c r="AU111" s="173" t="s">
        <v>82</v>
      </c>
      <c r="AV111" s="13" t="s">
        <v>82</v>
      </c>
      <c r="AW111" s="13" t="s">
        <v>33</v>
      </c>
      <c r="AX111" s="13" t="s">
        <v>72</v>
      </c>
      <c r="AY111" s="173" t="s">
        <v>119</v>
      </c>
    </row>
    <row r="112" spans="2:65" s="14" customFormat="1" ht="11.25">
      <c r="B112" s="180"/>
      <c r="D112" s="158" t="s">
        <v>232</v>
      </c>
      <c r="E112" s="181" t="s">
        <v>3</v>
      </c>
      <c r="F112" s="182" t="s">
        <v>235</v>
      </c>
      <c r="H112" s="183">
        <v>24.350999999999999</v>
      </c>
      <c r="I112" s="184"/>
      <c r="L112" s="180"/>
      <c r="M112" s="185"/>
      <c r="N112" s="186"/>
      <c r="O112" s="186"/>
      <c r="P112" s="186"/>
      <c r="Q112" s="186"/>
      <c r="R112" s="186"/>
      <c r="S112" s="186"/>
      <c r="T112" s="187"/>
      <c r="AT112" s="181" t="s">
        <v>232</v>
      </c>
      <c r="AU112" s="181" t="s">
        <v>82</v>
      </c>
      <c r="AV112" s="14" t="s">
        <v>126</v>
      </c>
      <c r="AW112" s="14" t="s">
        <v>33</v>
      </c>
      <c r="AX112" s="14" t="s">
        <v>80</v>
      </c>
      <c r="AY112" s="181" t="s">
        <v>119</v>
      </c>
    </row>
    <row r="113" spans="2:65" s="1" customFormat="1" ht="16.5" customHeight="1">
      <c r="B113" s="144"/>
      <c r="C113" s="145" t="s">
        <v>135</v>
      </c>
      <c r="D113" s="145" t="s">
        <v>122</v>
      </c>
      <c r="E113" s="146" t="s">
        <v>239</v>
      </c>
      <c r="F113" s="147" t="s">
        <v>240</v>
      </c>
      <c r="G113" s="148" t="s">
        <v>230</v>
      </c>
      <c r="H113" s="149">
        <v>24.350999999999999</v>
      </c>
      <c r="I113" s="150"/>
      <c r="J113" s="151">
        <f>ROUND(I113*H113,2)</f>
        <v>0</v>
      </c>
      <c r="K113" s="147" t="s">
        <v>3</v>
      </c>
      <c r="L113" s="32"/>
      <c r="M113" s="152" t="s">
        <v>3</v>
      </c>
      <c r="N113" s="153" t="s">
        <v>43</v>
      </c>
      <c r="O113" s="52"/>
      <c r="P113" s="154">
        <f>O113*H113</f>
        <v>0</v>
      </c>
      <c r="Q113" s="154">
        <v>0</v>
      </c>
      <c r="R113" s="154">
        <f>Q113*H113</f>
        <v>0</v>
      </c>
      <c r="S113" s="154">
        <v>0</v>
      </c>
      <c r="T113" s="155">
        <f>S113*H113</f>
        <v>0</v>
      </c>
      <c r="AR113" s="156" t="s">
        <v>126</v>
      </c>
      <c r="AT113" s="156" t="s">
        <v>122</v>
      </c>
      <c r="AU113" s="156" t="s">
        <v>82</v>
      </c>
      <c r="AY113" s="17" t="s">
        <v>119</v>
      </c>
      <c r="BE113" s="157">
        <f>IF(N113="základní",J113,0)</f>
        <v>0</v>
      </c>
      <c r="BF113" s="157">
        <f>IF(N113="snížená",J113,0)</f>
        <v>0</v>
      </c>
      <c r="BG113" s="157">
        <f>IF(N113="zákl. přenesená",J113,0)</f>
        <v>0</v>
      </c>
      <c r="BH113" s="157">
        <f>IF(N113="sníž. přenesená",J113,0)</f>
        <v>0</v>
      </c>
      <c r="BI113" s="157">
        <f>IF(N113="nulová",J113,0)</f>
        <v>0</v>
      </c>
      <c r="BJ113" s="17" t="s">
        <v>80</v>
      </c>
      <c r="BK113" s="157">
        <f>ROUND(I113*H113,2)</f>
        <v>0</v>
      </c>
      <c r="BL113" s="17" t="s">
        <v>126</v>
      </c>
      <c r="BM113" s="156" t="s">
        <v>241</v>
      </c>
    </row>
    <row r="114" spans="2:65" s="1" customFormat="1" ht="11.25">
      <c r="B114" s="32"/>
      <c r="D114" s="158" t="s">
        <v>128</v>
      </c>
      <c r="F114" s="159" t="s">
        <v>240</v>
      </c>
      <c r="I114" s="88"/>
      <c r="L114" s="32"/>
      <c r="M114" s="160"/>
      <c r="N114" s="52"/>
      <c r="O114" s="52"/>
      <c r="P114" s="52"/>
      <c r="Q114" s="52"/>
      <c r="R114" s="52"/>
      <c r="S114" s="52"/>
      <c r="T114" s="53"/>
      <c r="AT114" s="17" t="s">
        <v>128</v>
      </c>
      <c r="AU114" s="17" t="s">
        <v>82</v>
      </c>
    </row>
    <row r="115" spans="2:65" s="13" customFormat="1" ht="11.25">
      <c r="B115" s="172"/>
      <c r="D115" s="158" t="s">
        <v>232</v>
      </c>
      <c r="E115" s="173" t="s">
        <v>3</v>
      </c>
      <c r="F115" s="174" t="s">
        <v>234</v>
      </c>
      <c r="H115" s="175">
        <v>24.350999999999999</v>
      </c>
      <c r="I115" s="176"/>
      <c r="L115" s="172"/>
      <c r="M115" s="177"/>
      <c r="N115" s="178"/>
      <c r="O115" s="178"/>
      <c r="P115" s="178"/>
      <c r="Q115" s="178"/>
      <c r="R115" s="178"/>
      <c r="S115" s="178"/>
      <c r="T115" s="179"/>
      <c r="AT115" s="173" t="s">
        <v>232</v>
      </c>
      <c r="AU115" s="173" t="s">
        <v>82</v>
      </c>
      <c r="AV115" s="13" t="s">
        <v>82</v>
      </c>
      <c r="AW115" s="13" t="s">
        <v>33</v>
      </c>
      <c r="AX115" s="13" t="s">
        <v>72</v>
      </c>
      <c r="AY115" s="173" t="s">
        <v>119</v>
      </c>
    </row>
    <row r="116" spans="2:65" s="14" customFormat="1" ht="11.25">
      <c r="B116" s="180"/>
      <c r="D116" s="158" t="s">
        <v>232</v>
      </c>
      <c r="E116" s="181" t="s">
        <v>3</v>
      </c>
      <c r="F116" s="182" t="s">
        <v>235</v>
      </c>
      <c r="H116" s="183">
        <v>24.350999999999999</v>
      </c>
      <c r="I116" s="184"/>
      <c r="L116" s="180"/>
      <c r="M116" s="185"/>
      <c r="N116" s="186"/>
      <c r="O116" s="186"/>
      <c r="P116" s="186"/>
      <c r="Q116" s="186"/>
      <c r="R116" s="186"/>
      <c r="S116" s="186"/>
      <c r="T116" s="187"/>
      <c r="AT116" s="181" t="s">
        <v>232</v>
      </c>
      <c r="AU116" s="181" t="s">
        <v>82</v>
      </c>
      <c r="AV116" s="14" t="s">
        <v>126</v>
      </c>
      <c r="AW116" s="14" t="s">
        <v>33</v>
      </c>
      <c r="AX116" s="14" t="s">
        <v>80</v>
      </c>
      <c r="AY116" s="181" t="s">
        <v>119</v>
      </c>
    </row>
    <row r="117" spans="2:65" s="1" customFormat="1" ht="16.5" customHeight="1">
      <c r="B117" s="144"/>
      <c r="C117" s="145" t="s">
        <v>126</v>
      </c>
      <c r="D117" s="145" t="s">
        <v>122</v>
      </c>
      <c r="E117" s="146" t="s">
        <v>242</v>
      </c>
      <c r="F117" s="147" t="s">
        <v>243</v>
      </c>
      <c r="G117" s="148" t="s">
        <v>230</v>
      </c>
      <c r="H117" s="149">
        <v>24.350999999999999</v>
      </c>
      <c r="I117" s="150"/>
      <c r="J117" s="151">
        <f>ROUND(I117*H117,2)</f>
        <v>0</v>
      </c>
      <c r="K117" s="147" t="s">
        <v>3</v>
      </c>
      <c r="L117" s="32"/>
      <c r="M117" s="152" t="s">
        <v>3</v>
      </c>
      <c r="N117" s="153" t="s">
        <v>43</v>
      </c>
      <c r="O117" s="52"/>
      <c r="P117" s="154">
        <f>O117*H117</f>
        <v>0</v>
      </c>
      <c r="Q117" s="154">
        <v>0</v>
      </c>
      <c r="R117" s="154">
        <f>Q117*H117</f>
        <v>0</v>
      </c>
      <c r="S117" s="154">
        <v>0</v>
      </c>
      <c r="T117" s="155">
        <f>S117*H117</f>
        <v>0</v>
      </c>
      <c r="AR117" s="156" t="s">
        <v>126</v>
      </c>
      <c r="AT117" s="156" t="s">
        <v>122</v>
      </c>
      <c r="AU117" s="156" t="s">
        <v>82</v>
      </c>
      <c r="AY117" s="17" t="s">
        <v>119</v>
      </c>
      <c r="BE117" s="157">
        <f>IF(N117="základní",J117,0)</f>
        <v>0</v>
      </c>
      <c r="BF117" s="157">
        <f>IF(N117="snížená",J117,0)</f>
        <v>0</v>
      </c>
      <c r="BG117" s="157">
        <f>IF(N117="zákl. přenesená",J117,0)</f>
        <v>0</v>
      </c>
      <c r="BH117" s="157">
        <f>IF(N117="sníž. přenesená",J117,0)</f>
        <v>0</v>
      </c>
      <c r="BI117" s="157">
        <f>IF(N117="nulová",J117,0)</f>
        <v>0</v>
      </c>
      <c r="BJ117" s="17" t="s">
        <v>80</v>
      </c>
      <c r="BK117" s="157">
        <f>ROUND(I117*H117,2)</f>
        <v>0</v>
      </c>
      <c r="BL117" s="17" t="s">
        <v>126</v>
      </c>
      <c r="BM117" s="156" t="s">
        <v>244</v>
      </c>
    </row>
    <row r="118" spans="2:65" s="1" customFormat="1" ht="11.25">
      <c r="B118" s="32"/>
      <c r="D118" s="158" t="s">
        <v>128</v>
      </c>
      <c r="F118" s="159" t="s">
        <v>243</v>
      </c>
      <c r="I118" s="88"/>
      <c r="L118" s="32"/>
      <c r="M118" s="160"/>
      <c r="N118" s="52"/>
      <c r="O118" s="52"/>
      <c r="P118" s="52"/>
      <c r="Q118" s="52"/>
      <c r="R118" s="52"/>
      <c r="S118" s="52"/>
      <c r="T118" s="53"/>
      <c r="AT118" s="17" t="s">
        <v>128</v>
      </c>
      <c r="AU118" s="17" t="s">
        <v>82</v>
      </c>
    </row>
    <row r="119" spans="2:65" s="13" customFormat="1" ht="11.25">
      <c r="B119" s="172"/>
      <c r="D119" s="158" t="s">
        <v>232</v>
      </c>
      <c r="E119" s="173" t="s">
        <v>3</v>
      </c>
      <c r="F119" s="174" t="s">
        <v>234</v>
      </c>
      <c r="H119" s="175">
        <v>24.350999999999999</v>
      </c>
      <c r="I119" s="176"/>
      <c r="L119" s="172"/>
      <c r="M119" s="177"/>
      <c r="N119" s="178"/>
      <c r="O119" s="178"/>
      <c r="P119" s="178"/>
      <c r="Q119" s="178"/>
      <c r="R119" s="178"/>
      <c r="S119" s="178"/>
      <c r="T119" s="179"/>
      <c r="AT119" s="173" t="s">
        <v>232</v>
      </c>
      <c r="AU119" s="173" t="s">
        <v>82</v>
      </c>
      <c r="AV119" s="13" t="s">
        <v>82</v>
      </c>
      <c r="AW119" s="13" t="s">
        <v>33</v>
      </c>
      <c r="AX119" s="13" t="s">
        <v>72</v>
      </c>
      <c r="AY119" s="173" t="s">
        <v>119</v>
      </c>
    </row>
    <row r="120" spans="2:65" s="14" customFormat="1" ht="11.25">
      <c r="B120" s="180"/>
      <c r="D120" s="158" t="s">
        <v>232</v>
      </c>
      <c r="E120" s="181" t="s">
        <v>3</v>
      </c>
      <c r="F120" s="182" t="s">
        <v>235</v>
      </c>
      <c r="H120" s="183">
        <v>24.350999999999999</v>
      </c>
      <c r="I120" s="184"/>
      <c r="L120" s="180"/>
      <c r="M120" s="185"/>
      <c r="N120" s="186"/>
      <c r="O120" s="186"/>
      <c r="P120" s="186"/>
      <c r="Q120" s="186"/>
      <c r="R120" s="186"/>
      <c r="S120" s="186"/>
      <c r="T120" s="187"/>
      <c r="AT120" s="181" t="s">
        <v>232</v>
      </c>
      <c r="AU120" s="181" t="s">
        <v>82</v>
      </c>
      <c r="AV120" s="14" t="s">
        <v>126</v>
      </c>
      <c r="AW120" s="14" t="s">
        <v>33</v>
      </c>
      <c r="AX120" s="14" t="s">
        <v>80</v>
      </c>
      <c r="AY120" s="181" t="s">
        <v>119</v>
      </c>
    </row>
    <row r="121" spans="2:65" s="1" customFormat="1" ht="16.5" customHeight="1">
      <c r="B121" s="144"/>
      <c r="C121" s="145" t="s">
        <v>142</v>
      </c>
      <c r="D121" s="145" t="s">
        <v>122</v>
      </c>
      <c r="E121" s="146" t="s">
        <v>245</v>
      </c>
      <c r="F121" s="147" t="s">
        <v>246</v>
      </c>
      <c r="G121" s="148" t="s">
        <v>247</v>
      </c>
      <c r="H121" s="149">
        <v>41.396999999999998</v>
      </c>
      <c r="I121" s="150"/>
      <c r="J121" s="151">
        <f>ROUND(I121*H121,2)</f>
        <v>0</v>
      </c>
      <c r="K121" s="147" t="s">
        <v>3</v>
      </c>
      <c r="L121" s="32"/>
      <c r="M121" s="152" t="s">
        <v>3</v>
      </c>
      <c r="N121" s="153" t="s">
        <v>43</v>
      </c>
      <c r="O121" s="52"/>
      <c r="P121" s="154">
        <f>O121*H121</f>
        <v>0</v>
      </c>
      <c r="Q121" s="154">
        <v>0</v>
      </c>
      <c r="R121" s="154">
        <f>Q121*H121</f>
        <v>0</v>
      </c>
      <c r="S121" s="154">
        <v>0</v>
      </c>
      <c r="T121" s="155">
        <f>S121*H121</f>
        <v>0</v>
      </c>
      <c r="AR121" s="156" t="s">
        <v>126</v>
      </c>
      <c r="AT121" s="156" t="s">
        <v>122</v>
      </c>
      <c r="AU121" s="156" t="s">
        <v>82</v>
      </c>
      <c r="AY121" s="17" t="s">
        <v>119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7" t="s">
        <v>80</v>
      </c>
      <c r="BK121" s="157">
        <f>ROUND(I121*H121,2)</f>
        <v>0</v>
      </c>
      <c r="BL121" s="17" t="s">
        <v>126</v>
      </c>
      <c r="BM121" s="156" t="s">
        <v>248</v>
      </c>
    </row>
    <row r="122" spans="2:65" s="1" customFormat="1" ht="11.25">
      <c r="B122" s="32"/>
      <c r="D122" s="158" t="s">
        <v>128</v>
      </c>
      <c r="F122" s="159" t="s">
        <v>246</v>
      </c>
      <c r="I122" s="88"/>
      <c r="L122" s="32"/>
      <c r="M122" s="160"/>
      <c r="N122" s="52"/>
      <c r="O122" s="52"/>
      <c r="P122" s="52"/>
      <c r="Q122" s="52"/>
      <c r="R122" s="52"/>
      <c r="S122" s="52"/>
      <c r="T122" s="53"/>
      <c r="AT122" s="17" t="s">
        <v>128</v>
      </c>
      <c r="AU122" s="17" t="s">
        <v>82</v>
      </c>
    </row>
    <row r="123" spans="2:65" s="13" customFormat="1" ht="11.25">
      <c r="B123" s="172"/>
      <c r="D123" s="158" t="s">
        <v>232</v>
      </c>
      <c r="E123" s="173" t="s">
        <v>3</v>
      </c>
      <c r="F123" s="174" t="s">
        <v>249</v>
      </c>
      <c r="H123" s="175">
        <v>41.396999999999998</v>
      </c>
      <c r="I123" s="176"/>
      <c r="L123" s="172"/>
      <c r="M123" s="177"/>
      <c r="N123" s="178"/>
      <c r="O123" s="178"/>
      <c r="P123" s="178"/>
      <c r="Q123" s="178"/>
      <c r="R123" s="178"/>
      <c r="S123" s="178"/>
      <c r="T123" s="179"/>
      <c r="AT123" s="173" t="s">
        <v>232</v>
      </c>
      <c r="AU123" s="173" t="s">
        <v>82</v>
      </c>
      <c r="AV123" s="13" t="s">
        <v>82</v>
      </c>
      <c r="AW123" s="13" t="s">
        <v>33</v>
      </c>
      <c r="AX123" s="13" t="s">
        <v>72</v>
      </c>
      <c r="AY123" s="173" t="s">
        <v>119</v>
      </c>
    </row>
    <row r="124" spans="2:65" s="14" customFormat="1" ht="11.25">
      <c r="B124" s="180"/>
      <c r="D124" s="158" t="s">
        <v>232</v>
      </c>
      <c r="E124" s="181" t="s">
        <v>3</v>
      </c>
      <c r="F124" s="182" t="s">
        <v>235</v>
      </c>
      <c r="H124" s="183">
        <v>41.396999999999998</v>
      </c>
      <c r="I124" s="184"/>
      <c r="L124" s="180"/>
      <c r="M124" s="185"/>
      <c r="N124" s="186"/>
      <c r="O124" s="186"/>
      <c r="P124" s="186"/>
      <c r="Q124" s="186"/>
      <c r="R124" s="186"/>
      <c r="S124" s="186"/>
      <c r="T124" s="187"/>
      <c r="AT124" s="181" t="s">
        <v>232</v>
      </c>
      <c r="AU124" s="181" t="s">
        <v>82</v>
      </c>
      <c r="AV124" s="14" t="s">
        <v>126</v>
      </c>
      <c r="AW124" s="14" t="s">
        <v>33</v>
      </c>
      <c r="AX124" s="14" t="s">
        <v>80</v>
      </c>
      <c r="AY124" s="181" t="s">
        <v>119</v>
      </c>
    </row>
    <row r="125" spans="2:65" s="1" customFormat="1" ht="16.5" customHeight="1">
      <c r="B125" s="144"/>
      <c r="C125" s="145" t="s">
        <v>148</v>
      </c>
      <c r="D125" s="145" t="s">
        <v>122</v>
      </c>
      <c r="E125" s="146" t="s">
        <v>250</v>
      </c>
      <c r="F125" s="147" t="s">
        <v>251</v>
      </c>
      <c r="G125" s="148" t="s">
        <v>252</v>
      </c>
      <c r="H125" s="149">
        <v>26</v>
      </c>
      <c r="I125" s="150"/>
      <c r="J125" s="151">
        <f>ROUND(I125*H125,2)</f>
        <v>0</v>
      </c>
      <c r="K125" s="147" t="s">
        <v>3</v>
      </c>
      <c r="L125" s="32"/>
      <c r="M125" s="152" t="s">
        <v>3</v>
      </c>
      <c r="N125" s="153" t="s">
        <v>43</v>
      </c>
      <c r="O125" s="52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AR125" s="156" t="s">
        <v>126</v>
      </c>
      <c r="AT125" s="156" t="s">
        <v>122</v>
      </c>
      <c r="AU125" s="156" t="s">
        <v>82</v>
      </c>
      <c r="AY125" s="17" t="s">
        <v>119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80</v>
      </c>
      <c r="BK125" s="157">
        <f>ROUND(I125*H125,2)</f>
        <v>0</v>
      </c>
      <c r="BL125" s="17" t="s">
        <v>126</v>
      </c>
      <c r="BM125" s="156" t="s">
        <v>253</v>
      </c>
    </row>
    <row r="126" spans="2:65" s="1" customFormat="1" ht="11.25">
      <c r="B126" s="32"/>
      <c r="D126" s="158" t="s">
        <v>128</v>
      </c>
      <c r="F126" s="159" t="s">
        <v>251</v>
      </c>
      <c r="I126" s="88"/>
      <c r="L126" s="32"/>
      <c r="M126" s="160"/>
      <c r="N126" s="52"/>
      <c r="O126" s="52"/>
      <c r="P126" s="52"/>
      <c r="Q126" s="52"/>
      <c r="R126" s="52"/>
      <c r="S126" s="52"/>
      <c r="T126" s="53"/>
      <c r="AT126" s="17" t="s">
        <v>128</v>
      </c>
      <c r="AU126" s="17" t="s">
        <v>82</v>
      </c>
    </row>
    <row r="127" spans="2:65" s="1" customFormat="1" ht="19.5">
      <c r="B127" s="32"/>
      <c r="D127" s="158" t="s">
        <v>129</v>
      </c>
      <c r="F127" s="161" t="s">
        <v>254</v>
      </c>
      <c r="I127" s="88"/>
      <c r="L127" s="32"/>
      <c r="M127" s="160"/>
      <c r="N127" s="52"/>
      <c r="O127" s="52"/>
      <c r="P127" s="52"/>
      <c r="Q127" s="52"/>
      <c r="R127" s="52"/>
      <c r="S127" s="52"/>
      <c r="T127" s="53"/>
      <c r="AT127" s="17" t="s">
        <v>129</v>
      </c>
      <c r="AU127" s="17" t="s">
        <v>82</v>
      </c>
    </row>
    <row r="128" spans="2:65" s="13" customFormat="1" ht="11.25">
      <c r="B128" s="172"/>
      <c r="D128" s="158" t="s">
        <v>232</v>
      </c>
      <c r="E128" s="173" t="s">
        <v>3</v>
      </c>
      <c r="F128" s="174" t="s">
        <v>255</v>
      </c>
      <c r="H128" s="175">
        <v>26</v>
      </c>
      <c r="I128" s="176"/>
      <c r="L128" s="172"/>
      <c r="M128" s="177"/>
      <c r="N128" s="178"/>
      <c r="O128" s="178"/>
      <c r="P128" s="178"/>
      <c r="Q128" s="178"/>
      <c r="R128" s="178"/>
      <c r="S128" s="178"/>
      <c r="T128" s="179"/>
      <c r="AT128" s="173" t="s">
        <v>232</v>
      </c>
      <c r="AU128" s="173" t="s">
        <v>82</v>
      </c>
      <c r="AV128" s="13" t="s">
        <v>82</v>
      </c>
      <c r="AW128" s="13" t="s">
        <v>33</v>
      </c>
      <c r="AX128" s="13" t="s">
        <v>72</v>
      </c>
      <c r="AY128" s="173" t="s">
        <v>119</v>
      </c>
    </row>
    <row r="129" spans="2:65" s="14" customFormat="1" ht="11.25">
      <c r="B129" s="180"/>
      <c r="D129" s="158" t="s">
        <v>232</v>
      </c>
      <c r="E129" s="181" t="s">
        <v>3</v>
      </c>
      <c r="F129" s="182" t="s">
        <v>235</v>
      </c>
      <c r="H129" s="183">
        <v>26</v>
      </c>
      <c r="I129" s="184"/>
      <c r="L129" s="180"/>
      <c r="M129" s="185"/>
      <c r="N129" s="186"/>
      <c r="O129" s="186"/>
      <c r="P129" s="186"/>
      <c r="Q129" s="186"/>
      <c r="R129" s="186"/>
      <c r="S129" s="186"/>
      <c r="T129" s="187"/>
      <c r="AT129" s="181" t="s">
        <v>232</v>
      </c>
      <c r="AU129" s="181" t="s">
        <v>82</v>
      </c>
      <c r="AV129" s="14" t="s">
        <v>126</v>
      </c>
      <c r="AW129" s="14" t="s">
        <v>33</v>
      </c>
      <c r="AX129" s="14" t="s">
        <v>80</v>
      </c>
      <c r="AY129" s="181" t="s">
        <v>119</v>
      </c>
    </row>
    <row r="130" spans="2:65" s="1" customFormat="1" ht="16.5" customHeight="1">
      <c r="B130" s="144"/>
      <c r="C130" s="145" t="s">
        <v>155</v>
      </c>
      <c r="D130" s="145" t="s">
        <v>122</v>
      </c>
      <c r="E130" s="146" t="s">
        <v>256</v>
      </c>
      <c r="F130" s="147" t="s">
        <v>257</v>
      </c>
      <c r="G130" s="148" t="s">
        <v>230</v>
      </c>
      <c r="H130" s="149">
        <v>24.350999999999999</v>
      </c>
      <c r="I130" s="150"/>
      <c r="J130" s="151">
        <f>ROUND(I130*H130,2)</f>
        <v>0</v>
      </c>
      <c r="K130" s="147" t="s">
        <v>3</v>
      </c>
      <c r="L130" s="32"/>
      <c r="M130" s="152" t="s">
        <v>3</v>
      </c>
      <c r="N130" s="153" t="s">
        <v>43</v>
      </c>
      <c r="O130" s="52"/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AR130" s="156" t="s">
        <v>126</v>
      </c>
      <c r="AT130" s="156" t="s">
        <v>122</v>
      </c>
      <c r="AU130" s="156" t="s">
        <v>82</v>
      </c>
      <c r="AY130" s="17" t="s">
        <v>119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80</v>
      </c>
      <c r="BK130" s="157">
        <f>ROUND(I130*H130,2)</f>
        <v>0</v>
      </c>
      <c r="BL130" s="17" t="s">
        <v>126</v>
      </c>
      <c r="BM130" s="156" t="s">
        <v>258</v>
      </c>
    </row>
    <row r="131" spans="2:65" s="1" customFormat="1" ht="11.25">
      <c r="B131" s="32"/>
      <c r="D131" s="158" t="s">
        <v>128</v>
      </c>
      <c r="F131" s="159" t="s">
        <v>257</v>
      </c>
      <c r="I131" s="88"/>
      <c r="L131" s="32"/>
      <c r="M131" s="160"/>
      <c r="N131" s="52"/>
      <c r="O131" s="52"/>
      <c r="P131" s="52"/>
      <c r="Q131" s="52"/>
      <c r="R131" s="52"/>
      <c r="S131" s="52"/>
      <c r="T131" s="53"/>
      <c r="AT131" s="17" t="s">
        <v>128</v>
      </c>
      <c r="AU131" s="17" t="s">
        <v>82</v>
      </c>
    </row>
    <row r="132" spans="2:65" s="12" customFormat="1" ht="11.25">
      <c r="B132" s="165"/>
      <c r="D132" s="158" t="s">
        <v>232</v>
      </c>
      <c r="E132" s="166" t="s">
        <v>3</v>
      </c>
      <c r="F132" s="167" t="s">
        <v>259</v>
      </c>
      <c r="H132" s="166" t="s">
        <v>3</v>
      </c>
      <c r="I132" s="168"/>
      <c r="L132" s="165"/>
      <c r="M132" s="169"/>
      <c r="N132" s="170"/>
      <c r="O132" s="170"/>
      <c r="P132" s="170"/>
      <c r="Q132" s="170"/>
      <c r="R132" s="170"/>
      <c r="S132" s="170"/>
      <c r="T132" s="171"/>
      <c r="AT132" s="166" t="s">
        <v>232</v>
      </c>
      <c r="AU132" s="166" t="s">
        <v>82</v>
      </c>
      <c r="AV132" s="12" t="s">
        <v>80</v>
      </c>
      <c r="AW132" s="12" t="s">
        <v>33</v>
      </c>
      <c r="AX132" s="12" t="s">
        <v>72</v>
      </c>
      <c r="AY132" s="166" t="s">
        <v>119</v>
      </c>
    </row>
    <row r="133" spans="2:65" s="13" customFormat="1" ht="11.25">
      <c r="B133" s="172"/>
      <c r="D133" s="158" t="s">
        <v>232</v>
      </c>
      <c r="E133" s="173" t="s">
        <v>3</v>
      </c>
      <c r="F133" s="174" t="s">
        <v>234</v>
      </c>
      <c r="H133" s="175">
        <v>24.350999999999999</v>
      </c>
      <c r="I133" s="176"/>
      <c r="L133" s="172"/>
      <c r="M133" s="177"/>
      <c r="N133" s="178"/>
      <c r="O133" s="178"/>
      <c r="P133" s="178"/>
      <c r="Q133" s="178"/>
      <c r="R133" s="178"/>
      <c r="S133" s="178"/>
      <c r="T133" s="179"/>
      <c r="AT133" s="173" t="s">
        <v>232</v>
      </c>
      <c r="AU133" s="173" t="s">
        <v>82</v>
      </c>
      <c r="AV133" s="13" t="s">
        <v>82</v>
      </c>
      <c r="AW133" s="13" t="s">
        <v>33</v>
      </c>
      <c r="AX133" s="13" t="s">
        <v>72</v>
      </c>
      <c r="AY133" s="173" t="s">
        <v>119</v>
      </c>
    </row>
    <row r="134" spans="2:65" s="14" customFormat="1" ht="11.25">
      <c r="B134" s="180"/>
      <c r="D134" s="158" t="s">
        <v>232</v>
      </c>
      <c r="E134" s="181" t="s">
        <v>3</v>
      </c>
      <c r="F134" s="182" t="s">
        <v>235</v>
      </c>
      <c r="H134" s="183">
        <v>24.350999999999999</v>
      </c>
      <c r="I134" s="184"/>
      <c r="L134" s="180"/>
      <c r="M134" s="185"/>
      <c r="N134" s="186"/>
      <c r="O134" s="186"/>
      <c r="P134" s="186"/>
      <c r="Q134" s="186"/>
      <c r="R134" s="186"/>
      <c r="S134" s="186"/>
      <c r="T134" s="187"/>
      <c r="AT134" s="181" t="s">
        <v>232</v>
      </c>
      <c r="AU134" s="181" t="s">
        <v>82</v>
      </c>
      <c r="AV134" s="14" t="s">
        <v>126</v>
      </c>
      <c r="AW134" s="14" t="s">
        <v>33</v>
      </c>
      <c r="AX134" s="14" t="s">
        <v>80</v>
      </c>
      <c r="AY134" s="181" t="s">
        <v>119</v>
      </c>
    </row>
    <row r="135" spans="2:65" s="1" customFormat="1" ht="16.5" customHeight="1">
      <c r="B135" s="144"/>
      <c r="C135" s="188" t="s">
        <v>160</v>
      </c>
      <c r="D135" s="188" t="s">
        <v>260</v>
      </c>
      <c r="E135" s="189" t="s">
        <v>261</v>
      </c>
      <c r="F135" s="190" t="s">
        <v>262</v>
      </c>
      <c r="G135" s="191" t="s">
        <v>247</v>
      </c>
      <c r="H135" s="192">
        <v>46.267000000000003</v>
      </c>
      <c r="I135" s="193"/>
      <c r="J135" s="194">
        <f>ROUND(I135*H135,2)</f>
        <v>0</v>
      </c>
      <c r="K135" s="190" t="s">
        <v>3</v>
      </c>
      <c r="L135" s="195"/>
      <c r="M135" s="196" t="s">
        <v>3</v>
      </c>
      <c r="N135" s="197" t="s">
        <v>43</v>
      </c>
      <c r="O135" s="52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AR135" s="156" t="s">
        <v>160</v>
      </c>
      <c r="AT135" s="156" t="s">
        <v>260</v>
      </c>
      <c r="AU135" s="156" t="s">
        <v>82</v>
      </c>
      <c r="AY135" s="17" t="s">
        <v>119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80</v>
      </c>
      <c r="BK135" s="157">
        <f>ROUND(I135*H135,2)</f>
        <v>0</v>
      </c>
      <c r="BL135" s="17" t="s">
        <v>126</v>
      </c>
      <c r="BM135" s="156" t="s">
        <v>263</v>
      </c>
    </row>
    <row r="136" spans="2:65" s="1" customFormat="1" ht="11.25">
      <c r="B136" s="32"/>
      <c r="D136" s="158" t="s">
        <v>128</v>
      </c>
      <c r="F136" s="159" t="s">
        <v>262</v>
      </c>
      <c r="I136" s="88"/>
      <c r="L136" s="32"/>
      <c r="M136" s="160"/>
      <c r="N136" s="52"/>
      <c r="O136" s="52"/>
      <c r="P136" s="52"/>
      <c r="Q136" s="52"/>
      <c r="R136" s="52"/>
      <c r="S136" s="52"/>
      <c r="T136" s="53"/>
      <c r="AT136" s="17" t="s">
        <v>128</v>
      </c>
      <c r="AU136" s="17" t="s">
        <v>82</v>
      </c>
    </row>
    <row r="137" spans="2:65" s="13" customFormat="1" ht="11.25">
      <c r="B137" s="172"/>
      <c r="D137" s="158" t="s">
        <v>232</v>
      </c>
      <c r="E137" s="173" t="s">
        <v>3</v>
      </c>
      <c r="F137" s="174" t="s">
        <v>264</v>
      </c>
      <c r="H137" s="175">
        <v>46.267000000000003</v>
      </c>
      <c r="I137" s="176"/>
      <c r="L137" s="172"/>
      <c r="M137" s="177"/>
      <c r="N137" s="178"/>
      <c r="O137" s="178"/>
      <c r="P137" s="178"/>
      <c r="Q137" s="178"/>
      <c r="R137" s="178"/>
      <c r="S137" s="178"/>
      <c r="T137" s="179"/>
      <c r="AT137" s="173" t="s">
        <v>232</v>
      </c>
      <c r="AU137" s="173" t="s">
        <v>82</v>
      </c>
      <c r="AV137" s="13" t="s">
        <v>82</v>
      </c>
      <c r="AW137" s="13" t="s">
        <v>33</v>
      </c>
      <c r="AX137" s="13" t="s">
        <v>72</v>
      </c>
      <c r="AY137" s="173" t="s">
        <v>119</v>
      </c>
    </row>
    <row r="138" spans="2:65" s="14" customFormat="1" ht="11.25">
      <c r="B138" s="180"/>
      <c r="D138" s="158" t="s">
        <v>232</v>
      </c>
      <c r="E138" s="181" t="s">
        <v>3</v>
      </c>
      <c r="F138" s="182" t="s">
        <v>235</v>
      </c>
      <c r="H138" s="183">
        <v>46.267000000000003</v>
      </c>
      <c r="I138" s="184"/>
      <c r="L138" s="180"/>
      <c r="M138" s="185"/>
      <c r="N138" s="186"/>
      <c r="O138" s="186"/>
      <c r="P138" s="186"/>
      <c r="Q138" s="186"/>
      <c r="R138" s="186"/>
      <c r="S138" s="186"/>
      <c r="T138" s="187"/>
      <c r="AT138" s="181" t="s">
        <v>232</v>
      </c>
      <c r="AU138" s="181" t="s">
        <v>82</v>
      </c>
      <c r="AV138" s="14" t="s">
        <v>126</v>
      </c>
      <c r="AW138" s="14" t="s">
        <v>33</v>
      </c>
      <c r="AX138" s="14" t="s">
        <v>80</v>
      </c>
      <c r="AY138" s="181" t="s">
        <v>119</v>
      </c>
    </row>
    <row r="139" spans="2:65" s="11" customFormat="1" ht="22.9" customHeight="1">
      <c r="B139" s="131"/>
      <c r="D139" s="132" t="s">
        <v>71</v>
      </c>
      <c r="E139" s="142" t="s">
        <v>82</v>
      </c>
      <c r="F139" s="142" t="s">
        <v>265</v>
      </c>
      <c r="I139" s="134"/>
      <c r="J139" s="143">
        <f>BK139</f>
        <v>0</v>
      </c>
      <c r="L139" s="131"/>
      <c r="M139" s="136"/>
      <c r="N139" s="137"/>
      <c r="O139" s="137"/>
      <c r="P139" s="138">
        <f>SUM(P140:P145)</f>
        <v>0</v>
      </c>
      <c r="Q139" s="137"/>
      <c r="R139" s="138">
        <f>SUM(R140:R145)</f>
        <v>8.8110143999999995</v>
      </c>
      <c r="S139" s="137"/>
      <c r="T139" s="139">
        <f>SUM(T140:T145)</f>
        <v>0</v>
      </c>
      <c r="AR139" s="132" t="s">
        <v>80</v>
      </c>
      <c r="AT139" s="140" t="s">
        <v>71</v>
      </c>
      <c r="AU139" s="140" t="s">
        <v>80</v>
      </c>
      <c r="AY139" s="132" t="s">
        <v>119</v>
      </c>
      <c r="BK139" s="141">
        <f>SUM(BK140:BK145)</f>
        <v>0</v>
      </c>
    </row>
    <row r="140" spans="2:65" s="1" customFormat="1" ht="16.5" customHeight="1">
      <c r="B140" s="144"/>
      <c r="C140" s="145" t="s">
        <v>167</v>
      </c>
      <c r="D140" s="145" t="s">
        <v>122</v>
      </c>
      <c r="E140" s="146" t="s">
        <v>266</v>
      </c>
      <c r="F140" s="147" t="s">
        <v>267</v>
      </c>
      <c r="G140" s="148" t="s">
        <v>252</v>
      </c>
      <c r="H140" s="149">
        <v>9.1199999999999992</v>
      </c>
      <c r="I140" s="150"/>
      <c r="J140" s="151">
        <f>ROUND(I140*H140,2)</f>
        <v>0</v>
      </c>
      <c r="K140" s="147" t="s">
        <v>268</v>
      </c>
      <c r="L140" s="32"/>
      <c r="M140" s="152" t="s">
        <v>3</v>
      </c>
      <c r="N140" s="153" t="s">
        <v>43</v>
      </c>
      <c r="O140" s="52"/>
      <c r="P140" s="154">
        <f>O140*H140</f>
        <v>0</v>
      </c>
      <c r="Q140" s="154">
        <v>0.96611999999999998</v>
      </c>
      <c r="R140" s="154">
        <f>Q140*H140</f>
        <v>8.8110143999999995</v>
      </c>
      <c r="S140" s="154">
        <v>0</v>
      </c>
      <c r="T140" s="155">
        <f>S140*H140</f>
        <v>0</v>
      </c>
      <c r="AR140" s="156" t="s">
        <v>126</v>
      </c>
      <c r="AT140" s="156" t="s">
        <v>122</v>
      </c>
      <c r="AU140" s="156" t="s">
        <v>82</v>
      </c>
      <c r="AY140" s="17" t="s">
        <v>119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80</v>
      </c>
      <c r="BK140" s="157">
        <f>ROUND(I140*H140,2)</f>
        <v>0</v>
      </c>
      <c r="BL140" s="17" t="s">
        <v>126</v>
      </c>
      <c r="BM140" s="156" t="s">
        <v>269</v>
      </c>
    </row>
    <row r="141" spans="2:65" s="1" customFormat="1" ht="19.5">
      <c r="B141" s="32"/>
      <c r="D141" s="158" t="s">
        <v>128</v>
      </c>
      <c r="F141" s="159" t="s">
        <v>270</v>
      </c>
      <c r="I141" s="88"/>
      <c r="L141" s="32"/>
      <c r="M141" s="160"/>
      <c r="N141" s="52"/>
      <c r="O141" s="52"/>
      <c r="P141" s="52"/>
      <c r="Q141" s="52"/>
      <c r="R141" s="52"/>
      <c r="S141" s="52"/>
      <c r="T141" s="53"/>
      <c r="AT141" s="17" t="s">
        <v>128</v>
      </c>
      <c r="AU141" s="17" t="s">
        <v>82</v>
      </c>
    </row>
    <row r="142" spans="2:65" s="12" customFormat="1" ht="11.25">
      <c r="B142" s="165"/>
      <c r="D142" s="158" t="s">
        <v>232</v>
      </c>
      <c r="E142" s="166" t="s">
        <v>3</v>
      </c>
      <c r="F142" s="167" t="s">
        <v>271</v>
      </c>
      <c r="H142" s="166" t="s">
        <v>3</v>
      </c>
      <c r="I142" s="168"/>
      <c r="L142" s="165"/>
      <c r="M142" s="169"/>
      <c r="N142" s="170"/>
      <c r="O142" s="170"/>
      <c r="P142" s="170"/>
      <c r="Q142" s="170"/>
      <c r="R142" s="170"/>
      <c r="S142" s="170"/>
      <c r="T142" s="171"/>
      <c r="AT142" s="166" t="s">
        <v>232</v>
      </c>
      <c r="AU142" s="166" t="s">
        <v>82</v>
      </c>
      <c r="AV142" s="12" t="s">
        <v>80</v>
      </c>
      <c r="AW142" s="12" t="s">
        <v>33</v>
      </c>
      <c r="AX142" s="12" t="s">
        <v>72</v>
      </c>
      <c r="AY142" s="166" t="s">
        <v>119</v>
      </c>
    </row>
    <row r="143" spans="2:65" s="13" customFormat="1" ht="11.25">
      <c r="B143" s="172"/>
      <c r="D143" s="158" t="s">
        <v>232</v>
      </c>
      <c r="E143" s="173" t="s">
        <v>3</v>
      </c>
      <c r="F143" s="174" t="s">
        <v>272</v>
      </c>
      <c r="H143" s="175">
        <v>7.2</v>
      </c>
      <c r="I143" s="176"/>
      <c r="L143" s="172"/>
      <c r="M143" s="177"/>
      <c r="N143" s="178"/>
      <c r="O143" s="178"/>
      <c r="P143" s="178"/>
      <c r="Q143" s="178"/>
      <c r="R143" s="178"/>
      <c r="S143" s="178"/>
      <c r="T143" s="179"/>
      <c r="AT143" s="173" t="s">
        <v>232</v>
      </c>
      <c r="AU143" s="173" t="s">
        <v>82</v>
      </c>
      <c r="AV143" s="13" t="s">
        <v>82</v>
      </c>
      <c r="AW143" s="13" t="s">
        <v>33</v>
      </c>
      <c r="AX143" s="13" t="s">
        <v>72</v>
      </c>
      <c r="AY143" s="173" t="s">
        <v>119</v>
      </c>
    </row>
    <row r="144" spans="2:65" s="13" customFormat="1" ht="11.25">
      <c r="B144" s="172"/>
      <c r="D144" s="158" t="s">
        <v>232</v>
      </c>
      <c r="E144" s="173" t="s">
        <v>3</v>
      </c>
      <c r="F144" s="174" t="s">
        <v>273</v>
      </c>
      <c r="H144" s="175">
        <v>1.92</v>
      </c>
      <c r="I144" s="176"/>
      <c r="L144" s="172"/>
      <c r="M144" s="177"/>
      <c r="N144" s="178"/>
      <c r="O144" s="178"/>
      <c r="P144" s="178"/>
      <c r="Q144" s="178"/>
      <c r="R144" s="178"/>
      <c r="S144" s="178"/>
      <c r="T144" s="179"/>
      <c r="AT144" s="173" t="s">
        <v>232</v>
      </c>
      <c r="AU144" s="173" t="s">
        <v>82</v>
      </c>
      <c r="AV144" s="13" t="s">
        <v>82</v>
      </c>
      <c r="AW144" s="13" t="s">
        <v>33</v>
      </c>
      <c r="AX144" s="13" t="s">
        <v>72</v>
      </c>
      <c r="AY144" s="173" t="s">
        <v>119</v>
      </c>
    </row>
    <row r="145" spans="2:65" s="14" customFormat="1" ht="11.25">
      <c r="B145" s="180"/>
      <c r="D145" s="158" t="s">
        <v>232</v>
      </c>
      <c r="E145" s="181" t="s">
        <v>3</v>
      </c>
      <c r="F145" s="182" t="s">
        <v>235</v>
      </c>
      <c r="H145" s="183">
        <v>9.1199999999999992</v>
      </c>
      <c r="I145" s="184"/>
      <c r="L145" s="180"/>
      <c r="M145" s="185"/>
      <c r="N145" s="186"/>
      <c r="O145" s="186"/>
      <c r="P145" s="186"/>
      <c r="Q145" s="186"/>
      <c r="R145" s="186"/>
      <c r="S145" s="186"/>
      <c r="T145" s="187"/>
      <c r="AT145" s="181" t="s">
        <v>232</v>
      </c>
      <c r="AU145" s="181" t="s">
        <v>82</v>
      </c>
      <c r="AV145" s="14" t="s">
        <v>126</v>
      </c>
      <c r="AW145" s="14" t="s">
        <v>33</v>
      </c>
      <c r="AX145" s="14" t="s">
        <v>80</v>
      </c>
      <c r="AY145" s="181" t="s">
        <v>119</v>
      </c>
    </row>
    <row r="146" spans="2:65" s="11" customFormat="1" ht="22.9" customHeight="1">
      <c r="B146" s="131"/>
      <c r="D146" s="132" t="s">
        <v>71</v>
      </c>
      <c r="E146" s="142" t="s">
        <v>135</v>
      </c>
      <c r="F146" s="142" t="s">
        <v>274</v>
      </c>
      <c r="I146" s="134"/>
      <c r="J146" s="143">
        <f>BK146</f>
        <v>0</v>
      </c>
      <c r="L146" s="131"/>
      <c r="M146" s="136"/>
      <c r="N146" s="137"/>
      <c r="O146" s="137"/>
      <c r="P146" s="138">
        <f>SUM(P147:P159)</f>
        <v>0</v>
      </c>
      <c r="Q146" s="137"/>
      <c r="R146" s="138">
        <f>SUM(R147:R159)</f>
        <v>21.29229492</v>
      </c>
      <c r="S146" s="137"/>
      <c r="T146" s="139">
        <f>SUM(T147:T159)</f>
        <v>0</v>
      </c>
      <c r="AR146" s="132" t="s">
        <v>80</v>
      </c>
      <c r="AT146" s="140" t="s">
        <v>71</v>
      </c>
      <c r="AU146" s="140" t="s">
        <v>80</v>
      </c>
      <c r="AY146" s="132" t="s">
        <v>119</v>
      </c>
      <c r="BK146" s="141">
        <f>SUM(BK147:BK159)</f>
        <v>0</v>
      </c>
    </row>
    <row r="147" spans="2:65" s="1" customFormat="1" ht="16.5" customHeight="1">
      <c r="B147" s="144"/>
      <c r="C147" s="145" t="s">
        <v>172</v>
      </c>
      <c r="D147" s="145" t="s">
        <v>122</v>
      </c>
      <c r="E147" s="146" t="s">
        <v>275</v>
      </c>
      <c r="F147" s="147" t="s">
        <v>276</v>
      </c>
      <c r="G147" s="148" t="s">
        <v>252</v>
      </c>
      <c r="H147" s="149">
        <v>11.628</v>
      </c>
      <c r="I147" s="150"/>
      <c r="J147" s="151">
        <f>ROUND(I147*H147,2)</f>
        <v>0</v>
      </c>
      <c r="K147" s="147" t="s">
        <v>268</v>
      </c>
      <c r="L147" s="32"/>
      <c r="M147" s="152" t="s">
        <v>3</v>
      </c>
      <c r="N147" s="153" t="s">
        <v>43</v>
      </c>
      <c r="O147" s="52"/>
      <c r="P147" s="154">
        <f>O147*H147</f>
        <v>0</v>
      </c>
      <c r="Q147" s="154">
        <v>0.96611999999999998</v>
      </c>
      <c r="R147" s="154">
        <f>Q147*H147</f>
        <v>11.234043359999999</v>
      </c>
      <c r="S147" s="154">
        <v>0</v>
      </c>
      <c r="T147" s="155">
        <f>S147*H147</f>
        <v>0</v>
      </c>
      <c r="AR147" s="156" t="s">
        <v>126</v>
      </c>
      <c r="AT147" s="156" t="s">
        <v>122</v>
      </c>
      <c r="AU147" s="156" t="s">
        <v>82</v>
      </c>
      <c r="AY147" s="17" t="s">
        <v>119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80</v>
      </c>
      <c r="BK147" s="157">
        <f>ROUND(I147*H147,2)</f>
        <v>0</v>
      </c>
      <c r="BL147" s="17" t="s">
        <v>126</v>
      </c>
      <c r="BM147" s="156" t="s">
        <v>277</v>
      </c>
    </row>
    <row r="148" spans="2:65" s="1" customFormat="1" ht="11.25">
      <c r="B148" s="32"/>
      <c r="D148" s="158" t="s">
        <v>128</v>
      </c>
      <c r="F148" s="159" t="s">
        <v>278</v>
      </c>
      <c r="I148" s="88"/>
      <c r="L148" s="32"/>
      <c r="M148" s="160"/>
      <c r="N148" s="52"/>
      <c r="O148" s="52"/>
      <c r="P148" s="52"/>
      <c r="Q148" s="52"/>
      <c r="R148" s="52"/>
      <c r="S148" s="52"/>
      <c r="T148" s="53"/>
      <c r="AT148" s="17" t="s">
        <v>128</v>
      </c>
      <c r="AU148" s="17" t="s">
        <v>82</v>
      </c>
    </row>
    <row r="149" spans="2:65" s="12" customFormat="1" ht="11.25">
      <c r="B149" s="165"/>
      <c r="D149" s="158" t="s">
        <v>232</v>
      </c>
      <c r="E149" s="166" t="s">
        <v>3</v>
      </c>
      <c r="F149" s="167" t="s">
        <v>279</v>
      </c>
      <c r="H149" s="166" t="s">
        <v>3</v>
      </c>
      <c r="I149" s="168"/>
      <c r="L149" s="165"/>
      <c r="M149" s="169"/>
      <c r="N149" s="170"/>
      <c r="O149" s="170"/>
      <c r="P149" s="170"/>
      <c r="Q149" s="170"/>
      <c r="R149" s="170"/>
      <c r="S149" s="170"/>
      <c r="T149" s="171"/>
      <c r="AT149" s="166" t="s">
        <v>232</v>
      </c>
      <c r="AU149" s="166" t="s">
        <v>82</v>
      </c>
      <c r="AV149" s="12" t="s">
        <v>80</v>
      </c>
      <c r="AW149" s="12" t="s">
        <v>33</v>
      </c>
      <c r="AX149" s="12" t="s">
        <v>72</v>
      </c>
      <c r="AY149" s="166" t="s">
        <v>119</v>
      </c>
    </row>
    <row r="150" spans="2:65" s="13" customFormat="1" ht="11.25">
      <c r="B150" s="172"/>
      <c r="D150" s="158" t="s">
        <v>232</v>
      </c>
      <c r="E150" s="173" t="s">
        <v>3</v>
      </c>
      <c r="F150" s="174" t="s">
        <v>280</v>
      </c>
      <c r="H150" s="175">
        <v>9.18</v>
      </c>
      <c r="I150" s="176"/>
      <c r="L150" s="172"/>
      <c r="M150" s="177"/>
      <c r="N150" s="178"/>
      <c r="O150" s="178"/>
      <c r="P150" s="178"/>
      <c r="Q150" s="178"/>
      <c r="R150" s="178"/>
      <c r="S150" s="178"/>
      <c r="T150" s="179"/>
      <c r="AT150" s="173" t="s">
        <v>232</v>
      </c>
      <c r="AU150" s="173" t="s">
        <v>82</v>
      </c>
      <c r="AV150" s="13" t="s">
        <v>82</v>
      </c>
      <c r="AW150" s="13" t="s">
        <v>33</v>
      </c>
      <c r="AX150" s="13" t="s">
        <v>72</v>
      </c>
      <c r="AY150" s="173" t="s">
        <v>119</v>
      </c>
    </row>
    <row r="151" spans="2:65" s="13" customFormat="1" ht="11.25">
      <c r="B151" s="172"/>
      <c r="D151" s="158" t="s">
        <v>232</v>
      </c>
      <c r="E151" s="173" t="s">
        <v>3</v>
      </c>
      <c r="F151" s="174" t="s">
        <v>281</v>
      </c>
      <c r="H151" s="175">
        <v>2.448</v>
      </c>
      <c r="I151" s="176"/>
      <c r="L151" s="172"/>
      <c r="M151" s="177"/>
      <c r="N151" s="178"/>
      <c r="O151" s="178"/>
      <c r="P151" s="178"/>
      <c r="Q151" s="178"/>
      <c r="R151" s="178"/>
      <c r="S151" s="178"/>
      <c r="T151" s="179"/>
      <c r="AT151" s="173" t="s">
        <v>232</v>
      </c>
      <c r="AU151" s="173" t="s">
        <v>82</v>
      </c>
      <c r="AV151" s="13" t="s">
        <v>82</v>
      </c>
      <c r="AW151" s="13" t="s">
        <v>33</v>
      </c>
      <c r="AX151" s="13" t="s">
        <v>72</v>
      </c>
      <c r="AY151" s="173" t="s">
        <v>119</v>
      </c>
    </row>
    <row r="152" spans="2:65" s="14" customFormat="1" ht="11.25">
      <c r="B152" s="180"/>
      <c r="D152" s="158" t="s">
        <v>232</v>
      </c>
      <c r="E152" s="181" t="s">
        <v>3</v>
      </c>
      <c r="F152" s="182" t="s">
        <v>235</v>
      </c>
      <c r="H152" s="183">
        <v>11.628</v>
      </c>
      <c r="I152" s="184"/>
      <c r="L152" s="180"/>
      <c r="M152" s="185"/>
      <c r="N152" s="186"/>
      <c r="O152" s="186"/>
      <c r="P152" s="186"/>
      <c r="Q152" s="186"/>
      <c r="R152" s="186"/>
      <c r="S152" s="186"/>
      <c r="T152" s="187"/>
      <c r="AT152" s="181" t="s">
        <v>232</v>
      </c>
      <c r="AU152" s="181" t="s">
        <v>82</v>
      </c>
      <c r="AV152" s="14" t="s">
        <v>126</v>
      </c>
      <c r="AW152" s="14" t="s">
        <v>33</v>
      </c>
      <c r="AX152" s="14" t="s">
        <v>80</v>
      </c>
      <c r="AY152" s="181" t="s">
        <v>119</v>
      </c>
    </row>
    <row r="153" spans="2:65" s="1" customFormat="1" ht="16.5" customHeight="1">
      <c r="B153" s="144"/>
      <c r="C153" s="145" t="s">
        <v>178</v>
      </c>
      <c r="D153" s="145" t="s">
        <v>122</v>
      </c>
      <c r="E153" s="146" t="s">
        <v>282</v>
      </c>
      <c r="F153" s="147" t="s">
        <v>283</v>
      </c>
      <c r="G153" s="148" t="s">
        <v>252</v>
      </c>
      <c r="H153" s="149">
        <v>65.254000000000005</v>
      </c>
      <c r="I153" s="150"/>
      <c r="J153" s="151">
        <f>ROUND(I153*H153,2)</f>
        <v>0</v>
      </c>
      <c r="K153" s="147" t="s">
        <v>268</v>
      </c>
      <c r="L153" s="32"/>
      <c r="M153" s="152" t="s">
        <v>3</v>
      </c>
      <c r="N153" s="153" t="s">
        <v>43</v>
      </c>
      <c r="O153" s="52"/>
      <c r="P153" s="154">
        <f>O153*H153</f>
        <v>0</v>
      </c>
      <c r="Q153" s="154">
        <v>0.15414</v>
      </c>
      <c r="R153" s="154">
        <f>Q153*H153</f>
        <v>10.05825156</v>
      </c>
      <c r="S153" s="154">
        <v>0</v>
      </c>
      <c r="T153" s="155">
        <f>S153*H153</f>
        <v>0</v>
      </c>
      <c r="AR153" s="156" t="s">
        <v>126</v>
      </c>
      <c r="AT153" s="156" t="s">
        <v>122</v>
      </c>
      <c r="AU153" s="156" t="s">
        <v>82</v>
      </c>
      <c r="AY153" s="17" t="s">
        <v>119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80</v>
      </c>
      <c r="BK153" s="157">
        <f>ROUND(I153*H153,2)</f>
        <v>0</v>
      </c>
      <c r="BL153" s="17" t="s">
        <v>126</v>
      </c>
      <c r="BM153" s="156" t="s">
        <v>284</v>
      </c>
    </row>
    <row r="154" spans="2:65" s="1" customFormat="1" ht="11.25">
      <c r="B154" s="32"/>
      <c r="D154" s="158" t="s">
        <v>128</v>
      </c>
      <c r="F154" s="159" t="s">
        <v>285</v>
      </c>
      <c r="I154" s="88"/>
      <c r="L154" s="32"/>
      <c r="M154" s="160"/>
      <c r="N154" s="52"/>
      <c r="O154" s="52"/>
      <c r="P154" s="52"/>
      <c r="Q154" s="52"/>
      <c r="R154" s="52"/>
      <c r="S154" s="52"/>
      <c r="T154" s="53"/>
      <c r="AT154" s="17" t="s">
        <v>128</v>
      </c>
      <c r="AU154" s="17" t="s">
        <v>82</v>
      </c>
    </row>
    <row r="155" spans="2:65" s="12" customFormat="1" ht="11.25">
      <c r="B155" s="165"/>
      <c r="D155" s="158" t="s">
        <v>232</v>
      </c>
      <c r="E155" s="166" t="s">
        <v>3</v>
      </c>
      <c r="F155" s="167" t="s">
        <v>286</v>
      </c>
      <c r="H155" s="166" t="s">
        <v>3</v>
      </c>
      <c r="I155" s="168"/>
      <c r="L155" s="165"/>
      <c r="M155" s="169"/>
      <c r="N155" s="170"/>
      <c r="O155" s="170"/>
      <c r="P155" s="170"/>
      <c r="Q155" s="170"/>
      <c r="R155" s="170"/>
      <c r="S155" s="170"/>
      <c r="T155" s="171"/>
      <c r="AT155" s="166" t="s">
        <v>232</v>
      </c>
      <c r="AU155" s="166" t="s">
        <v>82</v>
      </c>
      <c r="AV155" s="12" t="s">
        <v>80</v>
      </c>
      <c r="AW155" s="12" t="s">
        <v>33</v>
      </c>
      <c r="AX155" s="12" t="s">
        <v>72</v>
      </c>
      <c r="AY155" s="166" t="s">
        <v>119</v>
      </c>
    </row>
    <row r="156" spans="2:65" s="13" customFormat="1" ht="11.25">
      <c r="B156" s="172"/>
      <c r="D156" s="158" t="s">
        <v>232</v>
      </c>
      <c r="E156" s="173" t="s">
        <v>3</v>
      </c>
      <c r="F156" s="174" t="s">
        <v>287</v>
      </c>
      <c r="H156" s="175">
        <v>48.005000000000003</v>
      </c>
      <c r="I156" s="176"/>
      <c r="L156" s="172"/>
      <c r="M156" s="177"/>
      <c r="N156" s="178"/>
      <c r="O156" s="178"/>
      <c r="P156" s="178"/>
      <c r="Q156" s="178"/>
      <c r="R156" s="178"/>
      <c r="S156" s="178"/>
      <c r="T156" s="179"/>
      <c r="AT156" s="173" t="s">
        <v>232</v>
      </c>
      <c r="AU156" s="173" t="s">
        <v>82</v>
      </c>
      <c r="AV156" s="13" t="s">
        <v>82</v>
      </c>
      <c r="AW156" s="13" t="s">
        <v>33</v>
      </c>
      <c r="AX156" s="13" t="s">
        <v>72</v>
      </c>
      <c r="AY156" s="173" t="s">
        <v>119</v>
      </c>
    </row>
    <row r="157" spans="2:65" s="12" customFormat="1" ht="11.25">
      <c r="B157" s="165"/>
      <c r="D157" s="158" t="s">
        <v>232</v>
      </c>
      <c r="E157" s="166" t="s">
        <v>3</v>
      </c>
      <c r="F157" s="167" t="s">
        <v>288</v>
      </c>
      <c r="H157" s="166" t="s">
        <v>3</v>
      </c>
      <c r="I157" s="168"/>
      <c r="L157" s="165"/>
      <c r="M157" s="169"/>
      <c r="N157" s="170"/>
      <c r="O157" s="170"/>
      <c r="P157" s="170"/>
      <c r="Q157" s="170"/>
      <c r="R157" s="170"/>
      <c r="S157" s="170"/>
      <c r="T157" s="171"/>
      <c r="AT157" s="166" t="s">
        <v>232</v>
      </c>
      <c r="AU157" s="166" t="s">
        <v>82</v>
      </c>
      <c r="AV157" s="12" t="s">
        <v>80</v>
      </c>
      <c r="AW157" s="12" t="s">
        <v>33</v>
      </c>
      <c r="AX157" s="12" t="s">
        <v>72</v>
      </c>
      <c r="AY157" s="166" t="s">
        <v>119</v>
      </c>
    </row>
    <row r="158" spans="2:65" s="13" customFormat="1" ht="11.25">
      <c r="B158" s="172"/>
      <c r="D158" s="158" t="s">
        <v>232</v>
      </c>
      <c r="E158" s="173" t="s">
        <v>3</v>
      </c>
      <c r="F158" s="174" t="s">
        <v>289</v>
      </c>
      <c r="H158" s="175">
        <v>17.248999999999999</v>
      </c>
      <c r="I158" s="176"/>
      <c r="L158" s="172"/>
      <c r="M158" s="177"/>
      <c r="N158" s="178"/>
      <c r="O158" s="178"/>
      <c r="P158" s="178"/>
      <c r="Q158" s="178"/>
      <c r="R158" s="178"/>
      <c r="S158" s="178"/>
      <c r="T158" s="179"/>
      <c r="AT158" s="173" t="s">
        <v>232</v>
      </c>
      <c r="AU158" s="173" t="s">
        <v>82</v>
      </c>
      <c r="AV158" s="13" t="s">
        <v>82</v>
      </c>
      <c r="AW158" s="13" t="s">
        <v>33</v>
      </c>
      <c r="AX158" s="13" t="s">
        <v>72</v>
      </c>
      <c r="AY158" s="173" t="s">
        <v>119</v>
      </c>
    </row>
    <row r="159" spans="2:65" s="14" customFormat="1" ht="11.25">
      <c r="B159" s="180"/>
      <c r="D159" s="158" t="s">
        <v>232</v>
      </c>
      <c r="E159" s="181" t="s">
        <v>3</v>
      </c>
      <c r="F159" s="182" t="s">
        <v>235</v>
      </c>
      <c r="H159" s="183">
        <v>65.254000000000005</v>
      </c>
      <c r="I159" s="184"/>
      <c r="L159" s="180"/>
      <c r="M159" s="185"/>
      <c r="N159" s="186"/>
      <c r="O159" s="186"/>
      <c r="P159" s="186"/>
      <c r="Q159" s="186"/>
      <c r="R159" s="186"/>
      <c r="S159" s="186"/>
      <c r="T159" s="187"/>
      <c r="AT159" s="181" t="s">
        <v>232</v>
      </c>
      <c r="AU159" s="181" t="s">
        <v>82</v>
      </c>
      <c r="AV159" s="14" t="s">
        <v>126</v>
      </c>
      <c r="AW159" s="14" t="s">
        <v>33</v>
      </c>
      <c r="AX159" s="14" t="s">
        <v>80</v>
      </c>
      <c r="AY159" s="181" t="s">
        <v>119</v>
      </c>
    </row>
    <row r="160" spans="2:65" s="11" customFormat="1" ht="22.9" customHeight="1">
      <c r="B160" s="131"/>
      <c r="D160" s="132" t="s">
        <v>71</v>
      </c>
      <c r="E160" s="142" t="s">
        <v>126</v>
      </c>
      <c r="F160" s="142" t="s">
        <v>290</v>
      </c>
      <c r="I160" s="134"/>
      <c r="J160" s="143">
        <f>BK160</f>
        <v>0</v>
      </c>
      <c r="L160" s="131"/>
      <c r="M160" s="136"/>
      <c r="N160" s="137"/>
      <c r="O160" s="137"/>
      <c r="P160" s="138">
        <f>SUM(P161:P207)</f>
        <v>0</v>
      </c>
      <c r="Q160" s="137"/>
      <c r="R160" s="138">
        <f>SUM(R161:R207)</f>
        <v>13.624708249999999</v>
      </c>
      <c r="S160" s="137"/>
      <c r="T160" s="139">
        <f>SUM(T161:T207)</f>
        <v>0</v>
      </c>
      <c r="AR160" s="132" t="s">
        <v>80</v>
      </c>
      <c r="AT160" s="140" t="s">
        <v>71</v>
      </c>
      <c r="AU160" s="140" t="s">
        <v>80</v>
      </c>
      <c r="AY160" s="132" t="s">
        <v>119</v>
      </c>
      <c r="BK160" s="141">
        <f>SUM(BK161:BK207)</f>
        <v>0</v>
      </c>
    </row>
    <row r="161" spans="2:65" s="1" customFormat="1" ht="16.5" customHeight="1">
      <c r="B161" s="144"/>
      <c r="C161" s="145" t="s">
        <v>182</v>
      </c>
      <c r="D161" s="145" t="s">
        <v>122</v>
      </c>
      <c r="E161" s="146" t="s">
        <v>291</v>
      </c>
      <c r="F161" s="147" t="s">
        <v>292</v>
      </c>
      <c r="G161" s="148" t="s">
        <v>230</v>
      </c>
      <c r="H161" s="149">
        <v>4.2169999999999996</v>
      </c>
      <c r="I161" s="150"/>
      <c r="J161" s="151">
        <f>ROUND(I161*H161,2)</f>
        <v>0</v>
      </c>
      <c r="K161" s="147" t="s">
        <v>3</v>
      </c>
      <c r="L161" s="32"/>
      <c r="M161" s="152" t="s">
        <v>3</v>
      </c>
      <c r="N161" s="153" t="s">
        <v>43</v>
      </c>
      <c r="O161" s="52"/>
      <c r="P161" s="154">
        <f>O161*H161</f>
        <v>0</v>
      </c>
      <c r="Q161" s="154">
        <v>2.45343</v>
      </c>
      <c r="R161" s="154">
        <f>Q161*H161</f>
        <v>10.346114309999999</v>
      </c>
      <c r="S161" s="154">
        <v>0</v>
      </c>
      <c r="T161" s="155">
        <f>S161*H161</f>
        <v>0</v>
      </c>
      <c r="AR161" s="156" t="s">
        <v>126</v>
      </c>
      <c r="AT161" s="156" t="s">
        <v>122</v>
      </c>
      <c r="AU161" s="156" t="s">
        <v>82</v>
      </c>
      <c r="AY161" s="17" t="s">
        <v>119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80</v>
      </c>
      <c r="BK161" s="157">
        <f>ROUND(I161*H161,2)</f>
        <v>0</v>
      </c>
      <c r="BL161" s="17" t="s">
        <v>126</v>
      </c>
      <c r="BM161" s="156" t="s">
        <v>293</v>
      </c>
    </row>
    <row r="162" spans="2:65" s="1" customFormat="1" ht="11.25">
      <c r="B162" s="32"/>
      <c r="D162" s="158" t="s">
        <v>128</v>
      </c>
      <c r="F162" s="159" t="s">
        <v>292</v>
      </c>
      <c r="I162" s="88"/>
      <c r="L162" s="32"/>
      <c r="M162" s="160"/>
      <c r="N162" s="52"/>
      <c r="O162" s="52"/>
      <c r="P162" s="52"/>
      <c r="Q162" s="52"/>
      <c r="R162" s="52"/>
      <c r="S162" s="52"/>
      <c r="T162" s="53"/>
      <c r="AT162" s="17" t="s">
        <v>128</v>
      </c>
      <c r="AU162" s="17" t="s">
        <v>82</v>
      </c>
    </row>
    <row r="163" spans="2:65" s="1" customFormat="1" ht="29.25">
      <c r="B163" s="32"/>
      <c r="D163" s="158" t="s">
        <v>129</v>
      </c>
      <c r="F163" s="161" t="s">
        <v>294</v>
      </c>
      <c r="I163" s="88"/>
      <c r="L163" s="32"/>
      <c r="M163" s="160"/>
      <c r="N163" s="52"/>
      <c r="O163" s="52"/>
      <c r="P163" s="52"/>
      <c r="Q163" s="52"/>
      <c r="R163" s="52"/>
      <c r="S163" s="52"/>
      <c r="T163" s="53"/>
      <c r="AT163" s="17" t="s">
        <v>129</v>
      </c>
      <c r="AU163" s="17" t="s">
        <v>82</v>
      </c>
    </row>
    <row r="164" spans="2:65" s="12" customFormat="1" ht="11.25">
      <c r="B164" s="165"/>
      <c r="D164" s="158" t="s">
        <v>232</v>
      </c>
      <c r="E164" s="166" t="s">
        <v>3</v>
      </c>
      <c r="F164" s="167" t="s">
        <v>295</v>
      </c>
      <c r="H164" s="166" t="s">
        <v>3</v>
      </c>
      <c r="I164" s="168"/>
      <c r="L164" s="165"/>
      <c r="M164" s="169"/>
      <c r="N164" s="170"/>
      <c r="O164" s="170"/>
      <c r="P164" s="170"/>
      <c r="Q164" s="170"/>
      <c r="R164" s="170"/>
      <c r="S164" s="170"/>
      <c r="T164" s="171"/>
      <c r="AT164" s="166" t="s">
        <v>232</v>
      </c>
      <c r="AU164" s="166" t="s">
        <v>82</v>
      </c>
      <c r="AV164" s="12" t="s">
        <v>80</v>
      </c>
      <c r="AW164" s="12" t="s">
        <v>33</v>
      </c>
      <c r="AX164" s="12" t="s">
        <v>72</v>
      </c>
      <c r="AY164" s="166" t="s">
        <v>119</v>
      </c>
    </row>
    <row r="165" spans="2:65" s="13" customFormat="1" ht="11.25">
      <c r="B165" s="172"/>
      <c r="D165" s="158" t="s">
        <v>232</v>
      </c>
      <c r="E165" s="173" t="s">
        <v>3</v>
      </c>
      <c r="F165" s="174" t="s">
        <v>296</v>
      </c>
      <c r="H165" s="175">
        <v>4.2169999999999996</v>
      </c>
      <c r="I165" s="176"/>
      <c r="L165" s="172"/>
      <c r="M165" s="177"/>
      <c r="N165" s="178"/>
      <c r="O165" s="178"/>
      <c r="P165" s="178"/>
      <c r="Q165" s="178"/>
      <c r="R165" s="178"/>
      <c r="S165" s="178"/>
      <c r="T165" s="179"/>
      <c r="AT165" s="173" t="s">
        <v>232</v>
      </c>
      <c r="AU165" s="173" t="s">
        <v>82</v>
      </c>
      <c r="AV165" s="13" t="s">
        <v>82</v>
      </c>
      <c r="AW165" s="13" t="s">
        <v>33</v>
      </c>
      <c r="AX165" s="13" t="s">
        <v>72</v>
      </c>
      <c r="AY165" s="173" t="s">
        <v>119</v>
      </c>
    </row>
    <row r="166" spans="2:65" s="14" customFormat="1" ht="11.25">
      <c r="B166" s="180"/>
      <c r="D166" s="158" t="s">
        <v>232</v>
      </c>
      <c r="E166" s="181" t="s">
        <v>3</v>
      </c>
      <c r="F166" s="182" t="s">
        <v>235</v>
      </c>
      <c r="H166" s="183">
        <v>4.2169999999999996</v>
      </c>
      <c r="I166" s="184"/>
      <c r="L166" s="180"/>
      <c r="M166" s="185"/>
      <c r="N166" s="186"/>
      <c r="O166" s="186"/>
      <c r="P166" s="186"/>
      <c r="Q166" s="186"/>
      <c r="R166" s="186"/>
      <c r="S166" s="186"/>
      <c r="T166" s="187"/>
      <c r="AT166" s="181" t="s">
        <v>232</v>
      </c>
      <c r="AU166" s="181" t="s">
        <v>82</v>
      </c>
      <c r="AV166" s="14" t="s">
        <v>126</v>
      </c>
      <c r="AW166" s="14" t="s">
        <v>33</v>
      </c>
      <c r="AX166" s="14" t="s">
        <v>80</v>
      </c>
      <c r="AY166" s="181" t="s">
        <v>119</v>
      </c>
    </row>
    <row r="167" spans="2:65" s="1" customFormat="1" ht="16.5" customHeight="1">
      <c r="B167" s="144"/>
      <c r="C167" s="145" t="s">
        <v>187</v>
      </c>
      <c r="D167" s="145" t="s">
        <v>122</v>
      </c>
      <c r="E167" s="146" t="s">
        <v>297</v>
      </c>
      <c r="F167" s="147" t="s">
        <v>298</v>
      </c>
      <c r="G167" s="148" t="s">
        <v>252</v>
      </c>
      <c r="H167" s="149">
        <v>38.332000000000001</v>
      </c>
      <c r="I167" s="150"/>
      <c r="J167" s="151">
        <f>ROUND(I167*H167,2)</f>
        <v>0</v>
      </c>
      <c r="K167" s="147" t="s">
        <v>3</v>
      </c>
      <c r="L167" s="32"/>
      <c r="M167" s="152" t="s">
        <v>3</v>
      </c>
      <c r="N167" s="153" t="s">
        <v>43</v>
      </c>
      <c r="O167" s="52"/>
      <c r="P167" s="154">
        <f>O167*H167</f>
        <v>0</v>
      </c>
      <c r="Q167" s="154">
        <v>2.15E-3</v>
      </c>
      <c r="R167" s="154">
        <f>Q167*H167</f>
        <v>8.2413799999999995E-2</v>
      </c>
      <c r="S167" s="154">
        <v>0</v>
      </c>
      <c r="T167" s="155">
        <f>S167*H167</f>
        <v>0</v>
      </c>
      <c r="AR167" s="156" t="s">
        <v>126</v>
      </c>
      <c r="AT167" s="156" t="s">
        <v>122</v>
      </c>
      <c r="AU167" s="156" t="s">
        <v>82</v>
      </c>
      <c r="AY167" s="17" t="s">
        <v>119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80</v>
      </c>
      <c r="BK167" s="157">
        <f>ROUND(I167*H167,2)</f>
        <v>0</v>
      </c>
      <c r="BL167" s="17" t="s">
        <v>126</v>
      </c>
      <c r="BM167" s="156" t="s">
        <v>299</v>
      </c>
    </row>
    <row r="168" spans="2:65" s="1" customFormat="1" ht="11.25">
      <c r="B168" s="32"/>
      <c r="D168" s="158" t="s">
        <v>128</v>
      </c>
      <c r="F168" s="159" t="s">
        <v>298</v>
      </c>
      <c r="I168" s="88"/>
      <c r="L168" s="32"/>
      <c r="M168" s="160"/>
      <c r="N168" s="52"/>
      <c r="O168" s="52"/>
      <c r="P168" s="52"/>
      <c r="Q168" s="52"/>
      <c r="R168" s="52"/>
      <c r="S168" s="52"/>
      <c r="T168" s="53"/>
      <c r="AT168" s="17" t="s">
        <v>128</v>
      </c>
      <c r="AU168" s="17" t="s">
        <v>82</v>
      </c>
    </row>
    <row r="169" spans="2:65" s="12" customFormat="1" ht="11.25">
      <c r="B169" s="165"/>
      <c r="D169" s="158" t="s">
        <v>232</v>
      </c>
      <c r="E169" s="166" t="s">
        <v>3</v>
      </c>
      <c r="F169" s="167" t="s">
        <v>295</v>
      </c>
      <c r="H169" s="166" t="s">
        <v>3</v>
      </c>
      <c r="I169" s="168"/>
      <c r="L169" s="165"/>
      <c r="M169" s="169"/>
      <c r="N169" s="170"/>
      <c r="O169" s="170"/>
      <c r="P169" s="170"/>
      <c r="Q169" s="170"/>
      <c r="R169" s="170"/>
      <c r="S169" s="170"/>
      <c r="T169" s="171"/>
      <c r="AT169" s="166" t="s">
        <v>232</v>
      </c>
      <c r="AU169" s="166" t="s">
        <v>82</v>
      </c>
      <c r="AV169" s="12" t="s">
        <v>80</v>
      </c>
      <c r="AW169" s="12" t="s">
        <v>33</v>
      </c>
      <c r="AX169" s="12" t="s">
        <v>72</v>
      </c>
      <c r="AY169" s="166" t="s">
        <v>119</v>
      </c>
    </row>
    <row r="170" spans="2:65" s="13" customFormat="1" ht="11.25">
      <c r="B170" s="172"/>
      <c r="D170" s="158" t="s">
        <v>232</v>
      </c>
      <c r="E170" s="173" t="s">
        <v>3</v>
      </c>
      <c r="F170" s="174" t="s">
        <v>300</v>
      </c>
      <c r="H170" s="175">
        <v>35.137999999999998</v>
      </c>
      <c r="I170" s="176"/>
      <c r="L170" s="172"/>
      <c r="M170" s="177"/>
      <c r="N170" s="178"/>
      <c r="O170" s="178"/>
      <c r="P170" s="178"/>
      <c r="Q170" s="178"/>
      <c r="R170" s="178"/>
      <c r="S170" s="178"/>
      <c r="T170" s="179"/>
      <c r="AT170" s="173" t="s">
        <v>232</v>
      </c>
      <c r="AU170" s="173" t="s">
        <v>82</v>
      </c>
      <c r="AV170" s="13" t="s">
        <v>82</v>
      </c>
      <c r="AW170" s="13" t="s">
        <v>33</v>
      </c>
      <c r="AX170" s="13" t="s">
        <v>72</v>
      </c>
      <c r="AY170" s="173" t="s">
        <v>119</v>
      </c>
    </row>
    <row r="171" spans="2:65" s="13" customFormat="1" ht="11.25">
      <c r="B171" s="172"/>
      <c r="D171" s="158" t="s">
        <v>232</v>
      </c>
      <c r="E171" s="173" t="s">
        <v>3</v>
      </c>
      <c r="F171" s="174" t="s">
        <v>301</v>
      </c>
      <c r="H171" s="175">
        <v>3.194</v>
      </c>
      <c r="I171" s="176"/>
      <c r="L171" s="172"/>
      <c r="M171" s="177"/>
      <c r="N171" s="178"/>
      <c r="O171" s="178"/>
      <c r="P171" s="178"/>
      <c r="Q171" s="178"/>
      <c r="R171" s="178"/>
      <c r="S171" s="178"/>
      <c r="T171" s="179"/>
      <c r="AT171" s="173" t="s">
        <v>232</v>
      </c>
      <c r="AU171" s="173" t="s">
        <v>82</v>
      </c>
      <c r="AV171" s="13" t="s">
        <v>82</v>
      </c>
      <c r="AW171" s="13" t="s">
        <v>33</v>
      </c>
      <c r="AX171" s="13" t="s">
        <v>72</v>
      </c>
      <c r="AY171" s="173" t="s">
        <v>119</v>
      </c>
    </row>
    <row r="172" spans="2:65" s="14" customFormat="1" ht="11.25">
      <c r="B172" s="180"/>
      <c r="D172" s="158" t="s">
        <v>232</v>
      </c>
      <c r="E172" s="181" t="s">
        <v>3</v>
      </c>
      <c r="F172" s="182" t="s">
        <v>235</v>
      </c>
      <c r="H172" s="183">
        <v>38.332000000000001</v>
      </c>
      <c r="I172" s="184"/>
      <c r="L172" s="180"/>
      <c r="M172" s="185"/>
      <c r="N172" s="186"/>
      <c r="O172" s="186"/>
      <c r="P172" s="186"/>
      <c r="Q172" s="186"/>
      <c r="R172" s="186"/>
      <c r="S172" s="186"/>
      <c r="T172" s="187"/>
      <c r="AT172" s="181" t="s">
        <v>232</v>
      </c>
      <c r="AU172" s="181" t="s">
        <v>82</v>
      </c>
      <c r="AV172" s="14" t="s">
        <v>126</v>
      </c>
      <c r="AW172" s="14" t="s">
        <v>33</v>
      </c>
      <c r="AX172" s="14" t="s">
        <v>80</v>
      </c>
      <c r="AY172" s="181" t="s">
        <v>119</v>
      </c>
    </row>
    <row r="173" spans="2:65" s="1" customFormat="1" ht="16.5" customHeight="1">
      <c r="B173" s="144"/>
      <c r="C173" s="145" t="s">
        <v>192</v>
      </c>
      <c r="D173" s="145" t="s">
        <v>122</v>
      </c>
      <c r="E173" s="146" t="s">
        <v>302</v>
      </c>
      <c r="F173" s="147" t="s">
        <v>303</v>
      </c>
      <c r="G173" s="148" t="s">
        <v>252</v>
      </c>
      <c r="H173" s="149">
        <v>38.332000000000001</v>
      </c>
      <c r="I173" s="150"/>
      <c r="J173" s="151">
        <f>ROUND(I173*H173,2)</f>
        <v>0</v>
      </c>
      <c r="K173" s="147" t="s">
        <v>3</v>
      </c>
      <c r="L173" s="32"/>
      <c r="M173" s="152" t="s">
        <v>3</v>
      </c>
      <c r="N173" s="153" t="s">
        <v>43</v>
      </c>
      <c r="O173" s="52"/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AR173" s="156" t="s">
        <v>126</v>
      </c>
      <c r="AT173" s="156" t="s">
        <v>122</v>
      </c>
      <c r="AU173" s="156" t="s">
        <v>82</v>
      </c>
      <c r="AY173" s="17" t="s">
        <v>119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80</v>
      </c>
      <c r="BK173" s="157">
        <f>ROUND(I173*H173,2)</f>
        <v>0</v>
      </c>
      <c r="BL173" s="17" t="s">
        <v>126</v>
      </c>
      <c r="BM173" s="156" t="s">
        <v>304</v>
      </c>
    </row>
    <row r="174" spans="2:65" s="1" customFormat="1" ht="11.25">
      <c r="B174" s="32"/>
      <c r="D174" s="158" t="s">
        <v>128</v>
      </c>
      <c r="F174" s="159" t="s">
        <v>303</v>
      </c>
      <c r="I174" s="88"/>
      <c r="L174" s="32"/>
      <c r="M174" s="160"/>
      <c r="N174" s="52"/>
      <c r="O174" s="52"/>
      <c r="P174" s="52"/>
      <c r="Q174" s="52"/>
      <c r="R174" s="52"/>
      <c r="S174" s="52"/>
      <c r="T174" s="53"/>
      <c r="AT174" s="17" t="s">
        <v>128</v>
      </c>
      <c r="AU174" s="17" t="s">
        <v>82</v>
      </c>
    </row>
    <row r="175" spans="2:65" s="12" customFormat="1" ht="11.25">
      <c r="B175" s="165"/>
      <c r="D175" s="158" t="s">
        <v>232</v>
      </c>
      <c r="E175" s="166" t="s">
        <v>3</v>
      </c>
      <c r="F175" s="167" t="s">
        <v>295</v>
      </c>
      <c r="H175" s="166" t="s">
        <v>3</v>
      </c>
      <c r="I175" s="168"/>
      <c r="L175" s="165"/>
      <c r="M175" s="169"/>
      <c r="N175" s="170"/>
      <c r="O175" s="170"/>
      <c r="P175" s="170"/>
      <c r="Q175" s="170"/>
      <c r="R175" s="170"/>
      <c r="S175" s="170"/>
      <c r="T175" s="171"/>
      <c r="AT175" s="166" t="s">
        <v>232</v>
      </c>
      <c r="AU175" s="166" t="s">
        <v>82</v>
      </c>
      <c r="AV175" s="12" t="s">
        <v>80</v>
      </c>
      <c r="AW175" s="12" t="s">
        <v>33</v>
      </c>
      <c r="AX175" s="12" t="s">
        <v>72</v>
      </c>
      <c r="AY175" s="166" t="s">
        <v>119</v>
      </c>
    </row>
    <row r="176" spans="2:65" s="13" customFormat="1" ht="11.25">
      <c r="B176" s="172"/>
      <c r="D176" s="158" t="s">
        <v>232</v>
      </c>
      <c r="E176" s="173" t="s">
        <v>3</v>
      </c>
      <c r="F176" s="174" t="s">
        <v>300</v>
      </c>
      <c r="H176" s="175">
        <v>35.137999999999998</v>
      </c>
      <c r="I176" s="176"/>
      <c r="L176" s="172"/>
      <c r="M176" s="177"/>
      <c r="N176" s="178"/>
      <c r="O176" s="178"/>
      <c r="P176" s="178"/>
      <c r="Q176" s="178"/>
      <c r="R176" s="178"/>
      <c r="S176" s="178"/>
      <c r="T176" s="179"/>
      <c r="AT176" s="173" t="s">
        <v>232</v>
      </c>
      <c r="AU176" s="173" t="s">
        <v>82</v>
      </c>
      <c r="AV176" s="13" t="s">
        <v>82</v>
      </c>
      <c r="AW176" s="13" t="s">
        <v>33</v>
      </c>
      <c r="AX176" s="13" t="s">
        <v>72</v>
      </c>
      <c r="AY176" s="173" t="s">
        <v>119</v>
      </c>
    </row>
    <row r="177" spans="2:65" s="13" customFormat="1" ht="11.25">
      <c r="B177" s="172"/>
      <c r="D177" s="158" t="s">
        <v>232</v>
      </c>
      <c r="E177" s="173" t="s">
        <v>3</v>
      </c>
      <c r="F177" s="174" t="s">
        <v>301</v>
      </c>
      <c r="H177" s="175">
        <v>3.194</v>
      </c>
      <c r="I177" s="176"/>
      <c r="L177" s="172"/>
      <c r="M177" s="177"/>
      <c r="N177" s="178"/>
      <c r="O177" s="178"/>
      <c r="P177" s="178"/>
      <c r="Q177" s="178"/>
      <c r="R177" s="178"/>
      <c r="S177" s="178"/>
      <c r="T177" s="179"/>
      <c r="AT177" s="173" t="s">
        <v>232</v>
      </c>
      <c r="AU177" s="173" t="s">
        <v>82</v>
      </c>
      <c r="AV177" s="13" t="s">
        <v>82</v>
      </c>
      <c r="AW177" s="13" t="s">
        <v>33</v>
      </c>
      <c r="AX177" s="13" t="s">
        <v>72</v>
      </c>
      <c r="AY177" s="173" t="s">
        <v>119</v>
      </c>
    </row>
    <row r="178" spans="2:65" s="14" customFormat="1" ht="11.25">
      <c r="B178" s="180"/>
      <c r="D178" s="158" t="s">
        <v>232</v>
      </c>
      <c r="E178" s="181" t="s">
        <v>3</v>
      </c>
      <c r="F178" s="182" t="s">
        <v>235</v>
      </c>
      <c r="H178" s="183">
        <v>38.332000000000001</v>
      </c>
      <c r="I178" s="184"/>
      <c r="L178" s="180"/>
      <c r="M178" s="185"/>
      <c r="N178" s="186"/>
      <c r="O178" s="186"/>
      <c r="P178" s="186"/>
      <c r="Q178" s="186"/>
      <c r="R178" s="186"/>
      <c r="S178" s="186"/>
      <c r="T178" s="187"/>
      <c r="AT178" s="181" t="s">
        <v>232</v>
      </c>
      <c r="AU178" s="181" t="s">
        <v>82</v>
      </c>
      <c r="AV178" s="14" t="s">
        <v>126</v>
      </c>
      <c r="AW178" s="14" t="s">
        <v>33</v>
      </c>
      <c r="AX178" s="14" t="s">
        <v>80</v>
      </c>
      <c r="AY178" s="181" t="s">
        <v>119</v>
      </c>
    </row>
    <row r="179" spans="2:65" s="1" customFormat="1" ht="16.5" customHeight="1">
      <c r="B179" s="144"/>
      <c r="C179" s="145" t="s">
        <v>9</v>
      </c>
      <c r="D179" s="145" t="s">
        <v>122</v>
      </c>
      <c r="E179" s="146" t="s">
        <v>305</v>
      </c>
      <c r="F179" s="147" t="s">
        <v>306</v>
      </c>
      <c r="G179" s="148" t="s">
        <v>247</v>
      </c>
      <c r="H179" s="149">
        <v>0.746</v>
      </c>
      <c r="I179" s="150"/>
      <c r="J179" s="151">
        <f>ROUND(I179*H179,2)</f>
        <v>0</v>
      </c>
      <c r="K179" s="147" t="s">
        <v>3</v>
      </c>
      <c r="L179" s="32"/>
      <c r="M179" s="152" t="s">
        <v>3</v>
      </c>
      <c r="N179" s="153" t="s">
        <v>43</v>
      </c>
      <c r="O179" s="52"/>
      <c r="P179" s="154">
        <f>O179*H179</f>
        <v>0</v>
      </c>
      <c r="Q179" s="154">
        <v>1.0551600000000001</v>
      </c>
      <c r="R179" s="154">
        <f>Q179*H179</f>
        <v>0.78714936000000002</v>
      </c>
      <c r="S179" s="154">
        <v>0</v>
      </c>
      <c r="T179" s="155">
        <f>S179*H179</f>
        <v>0</v>
      </c>
      <c r="AR179" s="156" t="s">
        <v>126</v>
      </c>
      <c r="AT179" s="156" t="s">
        <v>122</v>
      </c>
      <c r="AU179" s="156" t="s">
        <v>82</v>
      </c>
      <c r="AY179" s="17" t="s">
        <v>119</v>
      </c>
      <c r="BE179" s="157">
        <f>IF(N179="základní",J179,0)</f>
        <v>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80</v>
      </c>
      <c r="BK179" s="157">
        <f>ROUND(I179*H179,2)</f>
        <v>0</v>
      </c>
      <c r="BL179" s="17" t="s">
        <v>126</v>
      </c>
      <c r="BM179" s="156" t="s">
        <v>307</v>
      </c>
    </row>
    <row r="180" spans="2:65" s="1" customFormat="1" ht="11.25">
      <c r="B180" s="32"/>
      <c r="D180" s="158" t="s">
        <v>128</v>
      </c>
      <c r="F180" s="159" t="s">
        <v>306</v>
      </c>
      <c r="I180" s="88"/>
      <c r="L180" s="32"/>
      <c r="M180" s="160"/>
      <c r="N180" s="52"/>
      <c r="O180" s="52"/>
      <c r="P180" s="52"/>
      <c r="Q180" s="52"/>
      <c r="R180" s="52"/>
      <c r="S180" s="52"/>
      <c r="T180" s="53"/>
      <c r="AT180" s="17" t="s">
        <v>128</v>
      </c>
      <c r="AU180" s="17" t="s">
        <v>82</v>
      </c>
    </row>
    <row r="181" spans="2:65" s="12" customFormat="1" ht="11.25">
      <c r="B181" s="165"/>
      <c r="D181" s="158" t="s">
        <v>232</v>
      </c>
      <c r="E181" s="166" t="s">
        <v>3</v>
      </c>
      <c r="F181" s="167" t="s">
        <v>308</v>
      </c>
      <c r="H181" s="166" t="s">
        <v>3</v>
      </c>
      <c r="I181" s="168"/>
      <c r="L181" s="165"/>
      <c r="M181" s="169"/>
      <c r="N181" s="170"/>
      <c r="O181" s="170"/>
      <c r="P181" s="170"/>
      <c r="Q181" s="170"/>
      <c r="R181" s="170"/>
      <c r="S181" s="170"/>
      <c r="T181" s="171"/>
      <c r="AT181" s="166" t="s">
        <v>232</v>
      </c>
      <c r="AU181" s="166" t="s">
        <v>82</v>
      </c>
      <c r="AV181" s="12" t="s">
        <v>80</v>
      </c>
      <c r="AW181" s="12" t="s">
        <v>33</v>
      </c>
      <c r="AX181" s="12" t="s">
        <v>72</v>
      </c>
      <c r="AY181" s="166" t="s">
        <v>119</v>
      </c>
    </row>
    <row r="182" spans="2:65" s="12" customFormat="1" ht="11.25">
      <c r="B182" s="165"/>
      <c r="D182" s="158" t="s">
        <v>232</v>
      </c>
      <c r="E182" s="166" t="s">
        <v>3</v>
      </c>
      <c r="F182" s="167" t="s">
        <v>309</v>
      </c>
      <c r="H182" s="166" t="s">
        <v>3</v>
      </c>
      <c r="I182" s="168"/>
      <c r="L182" s="165"/>
      <c r="M182" s="169"/>
      <c r="N182" s="170"/>
      <c r="O182" s="170"/>
      <c r="P182" s="170"/>
      <c r="Q182" s="170"/>
      <c r="R182" s="170"/>
      <c r="S182" s="170"/>
      <c r="T182" s="171"/>
      <c r="AT182" s="166" t="s">
        <v>232</v>
      </c>
      <c r="AU182" s="166" t="s">
        <v>82</v>
      </c>
      <c r="AV182" s="12" t="s">
        <v>80</v>
      </c>
      <c r="AW182" s="12" t="s">
        <v>33</v>
      </c>
      <c r="AX182" s="12" t="s">
        <v>72</v>
      </c>
      <c r="AY182" s="166" t="s">
        <v>119</v>
      </c>
    </row>
    <row r="183" spans="2:65" s="12" customFormat="1" ht="11.25">
      <c r="B183" s="165"/>
      <c r="D183" s="158" t="s">
        <v>232</v>
      </c>
      <c r="E183" s="166" t="s">
        <v>3</v>
      </c>
      <c r="F183" s="167" t="s">
        <v>310</v>
      </c>
      <c r="H183" s="166" t="s">
        <v>3</v>
      </c>
      <c r="I183" s="168"/>
      <c r="L183" s="165"/>
      <c r="M183" s="169"/>
      <c r="N183" s="170"/>
      <c r="O183" s="170"/>
      <c r="P183" s="170"/>
      <c r="Q183" s="170"/>
      <c r="R183" s="170"/>
      <c r="S183" s="170"/>
      <c r="T183" s="171"/>
      <c r="AT183" s="166" t="s">
        <v>232</v>
      </c>
      <c r="AU183" s="166" t="s">
        <v>82</v>
      </c>
      <c r="AV183" s="12" t="s">
        <v>80</v>
      </c>
      <c r="AW183" s="12" t="s">
        <v>33</v>
      </c>
      <c r="AX183" s="12" t="s">
        <v>72</v>
      </c>
      <c r="AY183" s="166" t="s">
        <v>119</v>
      </c>
    </row>
    <row r="184" spans="2:65" s="13" customFormat="1" ht="11.25">
      <c r="B184" s="172"/>
      <c r="D184" s="158" t="s">
        <v>232</v>
      </c>
      <c r="E184" s="173" t="s">
        <v>3</v>
      </c>
      <c r="F184" s="174" t="s">
        <v>311</v>
      </c>
      <c r="H184" s="175">
        <v>0.156</v>
      </c>
      <c r="I184" s="176"/>
      <c r="L184" s="172"/>
      <c r="M184" s="177"/>
      <c r="N184" s="178"/>
      <c r="O184" s="178"/>
      <c r="P184" s="178"/>
      <c r="Q184" s="178"/>
      <c r="R184" s="178"/>
      <c r="S184" s="178"/>
      <c r="T184" s="179"/>
      <c r="AT184" s="173" t="s">
        <v>232</v>
      </c>
      <c r="AU184" s="173" t="s">
        <v>82</v>
      </c>
      <c r="AV184" s="13" t="s">
        <v>82</v>
      </c>
      <c r="AW184" s="13" t="s">
        <v>33</v>
      </c>
      <c r="AX184" s="13" t="s">
        <v>72</v>
      </c>
      <c r="AY184" s="173" t="s">
        <v>119</v>
      </c>
    </row>
    <row r="185" spans="2:65" s="12" customFormat="1" ht="11.25">
      <c r="B185" s="165"/>
      <c r="D185" s="158" t="s">
        <v>232</v>
      </c>
      <c r="E185" s="166" t="s">
        <v>3</v>
      </c>
      <c r="F185" s="167" t="s">
        <v>312</v>
      </c>
      <c r="H185" s="166" t="s">
        <v>3</v>
      </c>
      <c r="I185" s="168"/>
      <c r="L185" s="165"/>
      <c r="M185" s="169"/>
      <c r="N185" s="170"/>
      <c r="O185" s="170"/>
      <c r="P185" s="170"/>
      <c r="Q185" s="170"/>
      <c r="R185" s="170"/>
      <c r="S185" s="170"/>
      <c r="T185" s="171"/>
      <c r="AT185" s="166" t="s">
        <v>232</v>
      </c>
      <c r="AU185" s="166" t="s">
        <v>82</v>
      </c>
      <c r="AV185" s="12" t="s">
        <v>80</v>
      </c>
      <c r="AW185" s="12" t="s">
        <v>33</v>
      </c>
      <c r="AX185" s="12" t="s">
        <v>72</v>
      </c>
      <c r="AY185" s="166" t="s">
        <v>119</v>
      </c>
    </row>
    <row r="186" spans="2:65" s="13" customFormat="1" ht="11.25">
      <c r="B186" s="172"/>
      <c r="D186" s="158" t="s">
        <v>232</v>
      </c>
      <c r="E186" s="173" t="s">
        <v>3</v>
      </c>
      <c r="F186" s="174" t="s">
        <v>313</v>
      </c>
      <c r="H186" s="175">
        <v>0.01</v>
      </c>
      <c r="I186" s="176"/>
      <c r="L186" s="172"/>
      <c r="M186" s="177"/>
      <c r="N186" s="178"/>
      <c r="O186" s="178"/>
      <c r="P186" s="178"/>
      <c r="Q186" s="178"/>
      <c r="R186" s="178"/>
      <c r="S186" s="178"/>
      <c r="T186" s="179"/>
      <c r="AT186" s="173" t="s">
        <v>232</v>
      </c>
      <c r="AU186" s="173" t="s">
        <v>82</v>
      </c>
      <c r="AV186" s="13" t="s">
        <v>82</v>
      </c>
      <c r="AW186" s="13" t="s">
        <v>33</v>
      </c>
      <c r="AX186" s="13" t="s">
        <v>72</v>
      </c>
      <c r="AY186" s="173" t="s">
        <v>119</v>
      </c>
    </row>
    <row r="187" spans="2:65" s="12" customFormat="1" ht="11.25">
      <c r="B187" s="165"/>
      <c r="D187" s="158" t="s">
        <v>232</v>
      </c>
      <c r="E187" s="166" t="s">
        <v>3</v>
      </c>
      <c r="F187" s="167" t="s">
        <v>314</v>
      </c>
      <c r="H187" s="166" t="s">
        <v>3</v>
      </c>
      <c r="I187" s="168"/>
      <c r="L187" s="165"/>
      <c r="M187" s="169"/>
      <c r="N187" s="170"/>
      <c r="O187" s="170"/>
      <c r="P187" s="170"/>
      <c r="Q187" s="170"/>
      <c r="R187" s="170"/>
      <c r="S187" s="170"/>
      <c r="T187" s="171"/>
      <c r="AT187" s="166" t="s">
        <v>232</v>
      </c>
      <c r="AU187" s="166" t="s">
        <v>82</v>
      </c>
      <c r="AV187" s="12" t="s">
        <v>80</v>
      </c>
      <c r="AW187" s="12" t="s">
        <v>33</v>
      </c>
      <c r="AX187" s="12" t="s">
        <v>72</v>
      </c>
      <c r="AY187" s="166" t="s">
        <v>119</v>
      </c>
    </row>
    <row r="188" spans="2:65" s="13" customFormat="1" ht="11.25">
      <c r="B188" s="172"/>
      <c r="D188" s="158" t="s">
        <v>232</v>
      </c>
      <c r="E188" s="173" t="s">
        <v>3</v>
      </c>
      <c r="F188" s="174" t="s">
        <v>315</v>
      </c>
      <c r="H188" s="175">
        <v>2.1999999999999999E-2</v>
      </c>
      <c r="I188" s="176"/>
      <c r="L188" s="172"/>
      <c r="M188" s="177"/>
      <c r="N188" s="178"/>
      <c r="O188" s="178"/>
      <c r="P188" s="178"/>
      <c r="Q188" s="178"/>
      <c r="R188" s="178"/>
      <c r="S188" s="178"/>
      <c r="T188" s="179"/>
      <c r="AT188" s="173" t="s">
        <v>232</v>
      </c>
      <c r="AU188" s="173" t="s">
        <v>82</v>
      </c>
      <c r="AV188" s="13" t="s">
        <v>82</v>
      </c>
      <c r="AW188" s="13" t="s">
        <v>33</v>
      </c>
      <c r="AX188" s="13" t="s">
        <v>72</v>
      </c>
      <c r="AY188" s="173" t="s">
        <v>119</v>
      </c>
    </row>
    <row r="189" spans="2:65" s="12" customFormat="1" ht="11.25">
      <c r="B189" s="165"/>
      <c r="D189" s="158" t="s">
        <v>232</v>
      </c>
      <c r="E189" s="166" t="s">
        <v>3</v>
      </c>
      <c r="F189" s="167" t="s">
        <v>316</v>
      </c>
      <c r="H189" s="166" t="s">
        <v>3</v>
      </c>
      <c r="I189" s="168"/>
      <c r="L189" s="165"/>
      <c r="M189" s="169"/>
      <c r="N189" s="170"/>
      <c r="O189" s="170"/>
      <c r="P189" s="170"/>
      <c r="Q189" s="170"/>
      <c r="R189" s="170"/>
      <c r="S189" s="170"/>
      <c r="T189" s="171"/>
      <c r="AT189" s="166" t="s">
        <v>232</v>
      </c>
      <c r="AU189" s="166" t="s">
        <v>82</v>
      </c>
      <c r="AV189" s="12" t="s">
        <v>80</v>
      </c>
      <c r="AW189" s="12" t="s">
        <v>33</v>
      </c>
      <c r="AX189" s="12" t="s">
        <v>72</v>
      </c>
      <c r="AY189" s="166" t="s">
        <v>119</v>
      </c>
    </row>
    <row r="190" spans="2:65" s="13" customFormat="1" ht="11.25">
      <c r="B190" s="172"/>
      <c r="D190" s="158" t="s">
        <v>232</v>
      </c>
      <c r="E190" s="173" t="s">
        <v>3</v>
      </c>
      <c r="F190" s="174" t="s">
        <v>317</v>
      </c>
      <c r="H190" s="175">
        <v>0.55800000000000005</v>
      </c>
      <c r="I190" s="176"/>
      <c r="L190" s="172"/>
      <c r="M190" s="177"/>
      <c r="N190" s="178"/>
      <c r="O190" s="178"/>
      <c r="P190" s="178"/>
      <c r="Q190" s="178"/>
      <c r="R190" s="178"/>
      <c r="S190" s="178"/>
      <c r="T190" s="179"/>
      <c r="AT190" s="173" t="s">
        <v>232</v>
      </c>
      <c r="AU190" s="173" t="s">
        <v>82</v>
      </c>
      <c r="AV190" s="13" t="s">
        <v>82</v>
      </c>
      <c r="AW190" s="13" t="s">
        <v>33</v>
      </c>
      <c r="AX190" s="13" t="s">
        <v>72</v>
      </c>
      <c r="AY190" s="173" t="s">
        <v>119</v>
      </c>
    </row>
    <row r="191" spans="2:65" s="14" customFormat="1" ht="11.25">
      <c r="B191" s="180"/>
      <c r="D191" s="158" t="s">
        <v>232</v>
      </c>
      <c r="E191" s="181" t="s">
        <v>3</v>
      </c>
      <c r="F191" s="182" t="s">
        <v>235</v>
      </c>
      <c r="H191" s="183">
        <v>0.746</v>
      </c>
      <c r="I191" s="184"/>
      <c r="L191" s="180"/>
      <c r="M191" s="185"/>
      <c r="N191" s="186"/>
      <c r="O191" s="186"/>
      <c r="P191" s="186"/>
      <c r="Q191" s="186"/>
      <c r="R191" s="186"/>
      <c r="S191" s="186"/>
      <c r="T191" s="187"/>
      <c r="AT191" s="181" t="s">
        <v>232</v>
      </c>
      <c r="AU191" s="181" t="s">
        <v>82</v>
      </c>
      <c r="AV191" s="14" t="s">
        <v>126</v>
      </c>
      <c r="AW191" s="14" t="s">
        <v>33</v>
      </c>
      <c r="AX191" s="14" t="s">
        <v>80</v>
      </c>
      <c r="AY191" s="181" t="s">
        <v>119</v>
      </c>
    </row>
    <row r="192" spans="2:65" s="1" customFormat="1" ht="16.5" customHeight="1">
      <c r="B192" s="144"/>
      <c r="C192" s="145" t="s">
        <v>318</v>
      </c>
      <c r="D192" s="145" t="s">
        <v>122</v>
      </c>
      <c r="E192" s="146" t="s">
        <v>319</v>
      </c>
      <c r="F192" s="147" t="s">
        <v>320</v>
      </c>
      <c r="G192" s="148" t="s">
        <v>230</v>
      </c>
      <c r="H192" s="149">
        <v>0.96599999999999997</v>
      </c>
      <c r="I192" s="150"/>
      <c r="J192" s="151">
        <f>ROUND(I192*H192,2)</f>
        <v>0</v>
      </c>
      <c r="K192" s="147" t="s">
        <v>3</v>
      </c>
      <c r="L192" s="32"/>
      <c r="M192" s="152" t="s">
        <v>3</v>
      </c>
      <c r="N192" s="153" t="s">
        <v>43</v>
      </c>
      <c r="O192" s="52"/>
      <c r="P192" s="154">
        <f>O192*H192</f>
        <v>0</v>
      </c>
      <c r="Q192" s="154">
        <v>2.4533700000000001</v>
      </c>
      <c r="R192" s="154">
        <f>Q192*H192</f>
        <v>2.3699554200000001</v>
      </c>
      <c r="S192" s="154">
        <v>0</v>
      </c>
      <c r="T192" s="155">
        <f>S192*H192</f>
        <v>0</v>
      </c>
      <c r="AR192" s="156" t="s">
        <v>126</v>
      </c>
      <c r="AT192" s="156" t="s">
        <v>122</v>
      </c>
      <c r="AU192" s="156" t="s">
        <v>82</v>
      </c>
      <c r="AY192" s="17" t="s">
        <v>119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80</v>
      </c>
      <c r="BK192" s="157">
        <f>ROUND(I192*H192,2)</f>
        <v>0</v>
      </c>
      <c r="BL192" s="17" t="s">
        <v>126</v>
      </c>
      <c r="BM192" s="156" t="s">
        <v>321</v>
      </c>
    </row>
    <row r="193" spans="2:65" s="1" customFormat="1" ht="11.25">
      <c r="B193" s="32"/>
      <c r="D193" s="158" t="s">
        <v>128</v>
      </c>
      <c r="F193" s="159" t="s">
        <v>320</v>
      </c>
      <c r="I193" s="88"/>
      <c r="L193" s="32"/>
      <c r="M193" s="160"/>
      <c r="N193" s="52"/>
      <c r="O193" s="52"/>
      <c r="P193" s="52"/>
      <c r="Q193" s="52"/>
      <c r="R193" s="52"/>
      <c r="S193" s="52"/>
      <c r="T193" s="53"/>
      <c r="AT193" s="17" t="s">
        <v>128</v>
      </c>
      <c r="AU193" s="17" t="s">
        <v>82</v>
      </c>
    </row>
    <row r="194" spans="2:65" s="1" customFormat="1" ht="29.25">
      <c r="B194" s="32"/>
      <c r="D194" s="158" t="s">
        <v>129</v>
      </c>
      <c r="F194" s="161" t="s">
        <v>322</v>
      </c>
      <c r="I194" s="88"/>
      <c r="L194" s="32"/>
      <c r="M194" s="160"/>
      <c r="N194" s="52"/>
      <c r="O194" s="52"/>
      <c r="P194" s="52"/>
      <c r="Q194" s="52"/>
      <c r="R194" s="52"/>
      <c r="S194" s="52"/>
      <c r="T194" s="53"/>
      <c r="AT194" s="17" t="s">
        <v>129</v>
      </c>
      <c r="AU194" s="17" t="s">
        <v>82</v>
      </c>
    </row>
    <row r="195" spans="2:65" s="12" customFormat="1" ht="11.25">
      <c r="B195" s="165"/>
      <c r="D195" s="158" t="s">
        <v>232</v>
      </c>
      <c r="E195" s="166" t="s">
        <v>3</v>
      </c>
      <c r="F195" s="167" t="s">
        <v>323</v>
      </c>
      <c r="H195" s="166" t="s">
        <v>3</v>
      </c>
      <c r="I195" s="168"/>
      <c r="L195" s="165"/>
      <c r="M195" s="169"/>
      <c r="N195" s="170"/>
      <c r="O195" s="170"/>
      <c r="P195" s="170"/>
      <c r="Q195" s="170"/>
      <c r="R195" s="170"/>
      <c r="S195" s="170"/>
      <c r="T195" s="171"/>
      <c r="AT195" s="166" t="s">
        <v>232</v>
      </c>
      <c r="AU195" s="166" t="s">
        <v>82</v>
      </c>
      <c r="AV195" s="12" t="s">
        <v>80</v>
      </c>
      <c r="AW195" s="12" t="s">
        <v>33</v>
      </c>
      <c r="AX195" s="12" t="s">
        <v>72</v>
      </c>
      <c r="AY195" s="166" t="s">
        <v>119</v>
      </c>
    </row>
    <row r="196" spans="2:65" s="13" customFormat="1" ht="11.25">
      <c r="B196" s="172"/>
      <c r="D196" s="158" t="s">
        <v>232</v>
      </c>
      <c r="E196" s="173" t="s">
        <v>3</v>
      </c>
      <c r="F196" s="174" t="s">
        <v>324</v>
      </c>
      <c r="H196" s="175">
        <v>0.96599999999999997</v>
      </c>
      <c r="I196" s="176"/>
      <c r="L196" s="172"/>
      <c r="M196" s="177"/>
      <c r="N196" s="178"/>
      <c r="O196" s="178"/>
      <c r="P196" s="178"/>
      <c r="Q196" s="178"/>
      <c r="R196" s="178"/>
      <c r="S196" s="178"/>
      <c r="T196" s="179"/>
      <c r="AT196" s="173" t="s">
        <v>232</v>
      </c>
      <c r="AU196" s="173" t="s">
        <v>82</v>
      </c>
      <c r="AV196" s="13" t="s">
        <v>82</v>
      </c>
      <c r="AW196" s="13" t="s">
        <v>33</v>
      </c>
      <c r="AX196" s="13" t="s">
        <v>72</v>
      </c>
      <c r="AY196" s="173" t="s">
        <v>119</v>
      </c>
    </row>
    <row r="197" spans="2:65" s="14" customFormat="1" ht="11.25">
      <c r="B197" s="180"/>
      <c r="D197" s="158" t="s">
        <v>232</v>
      </c>
      <c r="E197" s="181" t="s">
        <v>3</v>
      </c>
      <c r="F197" s="182" t="s">
        <v>235</v>
      </c>
      <c r="H197" s="183">
        <v>0.96599999999999997</v>
      </c>
      <c r="I197" s="184"/>
      <c r="L197" s="180"/>
      <c r="M197" s="185"/>
      <c r="N197" s="186"/>
      <c r="O197" s="186"/>
      <c r="P197" s="186"/>
      <c r="Q197" s="186"/>
      <c r="R197" s="186"/>
      <c r="S197" s="186"/>
      <c r="T197" s="187"/>
      <c r="AT197" s="181" t="s">
        <v>232</v>
      </c>
      <c r="AU197" s="181" t="s">
        <v>82</v>
      </c>
      <c r="AV197" s="14" t="s">
        <v>126</v>
      </c>
      <c r="AW197" s="14" t="s">
        <v>33</v>
      </c>
      <c r="AX197" s="14" t="s">
        <v>80</v>
      </c>
      <c r="AY197" s="181" t="s">
        <v>119</v>
      </c>
    </row>
    <row r="198" spans="2:65" s="1" customFormat="1" ht="16.5" customHeight="1">
      <c r="B198" s="144"/>
      <c r="C198" s="145" t="s">
        <v>325</v>
      </c>
      <c r="D198" s="145" t="s">
        <v>122</v>
      </c>
      <c r="E198" s="146" t="s">
        <v>326</v>
      </c>
      <c r="F198" s="147" t="s">
        <v>327</v>
      </c>
      <c r="G198" s="148" t="s">
        <v>252</v>
      </c>
      <c r="H198" s="149">
        <v>3.048</v>
      </c>
      <c r="I198" s="150"/>
      <c r="J198" s="151">
        <f>ROUND(I198*H198,2)</f>
        <v>0</v>
      </c>
      <c r="K198" s="147" t="s">
        <v>3</v>
      </c>
      <c r="L198" s="32"/>
      <c r="M198" s="152" t="s">
        <v>3</v>
      </c>
      <c r="N198" s="153" t="s">
        <v>43</v>
      </c>
      <c r="O198" s="52"/>
      <c r="P198" s="154">
        <f>O198*H198</f>
        <v>0</v>
      </c>
      <c r="Q198" s="154">
        <v>1.282E-2</v>
      </c>
      <c r="R198" s="154">
        <f>Q198*H198</f>
        <v>3.9075359999999996E-2</v>
      </c>
      <c r="S198" s="154">
        <v>0</v>
      </c>
      <c r="T198" s="155">
        <f>S198*H198</f>
        <v>0</v>
      </c>
      <c r="AR198" s="156" t="s">
        <v>126</v>
      </c>
      <c r="AT198" s="156" t="s">
        <v>122</v>
      </c>
      <c r="AU198" s="156" t="s">
        <v>82</v>
      </c>
      <c r="AY198" s="17" t="s">
        <v>119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7" t="s">
        <v>80</v>
      </c>
      <c r="BK198" s="157">
        <f>ROUND(I198*H198,2)</f>
        <v>0</v>
      </c>
      <c r="BL198" s="17" t="s">
        <v>126</v>
      </c>
      <c r="BM198" s="156" t="s">
        <v>328</v>
      </c>
    </row>
    <row r="199" spans="2:65" s="1" customFormat="1" ht="11.25">
      <c r="B199" s="32"/>
      <c r="D199" s="158" t="s">
        <v>128</v>
      </c>
      <c r="F199" s="159" t="s">
        <v>327</v>
      </c>
      <c r="I199" s="88"/>
      <c r="L199" s="32"/>
      <c r="M199" s="160"/>
      <c r="N199" s="52"/>
      <c r="O199" s="52"/>
      <c r="P199" s="52"/>
      <c r="Q199" s="52"/>
      <c r="R199" s="52"/>
      <c r="S199" s="52"/>
      <c r="T199" s="53"/>
      <c r="AT199" s="17" t="s">
        <v>128</v>
      </c>
      <c r="AU199" s="17" t="s">
        <v>82</v>
      </c>
    </row>
    <row r="200" spans="2:65" s="12" customFormat="1" ht="11.25">
      <c r="B200" s="165"/>
      <c r="D200" s="158" t="s">
        <v>232</v>
      </c>
      <c r="E200" s="166" t="s">
        <v>3</v>
      </c>
      <c r="F200" s="167" t="s">
        <v>323</v>
      </c>
      <c r="H200" s="166" t="s">
        <v>3</v>
      </c>
      <c r="I200" s="168"/>
      <c r="L200" s="165"/>
      <c r="M200" s="169"/>
      <c r="N200" s="170"/>
      <c r="O200" s="170"/>
      <c r="P200" s="170"/>
      <c r="Q200" s="170"/>
      <c r="R200" s="170"/>
      <c r="S200" s="170"/>
      <c r="T200" s="171"/>
      <c r="AT200" s="166" t="s">
        <v>232</v>
      </c>
      <c r="AU200" s="166" t="s">
        <v>82</v>
      </c>
      <c r="AV200" s="12" t="s">
        <v>80</v>
      </c>
      <c r="AW200" s="12" t="s">
        <v>33</v>
      </c>
      <c r="AX200" s="12" t="s">
        <v>72</v>
      </c>
      <c r="AY200" s="166" t="s">
        <v>119</v>
      </c>
    </row>
    <row r="201" spans="2:65" s="13" customFormat="1" ht="11.25">
      <c r="B201" s="172"/>
      <c r="D201" s="158" t="s">
        <v>232</v>
      </c>
      <c r="E201" s="173" t="s">
        <v>3</v>
      </c>
      <c r="F201" s="174" t="s">
        <v>329</v>
      </c>
      <c r="H201" s="175">
        <v>3.048</v>
      </c>
      <c r="I201" s="176"/>
      <c r="L201" s="172"/>
      <c r="M201" s="177"/>
      <c r="N201" s="178"/>
      <c r="O201" s="178"/>
      <c r="P201" s="178"/>
      <c r="Q201" s="178"/>
      <c r="R201" s="178"/>
      <c r="S201" s="178"/>
      <c r="T201" s="179"/>
      <c r="AT201" s="173" t="s">
        <v>232</v>
      </c>
      <c r="AU201" s="173" t="s">
        <v>82</v>
      </c>
      <c r="AV201" s="13" t="s">
        <v>82</v>
      </c>
      <c r="AW201" s="13" t="s">
        <v>33</v>
      </c>
      <c r="AX201" s="13" t="s">
        <v>72</v>
      </c>
      <c r="AY201" s="173" t="s">
        <v>119</v>
      </c>
    </row>
    <row r="202" spans="2:65" s="14" customFormat="1" ht="11.25">
      <c r="B202" s="180"/>
      <c r="D202" s="158" t="s">
        <v>232</v>
      </c>
      <c r="E202" s="181" t="s">
        <v>3</v>
      </c>
      <c r="F202" s="182" t="s">
        <v>235</v>
      </c>
      <c r="H202" s="183">
        <v>3.048</v>
      </c>
      <c r="I202" s="184"/>
      <c r="L202" s="180"/>
      <c r="M202" s="185"/>
      <c r="N202" s="186"/>
      <c r="O202" s="186"/>
      <c r="P202" s="186"/>
      <c r="Q202" s="186"/>
      <c r="R202" s="186"/>
      <c r="S202" s="186"/>
      <c r="T202" s="187"/>
      <c r="AT202" s="181" t="s">
        <v>232</v>
      </c>
      <c r="AU202" s="181" t="s">
        <v>82</v>
      </c>
      <c r="AV202" s="14" t="s">
        <v>126</v>
      </c>
      <c r="AW202" s="14" t="s">
        <v>33</v>
      </c>
      <c r="AX202" s="14" t="s">
        <v>80</v>
      </c>
      <c r="AY202" s="181" t="s">
        <v>119</v>
      </c>
    </row>
    <row r="203" spans="2:65" s="1" customFormat="1" ht="16.5" customHeight="1">
      <c r="B203" s="144"/>
      <c r="C203" s="145" t="s">
        <v>330</v>
      </c>
      <c r="D203" s="145" t="s">
        <v>122</v>
      </c>
      <c r="E203" s="146" t="s">
        <v>331</v>
      </c>
      <c r="F203" s="147" t="s">
        <v>332</v>
      </c>
      <c r="G203" s="148" t="s">
        <v>252</v>
      </c>
      <c r="H203" s="149">
        <v>3.048</v>
      </c>
      <c r="I203" s="150"/>
      <c r="J203" s="151">
        <f>ROUND(I203*H203,2)</f>
        <v>0</v>
      </c>
      <c r="K203" s="147" t="s">
        <v>3</v>
      </c>
      <c r="L203" s="32"/>
      <c r="M203" s="152" t="s">
        <v>3</v>
      </c>
      <c r="N203" s="153" t="s">
        <v>43</v>
      </c>
      <c r="O203" s="52"/>
      <c r="P203" s="154">
        <f>O203*H203</f>
        <v>0</v>
      </c>
      <c r="Q203" s="154">
        <v>0</v>
      </c>
      <c r="R203" s="154">
        <f>Q203*H203</f>
        <v>0</v>
      </c>
      <c r="S203" s="154">
        <v>0</v>
      </c>
      <c r="T203" s="155">
        <f>S203*H203</f>
        <v>0</v>
      </c>
      <c r="AR203" s="156" t="s">
        <v>126</v>
      </c>
      <c r="AT203" s="156" t="s">
        <v>122</v>
      </c>
      <c r="AU203" s="156" t="s">
        <v>82</v>
      </c>
      <c r="AY203" s="17" t="s">
        <v>119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7" t="s">
        <v>80</v>
      </c>
      <c r="BK203" s="157">
        <f>ROUND(I203*H203,2)</f>
        <v>0</v>
      </c>
      <c r="BL203" s="17" t="s">
        <v>126</v>
      </c>
      <c r="BM203" s="156" t="s">
        <v>333</v>
      </c>
    </row>
    <row r="204" spans="2:65" s="1" customFormat="1" ht="11.25">
      <c r="B204" s="32"/>
      <c r="D204" s="158" t="s">
        <v>128</v>
      </c>
      <c r="F204" s="159" t="s">
        <v>332</v>
      </c>
      <c r="I204" s="88"/>
      <c r="L204" s="32"/>
      <c r="M204" s="160"/>
      <c r="N204" s="52"/>
      <c r="O204" s="52"/>
      <c r="P204" s="52"/>
      <c r="Q204" s="52"/>
      <c r="R204" s="52"/>
      <c r="S204" s="52"/>
      <c r="T204" s="53"/>
      <c r="AT204" s="17" t="s">
        <v>128</v>
      </c>
      <c r="AU204" s="17" t="s">
        <v>82</v>
      </c>
    </row>
    <row r="205" spans="2:65" s="12" customFormat="1" ht="11.25">
      <c r="B205" s="165"/>
      <c r="D205" s="158" t="s">
        <v>232</v>
      </c>
      <c r="E205" s="166" t="s">
        <v>3</v>
      </c>
      <c r="F205" s="167" t="s">
        <v>323</v>
      </c>
      <c r="H205" s="166" t="s">
        <v>3</v>
      </c>
      <c r="I205" s="168"/>
      <c r="L205" s="165"/>
      <c r="M205" s="169"/>
      <c r="N205" s="170"/>
      <c r="O205" s="170"/>
      <c r="P205" s="170"/>
      <c r="Q205" s="170"/>
      <c r="R205" s="170"/>
      <c r="S205" s="170"/>
      <c r="T205" s="171"/>
      <c r="AT205" s="166" t="s">
        <v>232</v>
      </c>
      <c r="AU205" s="166" t="s">
        <v>82</v>
      </c>
      <c r="AV205" s="12" t="s">
        <v>80</v>
      </c>
      <c r="AW205" s="12" t="s">
        <v>33</v>
      </c>
      <c r="AX205" s="12" t="s">
        <v>72</v>
      </c>
      <c r="AY205" s="166" t="s">
        <v>119</v>
      </c>
    </row>
    <row r="206" spans="2:65" s="13" customFormat="1" ht="11.25">
      <c r="B206" s="172"/>
      <c r="D206" s="158" t="s">
        <v>232</v>
      </c>
      <c r="E206" s="173" t="s">
        <v>3</v>
      </c>
      <c r="F206" s="174" t="s">
        <v>329</v>
      </c>
      <c r="H206" s="175">
        <v>3.048</v>
      </c>
      <c r="I206" s="176"/>
      <c r="L206" s="172"/>
      <c r="M206" s="177"/>
      <c r="N206" s="178"/>
      <c r="O206" s="178"/>
      <c r="P206" s="178"/>
      <c r="Q206" s="178"/>
      <c r="R206" s="178"/>
      <c r="S206" s="178"/>
      <c r="T206" s="179"/>
      <c r="AT206" s="173" t="s">
        <v>232</v>
      </c>
      <c r="AU206" s="173" t="s">
        <v>82</v>
      </c>
      <c r="AV206" s="13" t="s">
        <v>82</v>
      </c>
      <c r="AW206" s="13" t="s">
        <v>33</v>
      </c>
      <c r="AX206" s="13" t="s">
        <v>72</v>
      </c>
      <c r="AY206" s="173" t="s">
        <v>119</v>
      </c>
    </row>
    <row r="207" spans="2:65" s="14" customFormat="1" ht="11.25">
      <c r="B207" s="180"/>
      <c r="D207" s="158" t="s">
        <v>232</v>
      </c>
      <c r="E207" s="181" t="s">
        <v>3</v>
      </c>
      <c r="F207" s="182" t="s">
        <v>235</v>
      </c>
      <c r="H207" s="183">
        <v>3.048</v>
      </c>
      <c r="I207" s="184"/>
      <c r="L207" s="180"/>
      <c r="M207" s="185"/>
      <c r="N207" s="186"/>
      <c r="O207" s="186"/>
      <c r="P207" s="186"/>
      <c r="Q207" s="186"/>
      <c r="R207" s="186"/>
      <c r="S207" s="186"/>
      <c r="T207" s="187"/>
      <c r="AT207" s="181" t="s">
        <v>232</v>
      </c>
      <c r="AU207" s="181" t="s">
        <v>82</v>
      </c>
      <c r="AV207" s="14" t="s">
        <v>126</v>
      </c>
      <c r="AW207" s="14" t="s">
        <v>33</v>
      </c>
      <c r="AX207" s="14" t="s">
        <v>80</v>
      </c>
      <c r="AY207" s="181" t="s">
        <v>119</v>
      </c>
    </row>
    <row r="208" spans="2:65" s="11" customFormat="1" ht="22.9" customHeight="1">
      <c r="B208" s="131"/>
      <c r="D208" s="132" t="s">
        <v>71</v>
      </c>
      <c r="E208" s="142" t="s">
        <v>142</v>
      </c>
      <c r="F208" s="142" t="s">
        <v>334</v>
      </c>
      <c r="I208" s="134"/>
      <c r="J208" s="143">
        <f>BK208</f>
        <v>0</v>
      </c>
      <c r="L208" s="131"/>
      <c r="M208" s="136"/>
      <c r="N208" s="137"/>
      <c r="O208" s="137"/>
      <c r="P208" s="138">
        <f>SUM(P209:P211)</f>
        <v>0</v>
      </c>
      <c r="Q208" s="137"/>
      <c r="R208" s="138">
        <f>SUM(R209:R211)</f>
        <v>0</v>
      </c>
      <c r="S208" s="137"/>
      <c r="T208" s="139">
        <f>SUM(T209:T211)</f>
        <v>0</v>
      </c>
      <c r="AR208" s="132" t="s">
        <v>80</v>
      </c>
      <c r="AT208" s="140" t="s">
        <v>71</v>
      </c>
      <c r="AU208" s="140" t="s">
        <v>80</v>
      </c>
      <c r="AY208" s="132" t="s">
        <v>119</v>
      </c>
      <c r="BK208" s="141">
        <f>SUM(BK209:BK211)</f>
        <v>0</v>
      </c>
    </row>
    <row r="209" spans="2:65" s="1" customFormat="1" ht="16.5" customHeight="1">
      <c r="B209" s="144"/>
      <c r="C209" s="145" t="s">
        <v>335</v>
      </c>
      <c r="D209" s="145" t="s">
        <v>122</v>
      </c>
      <c r="E209" s="146" t="s">
        <v>336</v>
      </c>
      <c r="F209" s="147" t="s">
        <v>337</v>
      </c>
      <c r="G209" s="148" t="s">
        <v>252</v>
      </c>
      <c r="H209" s="149">
        <v>15</v>
      </c>
      <c r="I209" s="150"/>
      <c r="J209" s="151">
        <f>ROUND(I209*H209,2)</f>
        <v>0</v>
      </c>
      <c r="K209" s="147" t="s">
        <v>268</v>
      </c>
      <c r="L209" s="32"/>
      <c r="M209" s="152" t="s">
        <v>3</v>
      </c>
      <c r="N209" s="153" t="s">
        <v>43</v>
      </c>
      <c r="O209" s="52"/>
      <c r="P209" s="154">
        <f>O209*H209</f>
        <v>0</v>
      </c>
      <c r="Q209" s="154">
        <v>0</v>
      </c>
      <c r="R209" s="154">
        <f>Q209*H209</f>
        <v>0</v>
      </c>
      <c r="S209" s="154">
        <v>0</v>
      </c>
      <c r="T209" s="155">
        <f>S209*H209</f>
        <v>0</v>
      </c>
      <c r="AR209" s="156" t="s">
        <v>126</v>
      </c>
      <c r="AT209" s="156" t="s">
        <v>122</v>
      </c>
      <c r="AU209" s="156" t="s">
        <v>82</v>
      </c>
      <c r="AY209" s="17" t="s">
        <v>119</v>
      </c>
      <c r="BE209" s="157">
        <f>IF(N209="základní",J209,0)</f>
        <v>0</v>
      </c>
      <c r="BF209" s="157">
        <f>IF(N209="snížená",J209,0)</f>
        <v>0</v>
      </c>
      <c r="BG209" s="157">
        <f>IF(N209="zákl. přenesená",J209,0)</f>
        <v>0</v>
      </c>
      <c r="BH209" s="157">
        <f>IF(N209="sníž. přenesená",J209,0)</f>
        <v>0</v>
      </c>
      <c r="BI209" s="157">
        <f>IF(N209="nulová",J209,0)</f>
        <v>0</v>
      </c>
      <c r="BJ209" s="17" t="s">
        <v>80</v>
      </c>
      <c r="BK209" s="157">
        <f>ROUND(I209*H209,2)</f>
        <v>0</v>
      </c>
      <c r="BL209" s="17" t="s">
        <v>126</v>
      </c>
      <c r="BM209" s="156" t="s">
        <v>338</v>
      </c>
    </row>
    <row r="210" spans="2:65" s="1" customFormat="1" ht="19.5">
      <c r="B210" s="32"/>
      <c r="D210" s="158" t="s">
        <v>128</v>
      </c>
      <c r="F210" s="159" t="s">
        <v>339</v>
      </c>
      <c r="I210" s="88"/>
      <c r="L210" s="32"/>
      <c r="M210" s="160"/>
      <c r="N210" s="52"/>
      <c r="O210" s="52"/>
      <c r="P210" s="52"/>
      <c r="Q210" s="52"/>
      <c r="R210" s="52"/>
      <c r="S210" s="52"/>
      <c r="T210" s="53"/>
      <c r="AT210" s="17" t="s">
        <v>128</v>
      </c>
      <c r="AU210" s="17" t="s">
        <v>82</v>
      </c>
    </row>
    <row r="211" spans="2:65" s="13" customFormat="1" ht="11.25">
      <c r="B211" s="172"/>
      <c r="D211" s="158" t="s">
        <v>232</v>
      </c>
      <c r="E211" s="173" t="s">
        <v>3</v>
      </c>
      <c r="F211" s="174" t="s">
        <v>340</v>
      </c>
      <c r="H211" s="175">
        <v>15</v>
      </c>
      <c r="I211" s="176"/>
      <c r="L211" s="172"/>
      <c r="M211" s="177"/>
      <c r="N211" s="178"/>
      <c r="O211" s="178"/>
      <c r="P211" s="178"/>
      <c r="Q211" s="178"/>
      <c r="R211" s="178"/>
      <c r="S211" s="178"/>
      <c r="T211" s="179"/>
      <c r="AT211" s="173" t="s">
        <v>232</v>
      </c>
      <c r="AU211" s="173" t="s">
        <v>82</v>
      </c>
      <c r="AV211" s="13" t="s">
        <v>82</v>
      </c>
      <c r="AW211" s="13" t="s">
        <v>33</v>
      </c>
      <c r="AX211" s="13" t="s">
        <v>80</v>
      </c>
      <c r="AY211" s="173" t="s">
        <v>119</v>
      </c>
    </row>
    <row r="212" spans="2:65" s="11" customFormat="1" ht="22.9" customHeight="1">
      <c r="B212" s="131"/>
      <c r="D212" s="132" t="s">
        <v>71</v>
      </c>
      <c r="E212" s="142" t="s">
        <v>148</v>
      </c>
      <c r="F212" s="142" t="s">
        <v>341</v>
      </c>
      <c r="I212" s="134"/>
      <c r="J212" s="143">
        <f>BK212</f>
        <v>0</v>
      </c>
      <c r="L212" s="131"/>
      <c r="M212" s="136"/>
      <c r="N212" s="137"/>
      <c r="O212" s="137"/>
      <c r="P212" s="138">
        <f>SUM(P213:P458)</f>
        <v>0</v>
      </c>
      <c r="Q212" s="137"/>
      <c r="R212" s="138">
        <f>SUM(R213:R458)</f>
        <v>23.056112819999999</v>
      </c>
      <c r="S212" s="137"/>
      <c r="T212" s="139">
        <f>SUM(T213:T458)</f>
        <v>0</v>
      </c>
      <c r="AR212" s="132" t="s">
        <v>80</v>
      </c>
      <c r="AT212" s="140" t="s">
        <v>71</v>
      </c>
      <c r="AU212" s="140" t="s">
        <v>80</v>
      </c>
      <c r="AY212" s="132" t="s">
        <v>119</v>
      </c>
      <c r="BK212" s="141">
        <f>SUM(BK213:BK458)</f>
        <v>0</v>
      </c>
    </row>
    <row r="213" spans="2:65" s="1" customFormat="1" ht="16.5" customHeight="1">
      <c r="B213" s="144"/>
      <c r="C213" s="145" t="s">
        <v>342</v>
      </c>
      <c r="D213" s="145" t="s">
        <v>122</v>
      </c>
      <c r="E213" s="146" t="s">
        <v>343</v>
      </c>
      <c r="F213" s="147" t="s">
        <v>344</v>
      </c>
      <c r="G213" s="148" t="s">
        <v>252</v>
      </c>
      <c r="H213" s="149">
        <v>48.005000000000003</v>
      </c>
      <c r="I213" s="150"/>
      <c r="J213" s="151">
        <f>ROUND(I213*H213,2)</f>
        <v>0</v>
      </c>
      <c r="K213" s="147" t="s">
        <v>3</v>
      </c>
      <c r="L213" s="32"/>
      <c r="M213" s="152" t="s">
        <v>3</v>
      </c>
      <c r="N213" s="153" t="s">
        <v>43</v>
      </c>
      <c r="O213" s="52"/>
      <c r="P213" s="154">
        <f>O213*H213</f>
        <v>0</v>
      </c>
      <c r="Q213" s="154">
        <v>0</v>
      </c>
      <c r="R213" s="154">
        <f>Q213*H213</f>
        <v>0</v>
      </c>
      <c r="S213" s="154">
        <v>0</v>
      </c>
      <c r="T213" s="155">
        <f>S213*H213</f>
        <v>0</v>
      </c>
      <c r="AR213" s="156" t="s">
        <v>126</v>
      </c>
      <c r="AT213" s="156" t="s">
        <v>122</v>
      </c>
      <c r="AU213" s="156" t="s">
        <v>82</v>
      </c>
      <c r="AY213" s="17" t="s">
        <v>119</v>
      </c>
      <c r="BE213" s="157">
        <f>IF(N213="základní",J213,0)</f>
        <v>0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7" t="s">
        <v>80</v>
      </c>
      <c r="BK213" s="157">
        <f>ROUND(I213*H213,2)</f>
        <v>0</v>
      </c>
      <c r="BL213" s="17" t="s">
        <v>126</v>
      </c>
      <c r="BM213" s="156" t="s">
        <v>345</v>
      </c>
    </row>
    <row r="214" spans="2:65" s="1" customFormat="1" ht="11.25">
      <c r="B214" s="32"/>
      <c r="D214" s="158" t="s">
        <v>128</v>
      </c>
      <c r="F214" s="159" t="s">
        <v>344</v>
      </c>
      <c r="I214" s="88"/>
      <c r="L214" s="32"/>
      <c r="M214" s="160"/>
      <c r="N214" s="52"/>
      <c r="O214" s="52"/>
      <c r="P214" s="52"/>
      <c r="Q214" s="52"/>
      <c r="R214" s="52"/>
      <c r="S214" s="52"/>
      <c r="T214" s="53"/>
      <c r="AT214" s="17" t="s">
        <v>128</v>
      </c>
      <c r="AU214" s="17" t="s">
        <v>82</v>
      </c>
    </row>
    <row r="215" spans="2:65" s="12" customFormat="1" ht="11.25">
      <c r="B215" s="165"/>
      <c r="D215" s="158" t="s">
        <v>232</v>
      </c>
      <c r="E215" s="166" t="s">
        <v>3</v>
      </c>
      <c r="F215" s="167" t="s">
        <v>286</v>
      </c>
      <c r="H215" s="166" t="s">
        <v>3</v>
      </c>
      <c r="I215" s="168"/>
      <c r="L215" s="165"/>
      <c r="M215" s="169"/>
      <c r="N215" s="170"/>
      <c r="O215" s="170"/>
      <c r="P215" s="170"/>
      <c r="Q215" s="170"/>
      <c r="R215" s="170"/>
      <c r="S215" s="170"/>
      <c r="T215" s="171"/>
      <c r="AT215" s="166" t="s">
        <v>232</v>
      </c>
      <c r="AU215" s="166" t="s">
        <v>82</v>
      </c>
      <c r="AV215" s="12" t="s">
        <v>80</v>
      </c>
      <c r="AW215" s="12" t="s">
        <v>33</v>
      </c>
      <c r="AX215" s="12" t="s">
        <v>72</v>
      </c>
      <c r="AY215" s="166" t="s">
        <v>119</v>
      </c>
    </row>
    <row r="216" spans="2:65" s="13" customFormat="1" ht="11.25">
      <c r="B216" s="172"/>
      <c r="D216" s="158" t="s">
        <v>232</v>
      </c>
      <c r="E216" s="173" t="s">
        <v>3</v>
      </c>
      <c r="F216" s="174" t="s">
        <v>287</v>
      </c>
      <c r="H216" s="175">
        <v>48.005000000000003</v>
      </c>
      <c r="I216" s="176"/>
      <c r="L216" s="172"/>
      <c r="M216" s="177"/>
      <c r="N216" s="178"/>
      <c r="O216" s="178"/>
      <c r="P216" s="178"/>
      <c r="Q216" s="178"/>
      <c r="R216" s="178"/>
      <c r="S216" s="178"/>
      <c r="T216" s="179"/>
      <c r="AT216" s="173" t="s">
        <v>232</v>
      </c>
      <c r="AU216" s="173" t="s">
        <v>82</v>
      </c>
      <c r="AV216" s="13" t="s">
        <v>82</v>
      </c>
      <c r="AW216" s="13" t="s">
        <v>33</v>
      </c>
      <c r="AX216" s="13" t="s">
        <v>72</v>
      </c>
      <c r="AY216" s="173" t="s">
        <v>119</v>
      </c>
    </row>
    <row r="217" spans="2:65" s="14" customFormat="1" ht="11.25">
      <c r="B217" s="180"/>
      <c r="D217" s="158" t="s">
        <v>232</v>
      </c>
      <c r="E217" s="181" t="s">
        <v>3</v>
      </c>
      <c r="F217" s="182" t="s">
        <v>235</v>
      </c>
      <c r="H217" s="183">
        <v>48.005000000000003</v>
      </c>
      <c r="I217" s="184"/>
      <c r="L217" s="180"/>
      <c r="M217" s="185"/>
      <c r="N217" s="186"/>
      <c r="O217" s="186"/>
      <c r="P217" s="186"/>
      <c r="Q217" s="186"/>
      <c r="R217" s="186"/>
      <c r="S217" s="186"/>
      <c r="T217" s="187"/>
      <c r="AT217" s="181" t="s">
        <v>232</v>
      </c>
      <c r="AU217" s="181" t="s">
        <v>82</v>
      </c>
      <c r="AV217" s="14" t="s">
        <v>126</v>
      </c>
      <c r="AW217" s="14" t="s">
        <v>33</v>
      </c>
      <c r="AX217" s="14" t="s">
        <v>80</v>
      </c>
      <c r="AY217" s="181" t="s">
        <v>119</v>
      </c>
    </row>
    <row r="218" spans="2:65" s="1" customFormat="1" ht="16.5" customHeight="1">
      <c r="B218" s="144"/>
      <c r="C218" s="145" t="s">
        <v>8</v>
      </c>
      <c r="D218" s="145" t="s">
        <v>122</v>
      </c>
      <c r="E218" s="146" t="s">
        <v>346</v>
      </c>
      <c r="F218" s="147" t="s">
        <v>347</v>
      </c>
      <c r="G218" s="148" t="s">
        <v>252</v>
      </c>
      <c r="H218" s="149">
        <v>48.005000000000003</v>
      </c>
      <c r="I218" s="150"/>
      <c r="J218" s="151">
        <f>ROUND(I218*H218,2)</f>
        <v>0</v>
      </c>
      <c r="K218" s="147" t="s">
        <v>3</v>
      </c>
      <c r="L218" s="32"/>
      <c r="M218" s="152" t="s">
        <v>3</v>
      </c>
      <c r="N218" s="153" t="s">
        <v>43</v>
      </c>
      <c r="O218" s="52"/>
      <c r="P218" s="154">
        <f>O218*H218</f>
        <v>0</v>
      </c>
      <c r="Q218" s="154">
        <v>0</v>
      </c>
      <c r="R218" s="154">
        <f>Q218*H218</f>
        <v>0</v>
      </c>
      <c r="S218" s="154">
        <v>0</v>
      </c>
      <c r="T218" s="155">
        <f>S218*H218</f>
        <v>0</v>
      </c>
      <c r="AR218" s="156" t="s">
        <v>126</v>
      </c>
      <c r="AT218" s="156" t="s">
        <v>122</v>
      </c>
      <c r="AU218" s="156" t="s">
        <v>82</v>
      </c>
      <c r="AY218" s="17" t="s">
        <v>119</v>
      </c>
      <c r="BE218" s="157">
        <f>IF(N218="základní",J218,0)</f>
        <v>0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7" t="s">
        <v>80</v>
      </c>
      <c r="BK218" s="157">
        <f>ROUND(I218*H218,2)</f>
        <v>0</v>
      </c>
      <c r="BL218" s="17" t="s">
        <v>126</v>
      </c>
      <c r="BM218" s="156" t="s">
        <v>348</v>
      </c>
    </row>
    <row r="219" spans="2:65" s="1" customFormat="1" ht="11.25">
      <c r="B219" s="32"/>
      <c r="D219" s="158" t="s">
        <v>128</v>
      </c>
      <c r="F219" s="159" t="s">
        <v>347</v>
      </c>
      <c r="I219" s="88"/>
      <c r="L219" s="32"/>
      <c r="M219" s="160"/>
      <c r="N219" s="52"/>
      <c r="O219" s="52"/>
      <c r="P219" s="52"/>
      <c r="Q219" s="52"/>
      <c r="R219" s="52"/>
      <c r="S219" s="52"/>
      <c r="T219" s="53"/>
      <c r="AT219" s="17" t="s">
        <v>128</v>
      </c>
      <c r="AU219" s="17" t="s">
        <v>82</v>
      </c>
    </row>
    <row r="220" spans="2:65" s="12" customFormat="1" ht="11.25">
      <c r="B220" s="165"/>
      <c r="D220" s="158" t="s">
        <v>232</v>
      </c>
      <c r="E220" s="166" t="s">
        <v>3</v>
      </c>
      <c r="F220" s="167" t="s">
        <v>286</v>
      </c>
      <c r="H220" s="166" t="s">
        <v>3</v>
      </c>
      <c r="I220" s="168"/>
      <c r="L220" s="165"/>
      <c r="M220" s="169"/>
      <c r="N220" s="170"/>
      <c r="O220" s="170"/>
      <c r="P220" s="170"/>
      <c r="Q220" s="170"/>
      <c r="R220" s="170"/>
      <c r="S220" s="170"/>
      <c r="T220" s="171"/>
      <c r="AT220" s="166" t="s">
        <v>232</v>
      </c>
      <c r="AU220" s="166" t="s">
        <v>82</v>
      </c>
      <c r="AV220" s="12" t="s">
        <v>80</v>
      </c>
      <c r="AW220" s="12" t="s">
        <v>33</v>
      </c>
      <c r="AX220" s="12" t="s">
        <v>72</v>
      </c>
      <c r="AY220" s="166" t="s">
        <v>119</v>
      </c>
    </row>
    <row r="221" spans="2:65" s="13" customFormat="1" ht="11.25">
      <c r="B221" s="172"/>
      <c r="D221" s="158" t="s">
        <v>232</v>
      </c>
      <c r="E221" s="173" t="s">
        <v>3</v>
      </c>
      <c r="F221" s="174" t="s">
        <v>287</v>
      </c>
      <c r="H221" s="175">
        <v>48.005000000000003</v>
      </c>
      <c r="I221" s="176"/>
      <c r="L221" s="172"/>
      <c r="M221" s="177"/>
      <c r="N221" s="178"/>
      <c r="O221" s="178"/>
      <c r="P221" s="178"/>
      <c r="Q221" s="178"/>
      <c r="R221" s="178"/>
      <c r="S221" s="178"/>
      <c r="T221" s="179"/>
      <c r="AT221" s="173" t="s">
        <v>232</v>
      </c>
      <c r="AU221" s="173" t="s">
        <v>82</v>
      </c>
      <c r="AV221" s="13" t="s">
        <v>82</v>
      </c>
      <c r="AW221" s="13" t="s">
        <v>33</v>
      </c>
      <c r="AX221" s="13" t="s">
        <v>72</v>
      </c>
      <c r="AY221" s="173" t="s">
        <v>119</v>
      </c>
    </row>
    <row r="222" spans="2:65" s="14" customFormat="1" ht="11.25">
      <c r="B222" s="180"/>
      <c r="D222" s="158" t="s">
        <v>232</v>
      </c>
      <c r="E222" s="181" t="s">
        <v>3</v>
      </c>
      <c r="F222" s="182" t="s">
        <v>235</v>
      </c>
      <c r="H222" s="183">
        <v>48.005000000000003</v>
      </c>
      <c r="I222" s="184"/>
      <c r="L222" s="180"/>
      <c r="M222" s="185"/>
      <c r="N222" s="186"/>
      <c r="O222" s="186"/>
      <c r="P222" s="186"/>
      <c r="Q222" s="186"/>
      <c r="R222" s="186"/>
      <c r="S222" s="186"/>
      <c r="T222" s="187"/>
      <c r="AT222" s="181" t="s">
        <v>232</v>
      </c>
      <c r="AU222" s="181" t="s">
        <v>82</v>
      </c>
      <c r="AV222" s="14" t="s">
        <v>126</v>
      </c>
      <c r="AW222" s="14" t="s">
        <v>33</v>
      </c>
      <c r="AX222" s="14" t="s">
        <v>80</v>
      </c>
      <c r="AY222" s="181" t="s">
        <v>119</v>
      </c>
    </row>
    <row r="223" spans="2:65" s="1" customFormat="1" ht="16.5" customHeight="1">
      <c r="B223" s="144"/>
      <c r="C223" s="145" t="s">
        <v>349</v>
      </c>
      <c r="D223" s="145" t="s">
        <v>122</v>
      </c>
      <c r="E223" s="146" t="s">
        <v>350</v>
      </c>
      <c r="F223" s="147" t="s">
        <v>351</v>
      </c>
      <c r="G223" s="148" t="s">
        <v>252</v>
      </c>
      <c r="H223" s="149">
        <v>48.005000000000003</v>
      </c>
      <c r="I223" s="150"/>
      <c r="J223" s="151">
        <f>ROUND(I223*H223,2)</f>
        <v>0</v>
      </c>
      <c r="K223" s="147" t="s">
        <v>3</v>
      </c>
      <c r="L223" s="32"/>
      <c r="M223" s="152" t="s">
        <v>3</v>
      </c>
      <c r="N223" s="153" t="s">
        <v>43</v>
      </c>
      <c r="O223" s="52"/>
      <c r="P223" s="154">
        <f>O223*H223</f>
        <v>0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AR223" s="156" t="s">
        <v>126</v>
      </c>
      <c r="AT223" s="156" t="s">
        <v>122</v>
      </c>
      <c r="AU223" s="156" t="s">
        <v>82</v>
      </c>
      <c r="AY223" s="17" t="s">
        <v>119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7" t="s">
        <v>80</v>
      </c>
      <c r="BK223" s="157">
        <f>ROUND(I223*H223,2)</f>
        <v>0</v>
      </c>
      <c r="BL223" s="17" t="s">
        <v>126</v>
      </c>
      <c r="BM223" s="156" t="s">
        <v>352</v>
      </c>
    </row>
    <row r="224" spans="2:65" s="1" customFormat="1" ht="11.25">
      <c r="B224" s="32"/>
      <c r="D224" s="158" t="s">
        <v>128</v>
      </c>
      <c r="F224" s="159" t="s">
        <v>351</v>
      </c>
      <c r="I224" s="88"/>
      <c r="L224" s="32"/>
      <c r="M224" s="160"/>
      <c r="N224" s="52"/>
      <c r="O224" s="52"/>
      <c r="P224" s="52"/>
      <c r="Q224" s="52"/>
      <c r="R224" s="52"/>
      <c r="S224" s="52"/>
      <c r="T224" s="53"/>
      <c r="AT224" s="17" t="s">
        <v>128</v>
      </c>
      <c r="AU224" s="17" t="s">
        <v>82</v>
      </c>
    </row>
    <row r="225" spans="2:65" s="12" customFormat="1" ht="11.25">
      <c r="B225" s="165"/>
      <c r="D225" s="158" t="s">
        <v>232</v>
      </c>
      <c r="E225" s="166" t="s">
        <v>3</v>
      </c>
      <c r="F225" s="167" t="s">
        <v>286</v>
      </c>
      <c r="H225" s="166" t="s">
        <v>3</v>
      </c>
      <c r="I225" s="168"/>
      <c r="L225" s="165"/>
      <c r="M225" s="169"/>
      <c r="N225" s="170"/>
      <c r="O225" s="170"/>
      <c r="P225" s="170"/>
      <c r="Q225" s="170"/>
      <c r="R225" s="170"/>
      <c r="S225" s="170"/>
      <c r="T225" s="171"/>
      <c r="AT225" s="166" t="s">
        <v>232</v>
      </c>
      <c r="AU225" s="166" t="s">
        <v>82</v>
      </c>
      <c r="AV225" s="12" t="s">
        <v>80</v>
      </c>
      <c r="AW225" s="12" t="s">
        <v>33</v>
      </c>
      <c r="AX225" s="12" t="s">
        <v>72</v>
      </c>
      <c r="AY225" s="166" t="s">
        <v>119</v>
      </c>
    </row>
    <row r="226" spans="2:65" s="13" customFormat="1" ht="11.25">
      <c r="B226" s="172"/>
      <c r="D226" s="158" t="s">
        <v>232</v>
      </c>
      <c r="E226" s="173" t="s">
        <v>3</v>
      </c>
      <c r="F226" s="174" t="s">
        <v>287</v>
      </c>
      <c r="H226" s="175">
        <v>48.005000000000003</v>
      </c>
      <c r="I226" s="176"/>
      <c r="L226" s="172"/>
      <c r="M226" s="177"/>
      <c r="N226" s="178"/>
      <c r="O226" s="178"/>
      <c r="P226" s="178"/>
      <c r="Q226" s="178"/>
      <c r="R226" s="178"/>
      <c r="S226" s="178"/>
      <c r="T226" s="179"/>
      <c r="AT226" s="173" t="s">
        <v>232</v>
      </c>
      <c r="AU226" s="173" t="s">
        <v>82</v>
      </c>
      <c r="AV226" s="13" t="s">
        <v>82</v>
      </c>
      <c r="AW226" s="13" t="s">
        <v>33</v>
      </c>
      <c r="AX226" s="13" t="s">
        <v>72</v>
      </c>
      <c r="AY226" s="173" t="s">
        <v>119</v>
      </c>
    </row>
    <row r="227" spans="2:65" s="14" customFormat="1" ht="11.25">
      <c r="B227" s="180"/>
      <c r="D227" s="158" t="s">
        <v>232</v>
      </c>
      <c r="E227" s="181" t="s">
        <v>3</v>
      </c>
      <c r="F227" s="182" t="s">
        <v>235</v>
      </c>
      <c r="H227" s="183">
        <v>48.005000000000003</v>
      </c>
      <c r="I227" s="184"/>
      <c r="L227" s="180"/>
      <c r="M227" s="185"/>
      <c r="N227" s="186"/>
      <c r="O227" s="186"/>
      <c r="P227" s="186"/>
      <c r="Q227" s="186"/>
      <c r="R227" s="186"/>
      <c r="S227" s="186"/>
      <c r="T227" s="187"/>
      <c r="AT227" s="181" t="s">
        <v>232</v>
      </c>
      <c r="AU227" s="181" t="s">
        <v>82</v>
      </c>
      <c r="AV227" s="14" t="s">
        <v>126</v>
      </c>
      <c r="AW227" s="14" t="s">
        <v>33</v>
      </c>
      <c r="AX227" s="14" t="s">
        <v>80</v>
      </c>
      <c r="AY227" s="181" t="s">
        <v>119</v>
      </c>
    </row>
    <row r="228" spans="2:65" s="1" customFormat="1" ht="16.5" customHeight="1">
      <c r="B228" s="144"/>
      <c r="C228" s="145" t="s">
        <v>353</v>
      </c>
      <c r="D228" s="145" t="s">
        <v>122</v>
      </c>
      <c r="E228" s="146" t="s">
        <v>354</v>
      </c>
      <c r="F228" s="147" t="s">
        <v>355</v>
      </c>
      <c r="G228" s="148" t="s">
        <v>252</v>
      </c>
      <c r="H228" s="149">
        <v>170.13</v>
      </c>
      <c r="I228" s="150"/>
      <c r="J228" s="151">
        <f>ROUND(I228*H228,2)</f>
        <v>0</v>
      </c>
      <c r="K228" s="147" t="s">
        <v>3</v>
      </c>
      <c r="L228" s="32"/>
      <c r="M228" s="152" t="s">
        <v>3</v>
      </c>
      <c r="N228" s="153" t="s">
        <v>43</v>
      </c>
      <c r="O228" s="52"/>
      <c r="P228" s="154">
        <f>O228*H228</f>
        <v>0</v>
      </c>
      <c r="Q228" s="154">
        <v>0</v>
      </c>
      <c r="R228" s="154">
        <f>Q228*H228</f>
        <v>0</v>
      </c>
      <c r="S228" s="154">
        <v>0</v>
      </c>
      <c r="T228" s="155">
        <f>S228*H228</f>
        <v>0</v>
      </c>
      <c r="AR228" s="156" t="s">
        <v>126</v>
      </c>
      <c r="AT228" s="156" t="s">
        <v>122</v>
      </c>
      <c r="AU228" s="156" t="s">
        <v>82</v>
      </c>
      <c r="AY228" s="17" t="s">
        <v>119</v>
      </c>
      <c r="BE228" s="157">
        <f>IF(N228="základní",J228,0)</f>
        <v>0</v>
      </c>
      <c r="BF228" s="157">
        <f>IF(N228="snížená",J228,0)</f>
        <v>0</v>
      </c>
      <c r="BG228" s="157">
        <f>IF(N228="zákl. přenesená",J228,0)</f>
        <v>0</v>
      </c>
      <c r="BH228" s="157">
        <f>IF(N228="sníž. přenesená",J228,0)</f>
        <v>0</v>
      </c>
      <c r="BI228" s="157">
        <f>IF(N228="nulová",J228,0)</f>
        <v>0</v>
      </c>
      <c r="BJ228" s="17" t="s">
        <v>80</v>
      </c>
      <c r="BK228" s="157">
        <f>ROUND(I228*H228,2)</f>
        <v>0</v>
      </c>
      <c r="BL228" s="17" t="s">
        <v>126</v>
      </c>
      <c r="BM228" s="156" t="s">
        <v>356</v>
      </c>
    </row>
    <row r="229" spans="2:65" s="1" customFormat="1" ht="11.25">
      <c r="B229" s="32"/>
      <c r="D229" s="158" t="s">
        <v>128</v>
      </c>
      <c r="F229" s="159" t="s">
        <v>355</v>
      </c>
      <c r="I229" s="88"/>
      <c r="L229" s="32"/>
      <c r="M229" s="160"/>
      <c r="N229" s="52"/>
      <c r="O229" s="52"/>
      <c r="P229" s="52"/>
      <c r="Q229" s="52"/>
      <c r="R229" s="52"/>
      <c r="S229" s="52"/>
      <c r="T229" s="53"/>
      <c r="AT229" s="17" t="s">
        <v>128</v>
      </c>
      <c r="AU229" s="17" t="s">
        <v>82</v>
      </c>
    </row>
    <row r="230" spans="2:65" s="12" customFormat="1" ht="11.25">
      <c r="B230" s="165"/>
      <c r="D230" s="158" t="s">
        <v>232</v>
      </c>
      <c r="E230" s="166" t="s">
        <v>3</v>
      </c>
      <c r="F230" s="167" t="s">
        <v>357</v>
      </c>
      <c r="H230" s="166" t="s">
        <v>3</v>
      </c>
      <c r="I230" s="168"/>
      <c r="L230" s="165"/>
      <c r="M230" s="169"/>
      <c r="N230" s="170"/>
      <c r="O230" s="170"/>
      <c r="P230" s="170"/>
      <c r="Q230" s="170"/>
      <c r="R230" s="170"/>
      <c r="S230" s="170"/>
      <c r="T230" s="171"/>
      <c r="AT230" s="166" t="s">
        <v>232</v>
      </c>
      <c r="AU230" s="166" t="s">
        <v>82</v>
      </c>
      <c r="AV230" s="12" t="s">
        <v>80</v>
      </c>
      <c r="AW230" s="12" t="s">
        <v>33</v>
      </c>
      <c r="AX230" s="12" t="s">
        <v>72</v>
      </c>
      <c r="AY230" s="166" t="s">
        <v>119</v>
      </c>
    </row>
    <row r="231" spans="2:65" s="13" customFormat="1" ht="11.25">
      <c r="B231" s="172"/>
      <c r="D231" s="158" t="s">
        <v>232</v>
      </c>
      <c r="E231" s="173" t="s">
        <v>3</v>
      </c>
      <c r="F231" s="174" t="s">
        <v>358</v>
      </c>
      <c r="H231" s="175">
        <v>95.536000000000001</v>
      </c>
      <c r="I231" s="176"/>
      <c r="L231" s="172"/>
      <c r="M231" s="177"/>
      <c r="N231" s="178"/>
      <c r="O231" s="178"/>
      <c r="P231" s="178"/>
      <c r="Q231" s="178"/>
      <c r="R231" s="178"/>
      <c r="S231" s="178"/>
      <c r="T231" s="179"/>
      <c r="AT231" s="173" t="s">
        <v>232</v>
      </c>
      <c r="AU231" s="173" t="s">
        <v>82</v>
      </c>
      <c r="AV231" s="13" t="s">
        <v>82</v>
      </c>
      <c r="AW231" s="13" t="s">
        <v>33</v>
      </c>
      <c r="AX231" s="13" t="s">
        <v>72</v>
      </c>
      <c r="AY231" s="173" t="s">
        <v>119</v>
      </c>
    </row>
    <row r="232" spans="2:65" s="12" customFormat="1" ht="11.25">
      <c r="B232" s="165"/>
      <c r="D232" s="158" t="s">
        <v>232</v>
      </c>
      <c r="E232" s="166" t="s">
        <v>3</v>
      </c>
      <c r="F232" s="167" t="s">
        <v>359</v>
      </c>
      <c r="H232" s="166" t="s">
        <v>3</v>
      </c>
      <c r="I232" s="168"/>
      <c r="L232" s="165"/>
      <c r="M232" s="169"/>
      <c r="N232" s="170"/>
      <c r="O232" s="170"/>
      <c r="P232" s="170"/>
      <c r="Q232" s="170"/>
      <c r="R232" s="170"/>
      <c r="S232" s="170"/>
      <c r="T232" s="171"/>
      <c r="AT232" s="166" t="s">
        <v>232</v>
      </c>
      <c r="AU232" s="166" t="s">
        <v>82</v>
      </c>
      <c r="AV232" s="12" t="s">
        <v>80</v>
      </c>
      <c r="AW232" s="12" t="s">
        <v>33</v>
      </c>
      <c r="AX232" s="12" t="s">
        <v>72</v>
      </c>
      <c r="AY232" s="166" t="s">
        <v>119</v>
      </c>
    </row>
    <row r="233" spans="2:65" s="13" customFormat="1" ht="11.25">
      <c r="B233" s="172"/>
      <c r="D233" s="158" t="s">
        <v>232</v>
      </c>
      <c r="E233" s="173" t="s">
        <v>3</v>
      </c>
      <c r="F233" s="174" t="s">
        <v>360</v>
      </c>
      <c r="H233" s="175">
        <v>27.071000000000002</v>
      </c>
      <c r="I233" s="176"/>
      <c r="L233" s="172"/>
      <c r="M233" s="177"/>
      <c r="N233" s="178"/>
      <c r="O233" s="178"/>
      <c r="P233" s="178"/>
      <c r="Q233" s="178"/>
      <c r="R233" s="178"/>
      <c r="S233" s="178"/>
      <c r="T233" s="179"/>
      <c r="AT233" s="173" t="s">
        <v>232</v>
      </c>
      <c r="AU233" s="173" t="s">
        <v>82</v>
      </c>
      <c r="AV233" s="13" t="s">
        <v>82</v>
      </c>
      <c r="AW233" s="13" t="s">
        <v>33</v>
      </c>
      <c r="AX233" s="13" t="s">
        <v>72</v>
      </c>
      <c r="AY233" s="173" t="s">
        <v>119</v>
      </c>
    </row>
    <row r="234" spans="2:65" s="12" customFormat="1" ht="11.25">
      <c r="B234" s="165"/>
      <c r="D234" s="158" t="s">
        <v>232</v>
      </c>
      <c r="E234" s="166" t="s">
        <v>3</v>
      </c>
      <c r="F234" s="167" t="s">
        <v>361</v>
      </c>
      <c r="H234" s="166" t="s">
        <v>3</v>
      </c>
      <c r="I234" s="168"/>
      <c r="L234" s="165"/>
      <c r="M234" s="169"/>
      <c r="N234" s="170"/>
      <c r="O234" s="170"/>
      <c r="P234" s="170"/>
      <c r="Q234" s="170"/>
      <c r="R234" s="170"/>
      <c r="S234" s="170"/>
      <c r="T234" s="171"/>
      <c r="AT234" s="166" t="s">
        <v>232</v>
      </c>
      <c r="AU234" s="166" t="s">
        <v>82</v>
      </c>
      <c r="AV234" s="12" t="s">
        <v>80</v>
      </c>
      <c r="AW234" s="12" t="s">
        <v>33</v>
      </c>
      <c r="AX234" s="12" t="s">
        <v>72</v>
      </c>
      <c r="AY234" s="166" t="s">
        <v>119</v>
      </c>
    </row>
    <row r="235" spans="2:65" s="13" customFormat="1" ht="11.25">
      <c r="B235" s="172"/>
      <c r="D235" s="158" t="s">
        <v>232</v>
      </c>
      <c r="E235" s="173" t="s">
        <v>3</v>
      </c>
      <c r="F235" s="174" t="s">
        <v>362</v>
      </c>
      <c r="H235" s="175">
        <v>47.523000000000003</v>
      </c>
      <c r="I235" s="176"/>
      <c r="L235" s="172"/>
      <c r="M235" s="177"/>
      <c r="N235" s="178"/>
      <c r="O235" s="178"/>
      <c r="P235" s="178"/>
      <c r="Q235" s="178"/>
      <c r="R235" s="178"/>
      <c r="S235" s="178"/>
      <c r="T235" s="179"/>
      <c r="AT235" s="173" t="s">
        <v>232</v>
      </c>
      <c r="AU235" s="173" t="s">
        <v>82</v>
      </c>
      <c r="AV235" s="13" t="s">
        <v>82</v>
      </c>
      <c r="AW235" s="13" t="s">
        <v>33</v>
      </c>
      <c r="AX235" s="13" t="s">
        <v>72</v>
      </c>
      <c r="AY235" s="173" t="s">
        <v>119</v>
      </c>
    </row>
    <row r="236" spans="2:65" s="14" customFormat="1" ht="11.25">
      <c r="B236" s="180"/>
      <c r="D236" s="158" t="s">
        <v>232</v>
      </c>
      <c r="E236" s="181" t="s">
        <v>3</v>
      </c>
      <c r="F236" s="182" t="s">
        <v>235</v>
      </c>
      <c r="H236" s="183">
        <v>170.13</v>
      </c>
      <c r="I236" s="184"/>
      <c r="L236" s="180"/>
      <c r="M236" s="185"/>
      <c r="N236" s="186"/>
      <c r="O236" s="186"/>
      <c r="P236" s="186"/>
      <c r="Q236" s="186"/>
      <c r="R236" s="186"/>
      <c r="S236" s="186"/>
      <c r="T236" s="187"/>
      <c r="AT236" s="181" t="s">
        <v>232</v>
      </c>
      <c r="AU236" s="181" t="s">
        <v>82</v>
      </c>
      <c r="AV236" s="14" t="s">
        <v>126</v>
      </c>
      <c r="AW236" s="14" t="s">
        <v>33</v>
      </c>
      <c r="AX236" s="14" t="s">
        <v>80</v>
      </c>
      <c r="AY236" s="181" t="s">
        <v>119</v>
      </c>
    </row>
    <row r="237" spans="2:65" s="1" customFormat="1" ht="16.5" customHeight="1">
      <c r="B237" s="144"/>
      <c r="C237" s="145" t="s">
        <v>363</v>
      </c>
      <c r="D237" s="145" t="s">
        <v>122</v>
      </c>
      <c r="E237" s="146" t="s">
        <v>364</v>
      </c>
      <c r="F237" s="147" t="s">
        <v>365</v>
      </c>
      <c r="G237" s="148" t="s">
        <v>252</v>
      </c>
      <c r="H237" s="149">
        <v>528.54100000000005</v>
      </c>
      <c r="I237" s="150"/>
      <c r="J237" s="151">
        <f>ROUND(I237*H237,2)</f>
        <v>0</v>
      </c>
      <c r="K237" s="147" t="s">
        <v>3</v>
      </c>
      <c r="L237" s="32"/>
      <c r="M237" s="152" t="s">
        <v>3</v>
      </c>
      <c r="N237" s="153" t="s">
        <v>43</v>
      </c>
      <c r="O237" s="52"/>
      <c r="P237" s="154">
        <f>O237*H237</f>
        <v>0</v>
      </c>
      <c r="Q237" s="154">
        <v>0</v>
      </c>
      <c r="R237" s="154">
        <f>Q237*H237</f>
        <v>0</v>
      </c>
      <c r="S237" s="154">
        <v>0</v>
      </c>
      <c r="T237" s="155">
        <f>S237*H237</f>
        <v>0</v>
      </c>
      <c r="AR237" s="156" t="s">
        <v>126</v>
      </c>
      <c r="AT237" s="156" t="s">
        <v>122</v>
      </c>
      <c r="AU237" s="156" t="s">
        <v>82</v>
      </c>
      <c r="AY237" s="17" t="s">
        <v>119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7" t="s">
        <v>80</v>
      </c>
      <c r="BK237" s="157">
        <f>ROUND(I237*H237,2)</f>
        <v>0</v>
      </c>
      <c r="BL237" s="17" t="s">
        <v>126</v>
      </c>
      <c r="BM237" s="156" t="s">
        <v>366</v>
      </c>
    </row>
    <row r="238" spans="2:65" s="1" customFormat="1" ht="11.25">
      <c r="B238" s="32"/>
      <c r="D238" s="158" t="s">
        <v>128</v>
      </c>
      <c r="F238" s="159" t="s">
        <v>365</v>
      </c>
      <c r="I238" s="88"/>
      <c r="L238" s="32"/>
      <c r="M238" s="160"/>
      <c r="N238" s="52"/>
      <c r="O238" s="52"/>
      <c r="P238" s="52"/>
      <c r="Q238" s="52"/>
      <c r="R238" s="52"/>
      <c r="S238" s="52"/>
      <c r="T238" s="53"/>
      <c r="AT238" s="17" t="s">
        <v>128</v>
      </c>
      <c r="AU238" s="17" t="s">
        <v>82</v>
      </c>
    </row>
    <row r="239" spans="2:65" s="12" customFormat="1" ht="11.25">
      <c r="B239" s="165"/>
      <c r="D239" s="158" t="s">
        <v>232</v>
      </c>
      <c r="E239" s="166" t="s">
        <v>3</v>
      </c>
      <c r="F239" s="167" t="s">
        <v>367</v>
      </c>
      <c r="H239" s="166" t="s">
        <v>3</v>
      </c>
      <c r="I239" s="168"/>
      <c r="L239" s="165"/>
      <c r="M239" s="169"/>
      <c r="N239" s="170"/>
      <c r="O239" s="170"/>
      <c r="P239" s="170"/>
      <c r="Q239" s="170"/>
      <c r="R239" s="170"/>
      <c r="S239" s="170"/>
      <c r="T239" s="171"/>
      <c r="AT239" s="166" t="s">
        <v>232</v>
      </c>
      <c r="AU239" s="166" t="s">
        <v>82</v>
      </c>
      <c r="AV239" s="12" t="s">
        <v>80</v>
      </c>
      <c r="AW239" s="12" t="s">
        <v>33</v>
      </c>
      <c r="AX239" s="12" t="s">
        <v>72</v>
      </c>
      <c r="AY239" s="166" t="s">
        <v>119</v>
      </c>
    </row>
    <row r="240" spans="2:65" s="13" customFormat="1" ht="11.25">
      <c r="B240" s="172"/>
      <c r="D240" s="158" t="s">
        <v>232</v>
      </c>
      <c r="E240" s="173" t="s">
        <v>3</v>
      </c>
      <c r="F240" s="174" t="s">
        <v>368</v>
      </c>
      <c r="H240" s="175">
        <v>306</v>
      </c>
      <c r="I240" s="176"/>
      <c r="L240" s="172"/>
      <c r="M240" s="177"/>
      <c r="N240" s="178"/>
      <c r="O240" s="178"/>
      <c r="P240" s="178"/>
      <c r="Q240" s="178"/>
      <c r="R240" s="178"/>
      <c r="S240" s="178"/>
      <c r="T240" s="179"/>
      <c r="AT240" s="173" t="s">
        <v>232</v>
      </c>
      <c r="AU240" s="173" t="s">
        <v>82</v>
      </c>
      <c r="AV240" s="13" t="s">
        <v>82</v>
      </c>
      <c r="AW240" s="13" t="s">
        <v>33</v>
      </c>
      <c r="AX240" s="13" t="s">
        <v>72</v>
      </c>
      <c r="AY240" s="173" t="s">
        <v>119</v>
      </c>
    </row>
    <row r="241" spans="2:65" s="12" customFormat="1" ht="11.25">
      <c r="B241" s="165"/>
      <c r="D241" s="158" t="s">
        <v>232</v>
      </c>
      <c r="E241" s="166" t="s">
        <v>3</v>
      </c>
      <c r="F241" s="167" t="s">
        <v>369</v>
      </c>
      <c r="H241" s="166" t="s">
        <v>3</v>
      </c>
      <c r="I241" s="168"/>
      <c r="L241" s="165"/>
      <c r="M241" s="169"/>
      <c r="N241" s="170"/>
      <c r="O241" s="170"/>
      <c r="P241" s="170"/>
      <c r="Q241" s="170"/>
      <c r="R241" s="170"/>
      <c r="S241" s="170"/>
      <c r="T241" s="171"/>
      <c r="AT241" s="166" t="s">
        <v>232</v>
      </c>
      <c r="AU241" s="166" t="s">
        <v>82</v>
      </c>
      <c r="AV241" s="12" t="s">
        <v>80</v>
      </c>
      <c r="AW241" s="12" t="s">
        <v>33</v>
      </c>
      <c r="AX241" s="12" t="s">
        <v>72</v>
      </c>
      <c r="AY241" s="166" t="s">
        <v>119</v>
      </c>
    </row>
    <row r="242" spans="2:65" s="13" customFormat="1" ht="11.25">
      <c r="B242" s="172"/>
      <c r="D242" s="158" t="s">
        <v>232</v>
      </c>
      <c r="E242" s="173" t="s">
        <v>3</v>
      </c>
      <c r="F242" s="174" t="s">
        <v>370</v>
      </c>
      <c r="H242" s="175">
        <v>443.16800000000001</v>
      </c>
      <c r="I242" s="176"/>
      <c r="L242" s="172"/>
      <c r="M242" s="177"/>
      <c r="N242" s="178"/>
      <c r="O242" s="178"/>
      <c r="P242" s="178"/>
      <c r="Q242" s="178"/>
      <c r="R242" s="178"/>
      <c r="S242" s="178"/>
      <c r="T242" s="179"/>
      <c r="AT242" s="173" t="s">
        <v>232</v>
      </c>
      <c r="AU242" s="173" t="s">
        <v>82</v>
      </c>
      <c r="AV242" s="13" t="s">
        <v>82</v>
      </c>
      <c r="AW242" s="13" t="s">
        <v>33</v>
      </c>
      <c r="AX242" s="13" t="s">
        <v>72</v>
      </c>
      <c r="AY242" s="173" t="s">
        <v>119</v>
      </c>
    </row>
    <row r="243" spans="2:65" s="12" customFormat="1" ht="11.25">
      <c r="B243" s="165"/>
      <c r="D243" s="158" t="s">
        <v>232</v>
      </c>
      <c r="E243" s="166" t="s">
        <v>3</v>
      </c>
      <c r="F243" s="167" t="s">
        <v>371</v>
      </c>
      <c r="H243" s="166" t="s">
        <v>3</v>
      </c>
      <c r="I243" s="168"/>
      <c r="L243" s="165"/>
      <c r="M243" s="169"/>
      <c r="N243" s="170"/>
      <c r="O243" s="170"/>
      <c r="P243" s="170"/>
      <c r="Q243" s="170"/>
      <c r="R243" s="170"/>
      <c r="S243" s="170"/>
      <c r="T243" s="171"/>
      <c r="AT243" s="166" t="s">
        <v>232</v>
      </c>
      <c r="AU243" s="166" t="s">
        <v>82</v>
      </c>
      <c r="AV243" s="12" t="s">
        <v>80</v>
      </c>
      <c r="AW243" s="12" t="s">
        <v>33</v>
      </c>
      <c r="AX243" s="12" t="s">
        <v>72</v>
      </c>
      <c r="AY243" s="166" t="s">
        <v>119</v>
      </c>
    </row>
    <row r="244" spans="2:65" s="13" customFormat="1" ht="11.25">
      <c r="B244" s="172"/>
      <c r="D244" s="158" t="s">
        <v>232</v>
      </c>
      <c r="E244" s="173" t="s">
        <v>3</v>
      </c>
      <c r="F244" s="174" t="s">
        <v>372</v>
      </c>
      <c r="H244" s="175">
        <v>-204.749</v>
      </c>
      <c r="I244" s="176"/>
      <c r="L244" s="172"/>
      <c r="M244" s="177"/>
      <c r="N244" s="178"/>
      <c r="O244" s="178"/>
      <c r="P244" s="178"/>
      <c r="Q244" s="178"/>
      <c r="R244" s="178"/>
      <c r="S244" s="178"/>
      <c r="T244" s="179"/>
      <c r="AT244" s="173" t="s">
        <v>232</v>
      </c>
      <c r="AU244" s="173" t="s">
        <v>82</v>
      </c>
      <c r="AV244" s="13" t="s">
        <v>82</v>
      </c>
      <c r="AW244" s="13" t="s">
        <v>33</v>
      </c>
      <c r="AX244" s="13" t="s">
        <v>72</v>
      </c>
      <c r="AY244" s="173" t="s">
        <v>119</v>
      </c>
    </row>
    <row r="245" spans="2:65" s="13" customFormat="1" ht="11.25">
      <c r="B245" s="172"/>
      <c r="D245" s="158" t="s">
        <v>232</v>
      </c>
      <c r="E245" s="173" t="s">
        <v>3</v>
      </c>
      <c r="F245" s="174" t="s">
        <v>373</v>
      </c>
      <c r="H245" s="175">
        <v>-15.396000000000001</v>
      </c>
      <c r="I245" s="176"/>
      <c r="L245" s="172"/>
      <c r="M245" s="177"/>
      <c r="N245" s="178"/>
      <c r="O245" s="178"/>
      <c r="P245" s="178"/>
      <c r="Q245" s="178"/>
      <c r="R245" s="178"/>
      <c r="S245" s="178"/>
      <c r="T245" s="179"/>
      <c r="AT245" s="173" t="s">
        <v>232</v>
      </c>
      <c r="AU245" s="173" t="s">
        <v>82</v>
      </c>
      <c r="AV245" s="13" t="s">
        <v>82</v>
      </c>
      <c r="AW245" s="13" t="s">
        <v>33</v>
      </c>
      <c r="AX245" s="13" t="s">
        <v>72</v>
      </c>
      <c r="AY245" s="173" t="s">
        <v>119</v>
      </c>
    </row>
    <row r="246" spans="2:65" s="12" customFormat="1" ht="11.25">
      <c r="B246" s="165"/>
      <c r="D246" s="158" t="s">
        <v>232</v>
      </c>
      <c r="E246" s="166" t="s">
        <v>3</v>
      </c>
      <c r="F246" s="167" t="s">
        <v>374</v>
      </c>
      <c r="H246" s="166" t="s">
        <v>3</v>
      </c>
      <c r="I246" s="168"/>
      <c r="L246" s="165"/>
      <c r="M246" s="169"/>
      <c r="N246" s="170"/>
      <c r="O246" s="170"/>
      <c r="P246" s="170"/>
      <c r="Q246" s="170"/>
      <c r="R246" s="170"/>
      <c r="S246" s="170"/>
      <c r="T246" s="171"/>
      <c r="AT246" s="166" t="s">
        <v>232</v>
      </c>
      <c r="AU246" s="166" t="s">
        <v>82</v>
      </c>
      <c r="AV246" s="12" t="s">
        <v>80</v>
      </c>
      <c r="AW246" s="12" t="s">
        <v>33</v>
      </c>
      <c r="AX246" s="12" t="s">
        <v>72</v>
      </c>
      <c r="AY246" s="166" t="s">
        <v>119</v>
      </c>
    </row>
    <row r="247" spans="2:65" s="13" customFormat="1" ht="11.25">
      <c r="B247" s="172"/>
      <c r="D247" s="158" t="s">
        <v>232</v>
      </c>
      <c r="E247" s="173" t="s">
        <v>3</v>
      </c>
      <c r="F247" s="174" t="s">
        <v>375</v>
      </c>
      <c r="H247" s="175">
        <v>-48.005000000000003</v>
      </c>
      <c r="I247" s="176"/>
      <c r="L247" s="172"/>
      <c r="M247" s="177"/>
      <c r="N247" s="178"/>
      <c r="O247" s="178"/>
      <c r="P247" s="178"/>
      <c r="Q247" s="178"/>
      <c r="R247" s="178"/>
      <c r="S247" s="178"/>
      <c r="T247" s="179"/>
      <c r="AT247" s="173" t="s">
        <v>232</v>
      </c>
      <c r="AU247" s="173" t="s">
        <v>82</v>
      </c>
      <c r="AV247" s="13" t="s">
        <v>82</v>
      </c>
      <c r="AW247" s="13" t="s">
        <v>33</v>
      </c>
      <c r="AX247" s="13" t="s">
        <v>72</v>
      </c>
      <c r="AY247" s="173" t="s">
        <v>119</v>
      </c>
    </row>
    <row r="248" spans="2:65" s="12" customFormat="1" ht="11.25">
      <c r="B248" s="165"/>
      <c r="D248" s="158" t="s">
        <v>232</v>
      </c>
      <c r="E248" s="166" t="s">
        <v>3</v>
      </c>
      <c r="F248" s="167" t="s">
        <v>361</v>
      </c>
      <c r="H248" s="166" t="s">
        <v>3</v>
      </c>
      <c r="I248" s="168"/>
      <c r="L248" s="165"/>
      <c r="M248" s="169"/>
      <c r="N248" s="170"/>
      <c r="O248" s="170"/>
      <c r="P248" s="170"/>
      <c r="Q248" s="170"/>
      <c r="R248" s="170"/>
      <c r="S248" s="170"/>
      <c r="T248" s="171"/>
      <c r="AT248" s="166" t="s">
        <v>232</v>
      </c>
      <c r="AU248" s="166" t="s">
        <v>82</v>
      </c>
      <c r="AV248" s="12" t="s">
        <v>80</v>
      </c>
      <c r="AW248" s="12" t="s">
        <v>33</v>
      </c>
      <c r="AX248" s="12" t="s">
        <v>72</v>
      </c>
      <c r="AY248" s="166" t="s">
        <v>119</v>
      </c>
    </row>
    <row r="249" spans="2:65" s="13" customFormat="1" ht="11.25">
      <c r="B249" s="172"/>
      <c r="D249" s="158" t="s">
        <v>232</v>
      </c>
      <c r="E249" s="173" t="s">
        <v>3</v>
      </c>
      <c r="F249" s="174" t="s">
        <v>362</v>
      </c>
      <c r="H249" s="175">
        <v>47.523000000000003</v>
      </c>
      <c r="I249" s="176"/>
      <c r="L249" s="172"/>
      <c r="M249" s="177"/>
      <c r="N249" s="178"/>
      <c r="O249" s="178"/>
      <c r="P249" s="178"/>
      <c r="Q249" s="178"/>
      <c r="R249" s="178"/>
      <c r="S249" s="178"/>
      <c r="T249" s="179"/>
      <c r="AT249" s="173" t="s">
        <v>232</v>
      </c>
      <c r="AU249" s="173" t="s">
        <v>82</v>
      </c>
      <c r="AV249" s="13" t="s">
        <v>82</v>
      </c>
      <c r="AW249" s="13" t="s">
        <v>33</v>
      </c>
      <c r="AX249" s="13" t="s">
        <v>72</v>
      </c>
      <c r="AY249" s="173" t="s">
        <v>119</v>
      </c>
    </row>
    <row r="250" spans="2:65" s="14" customFormat="1" ht="11.25">
      <c r="B250" s="180"/>
      <c r="D250" s="158" t="s">
        <v>232</v>
      </c>
      <c r="E250" s="181" t="s">
        <v>3</v>
      </c>
      <c r="F250" s="182" t="s">
        <v>235</v>
      </c>
      <c r="H250" s="183">
        <v>528.54100000000005</v>
      </c>
      <c r="I250" s="184"/>
      <c r="L250" s="180"/>
      <c r="M250" s="185"/>
      <c r="N250" s="186"/>
      <c r="O250" s="186"/>
      <c r="P250" s="186"/>
      <c r="Q250" s="186"/>
      <c r="R250" s="186"/>
      <c r="S250" s="186"/>
      <c r="T250" s="187"/>
      <c r="AT250" s="181" t="s">
        <v>232</v>
      </c>
      <c r="AU250" s="181" t="s">
        <v>82</v>
      </c>
      <c r="AV250" s="14" t="s">
        <v>126</v>
      </c>
      <c r="AW250" s="14" t="s">
        <v>33</v>
      </c>
      <c r="AX250" s="14" t="s">
        <v>80</v>
      </c>
      <c r="AY250" s="181" t="s">
        <v>119</v>
      </c>
    </row>
    <row r="251" spans="2:65" s="1" customFormat="1" ht="16.5" customHeight="1">
      <c r="B251" s="144"/>
      <c r="C251" s="145" t="s">
        <v>376</v>
      </c>
      <c r="D251" s="145" t="s">
        <v>122</v>
      </c>
      <c r="E251" s="146" t="s">
        <v>377</v>
      </c>
      <c r="F251" s="147" t="s">
        <v>378</v>
      </c>
      <c r="G251" s="148" t="s">
        <v>252</v>
      </c>
      <c r="H251" s="149">
        <v>1057.0820000000001</v>
      </c>
      <c r="I251" s="150"/>
      <c r="J251" s="151">
        <f>ROUND(I251*H251,2)</f>
        <v>0</v>
      </c>
      <c r="K251" s="147" t="s">
        <v>3</v>
      </c>
      <c r="L251" s="32"/>
      <c r="M251" s="152" t="s">
        <v>3</v>
      </c>
      <c r="N251" s="153" t="s">
        <v>43</v>
      </c>
      <c r="O251" s="52"/>
      <c r="P251" s="154">
        <f>O251*H251</f>
        <v>0</v>
      </c>
      <c r="Q251" s="154">
        <v>0</v>
      </c>
      <c r="R251" s="154">
        <f>Q251*H251</f>
        <v>0</v>
      </c>
      <c r="S251" s="154">
        <v>0</v>
      </c>
      <c r="T251" s="155">
        <f>S251*H251</f>
        <v>0</v>
      </c>
      <c r="AR251" s="156" t="s">
        <v>126</v>
      </c>
      <c r="AT251" s="156" t="s">
        <v>122</v>
      </c>
      <c r="AU251" s="156" t="s">
        <v>82</v>
      </c>
      <c r="AY251" s="17" t="s">
        <v>119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7" t="s">
        <v>80</v>
      </c>
      <c r="BK251" s="157">
        <f>ROUND(I251*H251,2)</f>
        <v>0</v>
      </c>
      <c r="BL251" s="17" t="s">
        <v>126</v>
      </c>
      <c r="BM251" s="156" t="s">
        <v>379</v>
      </c>
    </row>
    <row r="252" spans="2:65" s="1" customFormat="1" ht="11.25">
      <c r="B252" s="32"/>
      <c r="D252" s="158" t="s">
        <v>128</v>
      </c>
      <c r="F252" s="159" t="s">
        <v>378</v>
      </c>
      <c r="I252" s="88"/>
      <c r="L252" s="32"/>
      <c r="M252" s="160"/>
      <c r="N252" s="52"/>
      <c r="O252" s="52"/>
      <c r="P252" s="52"/>
      <c r="Q252" s="52"/>
      <c r="R252" s="52"/>
      <c r="S252" s="52"/>
      <c r="T252" s="53"/>
      <c r="AT252" s="17" t="s">
        <v>128</v>
      </c>
      <c r="AU252" s="17" t="s">
        <v>82</v>
      </c>
    </row>
    <row r="253" spans="2:65" s="1" customFormat="1" ht="19.5">
      <c r="B253" s="32"/>
      <c r="D253" s="158" t="s">
        <v>129</v>
      </c>
      <c r="F253" s="161" t="s">
        <v>380</v>
      </c>
      <c r="I253" s="88"/>
      <c r="L253" s="32"/>
      <c r="M253" s="160"/>
      <c r="N253" s="52"/>
      <c r="O253" s="52"/>
      <c r="P253" s="52"/>
      <c r="Q253" s="52"/>
      <c r="R253" s="52"/>
      <c r="S253" s="52"/>
      <c r="T253" s="53"/>
      <c r="AT253" s="17" t="s">
        <v>129</v>
      </c>
      <c r="AU253" s="17" t="s">
        <v>82</v>
      </c>
    </row>
    <row r="254" spans="2:65" s="12" customFormat="1" ht="11.25">
      <c r="B254" s="165"/>
      <c r="D254" s="158" t="s">
        <v>232</v>
      </c>
      <c r="E254" s="166" t="s">
        <v>3</v>
      </c>
      <c r="F254" s="167" t="s">
        <v>367</v>
      </c>
      <c r="H254" s="166" t="s">
        <v>3</v>
      </c>
      <c r="I254" s="168"/>
      <c r="L254" s="165"/>
      <c r="M254" s="169"/>
      <c r="N254" s="170"/>
      <c r="O254" s="170"/>
      <c r="P254" s="170"/>
      <c r="Q254" s="170"/>
      <c r="R254" s="170"/>
      <c r="S254" s="170"/>
      <c r="T254" s="171"/>
      <c r="AT254" s="166" t="s">
        <v>232</v>
      </c>
      <c r="AU254" s="166" t="s">
        <v>82</v>
      </c>
      <c r="AV254" s="12" t="s">
        <v>80</v>
      </c>
      <c r="AW254" s="12" t="s">
        <v>33</v>
      </c>
      <c r="AX254" s="12" t="s">
        <v>72</v>
      </c>
      <c r="AY254" s="166" t="s">
        <v>119</v>
      </c>
    </row>
    <row r="255" spans="2:65" s="13" customFormat="1" ht="11.25">
      <c r="B255" s="172"/>
      <c r="D255" s="158" t="s">
        <v>232</v>
      </c>
      <c r="E255" s="173" t="s">
        <v>3</v>
      </c>
      <c r="F255" s="174" t="s">
        <v>368</v>
      </c>
      <c r="H255" s="175">
        <v>306</v>
      </c>
      <c r="I255" s="176"/>
      <c r="L255" s="172"/>
      <c r="M255" s="177"/>
      <c r="N255" s="178"/>
      <c r="O255" s="178"/>
      <c r="P255" s="178"/>
      <c r="Q255" s="178"/>
      <c r="R255" s="178"/>
      <c r="S255" s="178"/>
      <c r="T255" s="179"/>
      <c r="AT255" s="173" t="s">
        <v>232</v>
      </c>
      <c r="AU255" s="173" t="s">
        <v>82</v>
      </c>
      <c r="AV255" s="13" t="s">
        <v>82</v>
      </c>
      <c r="AW255" s="13" t="s">
        <v>33</v>
      </c>
      <c r="AX255" s="13" t="s">
        <v>72</v>
      </c>
      <c r="AY255" s="173" t="s">
        <v>119</v>
      </c>
    </row>
    <row r="256" spans="2:65" s="12" customFormat="1" ht="11.25">
      <c r="B256" s="165"/>
      <c r="D256" s="158" t="s">
        <v>232</v>
      </c>
      <c r="E256" s="166" t="s">
        <v>3</v>
      </c>
      <c r="F256" s="167" t="s">
        <v>369</v>
      </c>
      <c r="H256" s="166" t="s">
        <v>3</v>
      </c>
      <c r="I256" s="168"/>
      <c r="L256" s="165"/>
      <c r="M256" s="169"/>
      <c r="N256" s="170"/>
      <c r="O256" s="170"/>
      <c r="P256" s="170"/>
      <c r="Q256" s="170"/>
      <c r="R256" s="170"/>
      <c r="S256" s="170"/>
      <c r="T256" s="171"/>
      <c r="AT256" s="166" t="s">
        <v>232</v>
      </c>
      <c r="AU256" s="166" t="s">
        <v>82</v>
      </c>
      <c r="AV256" s="12" t="s">
        <v>80</v>
      </c>
      <c r="AW256" s="12" t="s">
        <v>33</v>
      </c>
      <c r="AX256" s="12" t="s">
        <v>72</v>
      </c>
      <c r="AY256" s="166" t="s">
        <v>119</v>
      </c>
    </row>
    <row r="257" spans="2:65" s="13" customFormat="1" ht="11.25">
      <c r="B257" s="172"/>
      <c r="D257" s="158" t="s">
        <v>232</v>
      </c>
      <c r="E257" s="173" t="s">
        <v>3</v>
      </c>
      <c r="F257" s="174" t="s">
        <v>370</v>
      </c>
      <c r="H257" s="175">
        <v>443.16800000000001</v>
      </c>
      <c r="I257" s="176"/>
      <c r="L257" s="172"/>
      <c r="M257" s="177"/>
      <c r="N257" s="178"/>
      <c r="O257" s="178"/>
      <c r="P257" s="178"/>
      <c r="Q257" s="178"/>
      <c r="R257" s="178"/>
      <c r="S257" s="178"/>
      <c r="T257" s="179"/>
      <c r="AT257" s="173" t="s">
        <v>232</v>
      </c>
      <c r="AU257" s="173" t="s">
        <v>82</v>
      </c>
      <c r="AV257" s="13" t="s">
        <v>82</v>
      </c>
      <c r="AW257" s="13" t="s">
        <v>33</v>
      </c>
      <c r="AX257" s="13" t="s">
        <v>72</v>
      </c>
      <c r="AY257" s="173" t="s">
        <v>119</v>
      </c>
    </row>
    <row r="258" spans="2:65" s="12" customFormat="1" ht="11.25">
      <c r="B258" s="165"/>
      <c r="D258" s="158" t="s">
        <v>232</v>
      </c>
      <c r="E258" s="166" t="s">
        <v>3</v>
      </c>
      <c r="F258" s="167" t="s">
        <v>371</v>
      </c>
      <c r="H258" s="166" t="s">
        <v>3</v>
      </c>
      <c r="I258" s="168"/>
      <c r="L258" s="165"/>
      <c r="M258" s="169"/>
      <c r="N258" s="170"/>
      <c r="O258" s="170"/>
      <c r="P258" s="170"/>
      <c r="Q258" s="170"/>
      <c r="R258" s="170"/>
      <c r="S258" s="170"/>
      <c r="T258" s="171"/>
      <c r="AT258" s="166" t="s">
        <v>232</v>
      </c>
      <c r="AU258" s="166" t="s">
        <v>82</v>
      </c>
      <c r="AV258" s="12" t="s">
        <v>80</v>
      </c>
      <c r="AW258" s="12" t="s">
        <v>33</v>
      </c>
      <c r="AX258" s="12" t="s">
        <v>72</v>
      </c>
      <c r="AY258" s="166" t="s">
        <v>119</v>
      </c>
    </row>
    <row r="259" spans="2:65" s="13" customFormat="1" ht="11.25">
      <c r="B259" s="172"/>
      <c r="D259" s="158" t="s">
        <v>232</v>
      </c>
      <c r="E259" s="173" t="s">
        <v>3</v>
      </c>
      <c r="F259" s="174" t="s">
        <v>372</v>
      </c>
      <c r="H259" s="175">
        <v>-204.749</v>
      </c>
      <c r="I259" s="176"/>
      <c r="L259" s="172"/>
      <c r="M259" s="177"/>
      <c r="N259" s="178"/>
      <c r="O259" s="178"/>
      <c r="P259" s="178"/>
      <c r="Q259" s="178"/>
      <c r="R259" s="178"/>
      <c r="S259" s="178"/>
      <c r="T259" s="179"/>
      <c r="AT259" s="173" t="s">
        <v>232</v>
      </c>
      <c r="AU259" s="173" t="s">
        <v>82</v>
      </c>
      <c r="AV259" s="13" t="s">
        <v>82</v>
      </c>
      <c r="AW259" s="13" t="s">
        <v>33</v>
      </c>
      <c r="AX259" s="13" t="s">
        <v>72</v>
      </c>
      <c r="AY259" s="173" t="s">
        <v>119</v>
      </c>
    </row>
    <row r="260" spans="2:65" s="13" customFormat="1" ht="11.25">
      <c r="B260" s="172"/>
      <c r="D260" s="158" t="s">
        <v>232</v>
      </c>
      <c r="E260" s="173" t="s">
        <v>3</v>
      </c>
      <c r="F260" s="174" t="s">
        <v>373</v>
      </c>
      <c r="H260" s="175">
        <v>-15.396000000000001</v>
      </c>
      <c r="I260" s="176"/>
      <c r="L260" s="172"/>
      <c r="M260" s="177"/>
      <c r="N260" s="178"/>
      <c r="O260" s="178"/>
      <c r="P260" s="178"/>
      <c r="Q260" s="178"/>
      <c r="R260" s="178"/>
      <c r="S260" s="178"/>
      <c r="T260" s="179"/>
      <c r="AT260" s="173" t="s">
        <v>232</v>
      </c>
      <c r="AU260" s="173" t="s">
        <v>82</v>
      </c>
      <c r="AV260" s="13" t="s">
        <v>82</v>
      </c>
      <c r="AW260" s="13" t="s">
        <v>33</v>
      </c>
      <c r="AX260" s="13" t="s">
        <v>72</v>
      </c>
      <c r="AY260" s="173" t="s">
        <v>119</v>
      </c>
    </row>
    <row r="261" spans="2:65" s="12" customFormat="1" ht="11.25">
      <c r="B261" s="165"/>
      <c r="D261" s="158" t="s">
        <v>232</v>
      </c>
      <c r="E261" s="166" t="s">
        <v>3</v>
      </c>
      <c r="F261" s="167" t="s">
        <v>374</v>
      </c>
      <c r="H261" s="166" t="s">
        <v>3</v>
      </c>
      <c r="I261" s="168"/>
      <c r="L261" s="165"/>
      <c r="M261" s="169"/>
      <c r="N261" s="170"/>
      <c r="O261" s="170"/>
      <c r="P261" s="170"/>
      <c r="Q261" s="170"/>
      <c r="R261" s="170"/>
      <c r="S261" s="170"/>
      <c r="T261" s="171"/>
      <c r="AT261" s="166" t="s">
        <v>232</v>
      </c>
      <c r="AU261" s="166" t="s">
        <v>82</v>
      </c>
      <c r="AV261" s="12" t="s">
        <v>80</v>
      </c>
      <c r="AW261" s="12" t="s">
        <v>33</v>
      </c>
      <c r="AX261" s="12" t="s">
        <v>72</v>
      </c>
      <c r="AY261" s="166" t="s">
        <v>119</v>
      </c>
    </row>
    <row r="262" spans="2:65" s="13" customFormat="1" ht="11.25">
      <c r="B262" s="172"/>
      <c r="D262" s="158" t="s">
        <v>232</v>
      </c>
      <c r="E262" s="173" t="s">
        <v>3</v>
      </c>
      <c r="F262" s="174" t="s">
        <v>375</v>
      </c>
      <c r="H262" s="175">
        <v>-48.005000000000003</v>
      </c>
      <c r="I262" s="176"/>
      <c r="L262" s="172"/>
      <c r="M262" s="177"/>
      <c r="N262" s="178"/>
      <c r="O262" s="178"/>
      <c r="P262" s="178"/>
      <c r="Q262" s="178"/>
      <c r="R262" s="178"/>
      <c r="S262" s="178"/>
      <c r="T262" s="179"/>
      <c r="AT262" s="173" t="s">
        <v>232</v>
      </c>
      <c r="AU262" s="173" t="s">
        <v>82</v>
      </c>
      <c r="AV262" s="13" t="s">
        <v>82</v>
      </c>
      <c r="AW262" s="13" t="s">
        <v>33</v>
      </c>
      <c r="AX262" s="13" t="s">
        <v>72</v>
      </c>
      <c r="AY262" s="173" t="s">
        <v>119</v>
      </c>
    </row>
    <row r="263" spans="2:65" s="12" customFormat="1" ht="11.25">
      <c r="B263" s="165"/>
      <c r="D263" s="158" t="s">
        <v>232</v>
      </c>
      <c r="E263" s="166" t="s">
        <v>3</v>
      </c>
      <c r="F263" s="167" t="s">
        <v>361</v>
      </c>
      <c r="H263" s="166" t="s">
        <v>3</v>
      </c>
      <c r="I263" s="168"/>
      <c r="L263" s="165"/>
      <c r="M263" s="169"/>
      <c r="N263" s="170"/>
      <c r="O263" s="170"/>
      <c r="P263" s="170"/>
      <c r="Q263" s="170"/>
      <c r="R263" s="170"/>
      <c r="S263" s="170"/>
      <c r="T263" s="171"/>
      <c r="AT263" s="166" t="s">
        <v>232</v>
      </c>
      <c r="AU263" s="166" t="s">
        <v>82</v>
      </c>
      <c r="AV263" s="12" t="s">
        <v>80</v>
      </c>
      <c r="AW263" s="12" t="s">
        <v>33</v>
      </c>
      <c r="AX263" s="12" t="s">
        <v>72</v>
      </c>
      <c r="AY263" s="166" t="s">
        <v>119</v>
      </c>
    </row>
    <row r="264" spans="2:65" s="13" customFormat="1" ht="11.25">
      <c r="B264" s="172"/>
      <c r="D264" s="158" t="s">
        <v>232</v>
      </c>
      <c r="E264" s="173" t="s">
        <v>3</v>
      </c>
      <c r="F264" s="174" t="s">
        <v>362</v>
      </c>
      <c r="H264" s="175">
        <v>47.523000000000003</v>
      </c>
      <c r="I264" s="176"/>
      <c r="L264" s="172"/>
      <c r="M264" s="177"/>
      <c r="N264" s="178"/>
      <c r="O264" s="178"/>
      <c r="P264" s="178"/>
      <c r="Q264" s="178"/>
      <c r="R264" s="178"/>
      <c r="S264" s="178"/>
      <c r="T264" s="179"/>
      <c r="AT264" s="173" t="s">
        <v>232</v>
      </c>
      <c r="AU264" s="173" t="s">
        <v>82</v>
      </c>
      <c r="AV264" s="13" t="s">
        <v>82</v>
      </c>
      <c r="AW264" s="13" t="s">
        <v>33</v>
      </c>
      <c r="AX264" s="13" t="s">
        <v>72</v>
      </c>
      <c r="AY264" s="173" t="s">
        <v>119</v>
      </c>
    </row>
    <row r="265" spans="2:65" s="14" customFormat="1" ht="11.25">
      <c r="B265" s="180"/>
      <c r="D265" s="158" t="s">
        <v>232</v>
      </c>
      <c r="E265" s="181" t="s">
        <v>3</v>
      </c>
      <c r="F265" s="182" t="s">
        <v>235</v>
      </c>
      <c r="H265" s="183">
        <v>528.54100000000005</v>
      </c>
      <c r="I265" s="184"/>
      <c r="L265" s="180"/>
      <c r="M265" s="185"/>
      <c r="N265" s="186"/>
      <c r="O265" s="186"/>
      <c r="P265" s="186"/>
      <c r="Q265" s="186"/>
      <c r="R265" s="186"/>
      <c r="S265" s="186"/>
      <c r="T265" s="187"/>
      <c r="AT265" s="181" t="s">
        <v>232</v>
      </c>
      <c r="AU265" s="181" t="s">
        <v>82</v>
      </c>
      <c r="AV265" s="14" t="s">
        <v>126</v>
      </c>
      <c r="AW265" s="14" t="s">
        <v>33</v>
      </c>
      <c r="AX265" s="14" t="s">
        <v>80</v>
      </c>
      <c r="AY265" s="181" t="s">
        <v>119</v>
      </c>
    </row>
    <row r="266" spans="2:65" s="13" customFormat="1" ht="11.25">
      <c r="B266" s="172"/>
      <c r="D266" s="158" t="s">
        <v>232</v>
      </c>
      <c r="F266" s="174" t="s">
        <v>381</v>
      </c>
      <c r="H266" s="175">
        <v>1057.0820000000001</v>
      </c>
      <c r="I266" s="176"/>
      <c r="L266" s="172"/>
      <c r="M266" s="177"/>
      <c r="N266" s="178"/>
      <c r="O266" s="178"/>
      <c r="P266" s="178"/>
      <c r="Q266" s="178"/>
      <c r="R266" s="178"/>
      <c r="S266" s="178"/>
      <c r="T266" s="179"/>
      <c r="AT266" s="173" t="s">
        <v>232</v>
      </c>
      <c r="AU266" s="173" t="s">
        <v>82</v>
      </c>
      <c r="AV266" s="13" t="s">
        <v>82</v>
      </c>
      <c r="AW266" s="13" t="s">
        <v>4</v>
      </c>
      <c r="AX266" s="13" t="s">
        <v>80</v>
      </c>
      <c r="AY266" s="173" t="s">
        <v>119</v>
      </c>
    </row>
    <row r="267" spans="2:65" s="1" customFormat="1" ht="16.5" customHeight="1">
      <c r="B267" s="144"/>
      <c r="C267" s="145" t="s">
        <v>255</v>
      </c>
      <c r="D267" s="145" t="s">
        <v>122</v>
      </c>
      <c r="E267" s="146" t="s">
        <v>382</v>
      </c>
      <c r="F267" s="147" t="s">
        <v>383</v>
      </c>
      <c r="G267" s="148" t="s">
        <v>252</v>
      </c>
      <c r="H267" s="149">
        <v>586.21199999999999</v>
      </c>
      <c r="I267" s="150"/>
      <c r="J267" s="151">
        <f>ROUND(I267*H267,2)</f>
        <v>0</v>
      </c>
      <c r="K267" s="147" t="s">
        <v>3</v>
      </c>
      <c r="L267" s="32"/>
      <c r="M267" s="152" t="s">
        <v>3</v>
      </c>
      <c r="N267" s="153" t="s">
        <v>43</v>
      </c>
      <c r="O267" s="52"/>
      <c r="P267" s="154">
        <f>O267*H267</f>
        <v>0</v>
      </c>
      <c r="Q267" s="154">
        <v>0</v>
      </c>
      <c r="R267" s="154">
        <f>Q267*H267</f>
        <v>0</v>
      </c>
      <c r="S267" s="154">
        <v>0</v>
      </c>
      <c r="T267" s="155">
        <f>S267*H267</f>
        <v>0</v>
      </c>
      <c r="AR267" s="156" t="s">
        <v>126</v>
      </c>
      <c r="AT267" s="156" t="s">
        <v>122</v>
      </c>
      <c r="AU267" s="156" t="s">
        <v>82</v>
      </c>
      <c r="AY267" s="17" t="s">
        <v>119</v>
      </c>
      <c r="BE267" s="157">
        <f>IF(N267="základní",J267,0)</f>
        <v>0</v>
      </c>
      <c r="BF267" s="157">
        <f>IF(N267="snížená",J267,0)</f>
        <v>0</v>
      </c>
      <c r="BG267" s="157">
        <f>IF(N267="zákl. přenesená",J267,0)</f>
        <v>0</v>
      </c>
      <c r="BH267" s="157">
        <f>IF(N267="sníž. přenesená",J267,0)</f>
        <v>0</v>
      </c>
      <c r="BI267" s="157">
        <f>IF(N267="nulová",J267,0)</f>
        <v>0</v>
      </c>
      <c r="BJ267" s="17" t="s">
        <v>80</v>
      </c>
      <c r="BK267" s="157">
        <f>ROUND(I267*H267,2)</f>
        <v>0</v>
      </c>
      <c r="BL267" s="17" t="s">
        <v>126</v>
      </c>
      <c r="BM267" s="156" t="s">
        <v>384</v>
      </c>
    </row>
    <row r="268" spans="2:65" s="1" customFormat="1" ht="11.25">
      <c r="B268" s="32"/>
      <c r="D268" s="158" t="s">
        <v>128</v>
      </c>
      <c r="F268" s="159" t="s">
        <v>383</v>
      </c>
      <c r="I268" s="88"/>
      <c r="L268" s="32"/>
      <c r="M268" s="160"/>
      <c r="N268" s="52"/>
      <c r="O268" s="52"/>
      <c r="P268" s="52"/>
      <c r="Q268" s="52"/>
      <c r="R268" s="52"/>
      <c r="S268" s="52"/>
      <c r="T268" s="53"/>
      <c r="AT268" s="17" t="s">
        <v>128</v>
      </c>
      <c r="AU268" s="17" t="s">
        <v>82</v>
      </c>
    </row>
    <row r="269" spans="2:65" s="12" customFormat="1" ht="11.25">
      <c r="B269" s="165"/>
      <c r="D269" s="158" t="s">
        <v>232</v>
      </c>
      <c r="E269" s="166" t="s">
        <v>3</v>
      </c>
      <c r="F269" s="167" t="s">
        <v>367</v>
      </c>
      <c r="H269" s="166" t="s">
        <v>3</v>
      </c>
      <c r="I269" s="168"/>
      <c r="L269" s="165"/>
      <c r="M269" s="169"/>
      <c r="N269" s="170"/>
      <c r="O269" s="170"/>
      <c r="P269" s="170"/>
      <c r="Q269" s="170"/>
      <c r="R269" s="170"/>
      <c r="S269" s="170"/>
      <c r="T269" s="171"/>
      <c r="AT269" s="166" t="s">
        <v>232</v>
      </c>
      <c r="AU269" s="166" t="s">
        <v>82</v>
      </c>
      <c r="AV269" s="12" t="s">
        <v>80</v>
      </c>
      <c r="AW269" s="12" t="s">
        <v>33</v>
      </c>
      <c r="AX269" s="12" t="s">
        <v>72</v>
      </c>
      <c r="AY269" s="166" t="s">
        <v>119</v>
      </c>
    </row>
    <row r="270" spans="2:65" s="13" customFormat="1" ht="11.25">
      <c r="B270" s="172"/>
      <c r="D270" s="158" t="s">
        <v>232</v>
      </c>
      <c r="E270" s="173" t="s">
        <v>3</v>
      </c>
      <c r="F270" s="174" t="s">
        <v>385</v>
      </c>
      <c r="H270" s="175">
        <v>336.6</v>
      </c>
      <c r="I270" s="176"/>
      <c r="L270" s="172"/>
      <c r="M270" s="177"/>
      <c r="N270" s="178"/>
      <c r="O270" s="178"/>
      <c r="P270" s="178"/>
      <c r="Q270" s="178"/>
      <c r="R270" s="178"/>
      <c r="S270" s="178"/>
      <c r="T270" s="179"/>
      <c r="AT270" s="173" t="s">
        <v>232</v>
      </c>
      <c r="AU270" s="173" t="s">
        <v>82</v>
      </c>
      <c r="AV270" s="13" t="s">
        <v>82</v>
      </c>
      <c r="AW270" s="13" t="s">
        <v>33</v>
      </c>
      <c r="AX270" s="13" t="s">
        <v>72</v>
      </c>
      <c r="AY270" s="173" t="s">
        <v>119</v>
      </c>
    </row>
    <row r="271" spans="2:65" s="12" customFormat="1" ht="11.25">
      <c r="B271" s="165"/>
      <c r="D271" s="158" t="s">
        <v>232</v>
      </c>
      <c r="E271" s="166" t="s">
        <v>3</v>
      </c>
      <c r="F271" s="167" t="s">
        <v>369</v>
      </c>
      <c r="H271" s="166" t="s">
        <v>3</v>
      </c>
      <c r="I271" s="168"/>
      <c r="L271" s="165"/>
      <c r="M271" s="169"/>
      <c r="N271" s="170"/>
      <c r="O271" s="170"/>
      <c r="P271" s="170"/>
      <c r="Q271" s="170"/>
      <c r="R271" s="170"/>
      <c r="S271" s="170"/>
      <c r="T271" s="171"/>
      <c r="AT271" s="166" t="s">
        <v>232</v>
      </c>
      <c r="AU271" s="166" t="s">
        <v>82</v>
      </c>
      <c r="AV271" s="12" t="s">
        <v>80</v>
      </c>
      <c r="AW271" s="12" t="s">
        <v>33</v>
      </c>
      <c r="AX271" s="12" t="s">
        <v>72</v>
      </c>
      <c r="AY271" s="166" t="s">
        <v>119</v>
      </c>
    </row>
    <row r="272" spans="2:65" s="13" customFormat="1" ht="11.25">
      <c r="B272" s="172"/>
      <c r="D272" s="158" t="s">
        <v>232</v>
      </c>
      <c r="E272" s="173" t="s">
        <v>3</v>
      </c>
      <c r="F272" s="174" t="s">
        <v>370</v>
      </c>
      <c r="H272" s="175">
        <v>443.16800000000001</v>
      </c>
      <c r="I272" s="176"/>
      <c r="L272" s="172"/>
      <c r="M272" s="177"/>
      <c r="N272" s="178"/>
      <c r="O272" s="178"/>
      <c r="P272" s="178"/>
      <c r="Q272" s="178"/>
      <c r="R272" s="178"/>
      <c r="S272" s="178"/>
      <c r="T272" s="179"/>
      <c r="AT272" s="173" t="s">
        <v>232</v>
      </c>
      <c r="AU272" s="173" t="s">
        <v>82</v>
      </c>
      <c r="AV272" s="13" t="s">
        <v>82</v>
      </c>
      <c r="AW272" s="13" t="s">
        <v>33</v>
      </c>
      <c r="AX272" s="13" t="s">
        <v>72</v>
      </c>
      <c r="AY272" s="173" t="s">
        <v>119</v>
      </c>
    </row>
    <row r="273" spans="2:65" s="12" customFormat="1" ht="11.25">
      <c r="B273" s="165"/>
      <c r="D273" s="158" t="s">
        <v>232</v>
      </c>
      <c r="E273" s="166" t="s">
        <v>3</v>
      </c>
      <c r="F273" s="167" t="s">
        <v>371</v>
      </c>
      <c r="H273" s="166" t="s">
        <v>3</v>
      </c>
      <c r="I273" s="168"/>
      <c r="L273" s="165"/>
      <c r="M273" s="169"/>
      <c r="N273" s="170"/>
      <c r="O273" s="170"/>
      <c r="P273" s="170"/>
      <c r="Q273" s="170"/>
      <c r="R273" s="170"/>
      <c r="S273" s="170"/>
      <c r="T273" s="171"/>
      <c r="AT273" s="166" t="s">
        <v>232</v>
      </c>
      <c r="AU273" s="166" t="s">
        <v>82</v>
      </c>
      <c r="AV273" s="12" t="s">
        <v>80</v>
      </c>
      <c r="AW273" s="12" t="s">
        <v>33</v>
      </c>
      <c r="AX273" s="12" t="s">
        <v>72</v>
      </c>
      <c r="AY273" s="166" t="s">
        <v>119</v>
      </c>
    </row>
    <row r="274" spans="2:65" s="13" customFormat="1" ht="11.25">
      <c r="B274" s="172"/>
      <c r="D274" s="158" t="s">
        <v>232</v>
      </c>
      <c r="E274" s="173" t="s">
        <v>3</v>
      </c>
      <c r="F274" s="174" t="s">
        <v>372</v>
      </c>
      <c r="H274" s="175">
        <v>-204.749</v>
      </c>
      <c r="I274" s="176"/>
      <c r="L274" s="172"/>
      <c r="M274" s="177"/>
      <c r="N274" s="178"/>
      <c r="O274" s="178"/>
      <c r="P274" s="178"/>
      <c r="Q274" s="178"/>
      <c r="R274" s="178"/>
      <c r="S274" s="178"/>
      <c r="T274" s="179"/>
      <c r="AT274" s="173" t="s">
        <v>232</v>
      </c>
      <c r="AU274" s="173" t="s">
        <v>82</v>
      </c>
      <c r="AV274" s="13" t="s">
        <v>82</v>
      </c>
      <c r="AW274" s="13" t="s">
        <v>33</v>
      </c>
      <c r="AX274" s="13" t="s">
        <v>72</v>
      </c>
      <c r="AY274" s="173" t="s">
        <v>119</v>
      </c>
    </row>
    <row r="275" spans="2:65" s="13" customFormat="1" ht="11.25">
      <c r="B275" s="172"/>
      <c r="D275" s="158" t="s">
        <v>232</v>
      </c>
      <c r="E275" s="173" t="s">
        <v>3</v>
      </c>
      <c r="F275" s="174" t="s">
        <v>373</v>
      </c>
      <c r="H275" s="175">
        <v>-15.396000000000001</v>
      </c>
      <c r="I275" s="176"/>
      <c r="L275" s="172"/>
      <c r="M275" s="177"/>
      <c r="N275" s="178"/>
      <c r="O275" s="178"/>
      <c r="P275" s="178"/>
      <c r="Q275" s="178"/>
      <c r="R275" s="178"/>
      <c r="S275" s="178"/>
      <c r="T275" s="179"/>
      <c r="AT275" s="173" t="s">
        <v>232</v>
      </c>
      <c r="AU275" s="173" t="s">
        <v>82</v>
      </c>
      <c r="AV275" s="13" t="s">
        <v>82</v>
      </c>
      <c r="AW275" s="13" t="s">
        <v>33</v>
      </c>
      <c r="AX275" s="13" t="s">
        <v>72</v>
      </c>
      <c r="AY275" s="173" t="s">
        <v>119</v>
      </c>
    </row>
    <row r="276" spans="2:65" s="12" customFormat="1" ht="11.25">
      <c r="B276" s="165"/>
      <c r="D276" s="158" t="s">
        <v>232</v>
      </c>
      <c r="E276" s="166" t="s">
        <v>3</v>
      </c>
      <c r="F276" s="167" t="s">
        <v>374</v>
      </c>
      <c r="H276" s="166" t="s">
        <v>3</v>
      </c>
      <c r="I276" s="168"/>
      <c r="L276" s="165"/>
      <c r="M276" s="169"/>
      <c r="N276" s="170"/>
      <c r="O276" s="170"/>
      <c r="P276" s="170"/>
      <c r="Q276" s="170"/>
      <c r="R276" s="170"/>
      <c r="S276" s="170"/>
      <c r="T276" s="171"/>
      <c r="AT276" s="166" t="s">
        <v>232</v>
      </c>
      <c r="AU276" s="166" t="s">
        <v>82</v>
      </c>
      <c r="AV276" s="12" t="s">
        <v>80</v>
      </c>
      <c r="AW276" s="12" t="s">
        <v>33</v>
      </c>
      <c r="AX276" s="12" t="s">
        <v>72</v>
      </c>
      <c r="AY276" s="166" t="s">
        <v>119</v>
      </c>
    </row>
    <row r="277" spans="2:65" s="13" customFormat="1" ht="11.25">
      <c r="B277" s="172"/>
      <c r="D277" s="158" t="s">
        <v>232</v>
      </c>
      <c r="E277" s="173" t="s">
        <v>3</v>
      </c>
      <c r="F277" s="174" t="s">
        <v>375</v>
      </c>
      <c r="H277" s="175">
        <v>-48.005000000000003</v>
      </c>
      <c r="I277" s="176"/>
      <c r="L277" s="172"/>
      <c r="M277" s="177"/>
      <c r="N277" s="178"/>
      <c r="O277" s="178"/>
      <c r="P277" s="178"/>
      <c r="Q277" s="178"/>
      <c r="R277" s="178"/>
      <c r="S277" s="178"/>
      <c r="T277" s="179"/>
      <c r="AT277" s="173" t="s">
        <v>232</v>
      </c>
      <c r="AU277" s="173" t="s">
        <v>82</v>
      </c>
      <c r="AV277" s="13" t="s">
        <v>82</v>
      </c>
      <c r="AW277" s="13" t="s">
        <v>33</v>
      </c>
      <c r="AX277" s="13" t="s">
        <v>72</v>
      </c>
      <c r="AY277" s="173" t="s">
        <v>119</v>
      </c>
    </row>
    <row r="278" spans="2:65" s="12" customFormat="1" ht="11.25">
      <c r="B278" s="165"/>
      <c r="D278" s="158" t="s">
        <v>232</v>
      </c>
      <c r="E278" s="166" t="s">
        <v>3</v>
      </c>
      <c r="F278" s="167" t="s">
        <v>359</v>
      </c>
      <c r="H278" s="166" t="s">
        <v>3</v>
      </c>
      <c r="I278" s="168"/>
      <c r="L278" s="165"/>
      <c r="M278" s="169"/>
      <c r="N278" s="170"/>
      <c r="O278" s="170"/>
      <c r="P278" s="170"/>
      <c r="Q278" s="170"/>
      <c r="R278" s="170"/>
      <c r="S278" s="170"/>
      <c r="T278" s="171"/>
      <c r="AT278" s="166" t="s">
        <v>232</v>
      </c>
      <c r="AU278" s="166" t="s">
        <v>82</v>
      </c>
      <c r="AV278" s="12" t="s">
        <v>80</v>
      </c>
      <c r="AW278" s="12" t="s">
        <v>33</v>
      </c>
      <c r="AX278" s="12" t="s">
        <v>72</v>
      </c>
      <c r="AY278" s="166" t="s">
        <v>119</v>
      </c>
    </row>
    <row r="279" spans="2:65" s="13" customFormat="1" ht="11.25">
      <c r="B279" s="172"/>
      <c r="D279" s="158" t="s">
        <v>232</v>
      </c>
      <c r="E279" s="173" t="s">
        <v>3</v>
      </c>
      <c r="F279" s="174" t="s">
        <v>360</v>
      </c>
      <c r="H279" s="175">
        <v>27.071000000000002</v>
      </c>
      <c r="I279" s="176"/>
      <c r="L279" s="172"/>
      <c r="M279" s="177"/>
      <c r="N279" s="178"/>
      <c r="O279" s="178"/>
      <c r="P279" s="178"/>
      <c r="Q279" s="178"/>
      <c r="R279" s="178"/>
      <c r="S279" s="178"/>
      <c r="T279" s="179"/>
      <c r="AT279" s="173" t="s">
        <v>232</v>
      </c>
      <c r="AU279" s="173" t="s">
        <v>82</v>
      </c>
      <c r="AV279" s="13" t="s">
        <v>82</v>
      </c>
      <c r="AW279" s="13" t="s">
        <v>33</v>
      </c>
      <c r="AX279" s="13" t="s">
        <v>72</v>
      </c>
      <c r="AY279" s="173" t="s">
        <v>119</v>
      </c>
    </row>
    <row r="280" spans="2:65" s="12" customFormat="1" ht="11.25">
      <c r="B280" s="165"/>
      <c r="D280" s="158" t="s">
        <v>232</v>
      </c>
      <c r="E280" s="166" t="s">
        <v>3</v>
      </c>
      <c r="F280" s="167" t="s">
        <v>361</v>
      </c>
      <c r="H280" s="166" t="s">
        <v>3</v>
      </c>
      <c r="I280" s="168"/>
      <c r="L280" s="165"/>
      <c r="M280" s="169"/>
      <c r="N280" s="170"/>
      <c r="O280" s="170"/>
      <c r="P280" s="170"/>
      <c r="Q280" s="170"/>
      <c r="R280" s="170"/>
      <c r="S280" s="170"/>
      <c r="T280" s="171"/>
      <c r="AT280" s="166" t="s">
        <v>232</v>
      </c>
      <c r="AU280" s="166" t="s">
        <v>82</v>
      </c>
      <c r="AV280" s="12" t="s">
        <v>80</v>
      </c>
      <c r="AW280" s="12" t="s">
        <v>33</v>
      </c>
      <c r="AX280" s="12" t="s">
        <v>72</v>
      </c>
      <c r="AY280" s="166" t="s">
        <v>119</v>
      </c>
    </row>
    <row r="281" spans="2:65" s="13" customFormat="1" ht="11.25">
      <c r="B281" s="172"/>
      <c r="D281" s="158" t="s">
        <v>232</v>
      </c>
      <c r="E281" s="173" t="s">
        <v>3</v>
      </c>
      <c r="F281" s="174" t="s">
        <v>362</v>
      </c>
      <c r="H281" s="175">
        <v>47.523000000000003</v>
      </c>
      <c r="I281" s="176"/>
      <c r="L281" s="172"/>
      <c r="M281" s="177"/>
      <c r="N281" s="178"/>
      <c r="O281" s="178"/>
      <c r="P281" s="178"/>
      <c r="Q281" s="178"/>
      <c r="R281" s="178"/>
      <c r="S281" s="178"/>
      <c r="T281" s="179"/>
      <c r="AT281" s="173" t="s">
        <v>232</v>
      </c>
      <c r="AU281" s="173" t="s">
        <v>82</v>
      </c>
      <c r="AV281" s="13" t="s">
        <v>82</v>
      </c>
      <c r="AW281" s="13" t="s">
        <v>33</v>
      </c>
      <c r="AX281" s="13" t="s">
        <v>72</v>
      </c>
      <c r="AY281" s="173" t="s">
        <v>119</v>
      </c>
    </row>
    <row r="282" spans="2:65" s="14" customFormat="1" ht="11.25">
      <c r="B282" s="180"/>
      <c r="D282" s="158" t="s">
        <v>232</v>
      </c>
      <c r="E282" s="181" t="s">
        <v>3</v>
      </c>
      <c r="F282" s="182" t="s">
        <v>235</v>
      </c>
      <c r="H282" s="183">
        <v>586.21199999999999</v>
      </c>
      <c r="I282" s="184"/>
      <c r="L282" s="180"/>
      <c r="M282" s="185"/>
      <c r="N282" s="186"/>
      <c r="O282" s="186"/>
      <c r="P282" s="186"/>
      <c r="Q282" s="186"/>
      <c r="R282" s="186"/>
      <c r="S282" s="186"/>
      <c r="T282" s="187"/>
      <c r="AT282" s="181" t="s">
        <v>232</v>
      </c>
      <c r="AU282" s="181" t="s">
        <v>82</v>
      </c>
      <c r="AV282" s="14" t="s">
        <v>126</v>
      </c>
      <c r="AW282" s="14" t="s">
        <v>33</v>
      </c>
      <c r="AX282" s="14" t="s">
        <v>80</v>
      </c>
      <c r="AY282" s="181" t="s">
        <v>119</v>
      </c>
    </row>
    <row r="283" spans="2:65" s="1" customFormat="1" ht="16.5" customHeight="1">
      <c r="B283" s="144"/>
      <c r="C283" s="145" t="s">
        <v>386</v>
      </c>
      <c r="D283" s="145" t="s">
        <v>122</v>
      </c>
      <c r="E283" s="146" t="s">
        <v>387</v>
      </c>
      <c r="F283" s="147" t="s">
        <v>388</v>
      </c>
      <c r="G283" s="148" t="s">
        <v>389</v>
      </c>
      <c r="H283" s="149">
        <v>172.49299999999999</v>
      </c>
      <c r="I283" s="150"/>
      <c r="J283" s="151">
        <f>ROUND(I283*H283,2)</f>
        <v>0</v>
      </c>
      <c r="K283" s="147" t="s">
        <v>3</v>
      </c>
      <c r="L283" s="32"/>
      <c r="M283" s="152" t="s">
        <v>3</v>
      </c>
      <c r="N283" s="153" t="s">
        <v>43</v>
      </c>
      <c r="O283" s="52"/>
      <c r="P283" s="154">
        <f>O283*H283</f>
        <v>0</v>
      </c>
      <c r="Q283" s="154">
        <v>0</v>
      </c>
      <c r="R283" s="154">
        <f>Q283*H283</f>
        <v>0</v>
      </c>
      <c r="S283" s="154">
        <v>0</v>
      </c>
      <c r="T283" s="155">
        <f>S283*H283</f>
        <v>0</v>
      </c>
      <c r="AR283" s="156" t="s">
        <v>126</v>
      </c>
      <c r="AT283" s="156" t="s">
        <v>122</v>
      </c>
      <c r="AU283" s="156" t="s">
        <v>82</v>
      </c>
      <c r="AY283" s="17" t="s">
        <v>119</v>
      </c>
      <c r="BE283" s="157">
        <f>IF(N283="základní",J283,0)</f>
        <v>0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7" t="s">
        <v>80</v>
      </c>
      <c r="BK283" s="157">
        <f>ROUND(I283*H283,2)</f>
        <v>0</v>
      </c>
      <c r="BL283" s="17" t="s">
        <v>126</v>
      </c>
      <c r="BM283" s="156" t="s">
        <v>390</v>
      </c>
    </row>
    <row r="284" spans="2:65" s="1" customFormat="1" ht="19.5">
      <c r="B284" s="32"/>
      <c r="D284" s="158" t="s">
        <v>128</v>
      </c>
      <c r="F284" s="159" t="s">
        <v>391</v>
      </c>
      <c r="I284" s="88"/>
      <c r="L284" s="32"/>
      <c r="M284" s="160"/>
      <c r="N284" s="52"/>
      <c r="O284" s="52"/>
      <c r="P284" s="52"/>
      <c r="Q284" s="52"/>
      <c r="R284" s="52"/>
      <c r="S284" s="52"/>
      <c r="T284" s="53"/>
      <c r="AT284" s="17" t="s">
        <v>128</v>
      </c>
      <c r="AU284" s="17" t="s">
        <v>82</v>
      </c>
    </row>
    <row r="285" spans="2:65" s="1" customFormat="1" ht="29.25">
      <c r="B285" s="32"/>
      <c r="D285" s="158" t="s">
        <v>129</v>
      </c>
      <c r="F285" s="161" t="s">
        <v>392</v>
      </c>
      <c r="I285" s="88"/>
      <c r="L285" s="32"/>
      <c r="M285" s="160"/>
      <c r="N285" s="52"/>
      <c r="O285" s="52"/>
      <c r="P285" s="52"/>
      <c r="Q285" s="52"/>
      <c r="R285" s="52"/>
      <c r="S285" s="52"/>
      <c r="T285" s="53"/>
      <c r="AT285" s="17" t="s">
        <v>129</v>
      </c>
      <c r="AU285" s="17" t="s">
        <v>82</v>
      </c>
    </row>
    <row r="286" spans="2:65" s="12" customFormat="1" ht="11.25">
      <c r="B286" s="165"/>
      <c r="D286" s="158" t="s">
        <v>232</v>
      </c>
      <c r="E286" s="166" t="s">
        <v>3</v>
      </c>
      <c r="F286" s="167" t="s">
        <v>393</v>
      </c>
      <c r="H286" s="166" t="s">
        <v>3</v>
      </c>
      <c r="I286" s="168"/>
      <c r="L286" s="165"/>
      <c r="M286" s="169"/>
      <c r="N286" s="170"/>
      <c r="O286" s="170"/>
      <c r="P286" s="170"/>
      <c r="Q286" s="170"/>
      <c r="R286" s="170"/>
      <c r="S286" s="170"/>
      <c r="T286" s="171"/>
      <c r="AT286" s="166" t="s">
        <v>232</v>
      </c>
      <c r="AU286" s="166" t="s">
        <v>82</v>
      </c>
      <c r="AV286" s="12" t="s">
        <v>80</v>
      </c>
      <c r="AW286" s="12" t="s">
        <v>33</v>
      </c>
      <c r="AX286" s="12" t="s">
        <v>72</v>
      </c>
      <c r="AY286" s="166" t="s">
        <v>119</v>
      </c>
    </row>
    <row r="287" spans="2:65" s="13" customFormat="1" ht="11.25">
      <c r="B287" s="172"/>
      <c r="D287" s="158" t="s">
        <v>232</v>
      </c>
      <c r="E287" s="173" t="s">
        <v>3</v>
      </c>
      <c r="F287" s="174" t="s">
        <v>394</v>
      </c>
      <c r="H287" s="175">
        <v>172.49299999999999</v>
      </c>
      <c r="I287" s="176"/>
      <c r="L287" s="172"/>
      <c r="M287" s="177"/>
      <c r="N287" s="178"/>
      <c r="O287" s="178"/>
      <c r="P287" s="178"/>
      <c r="Q287" s="178"/>
      <c r="R287" s="178"/>
      <c r="S287" s="178"/>
      <c r="T287" s="179"/>
      <c r="AT287" s="173" t="s">
        <v>232</v>
      </c>
      <c r="AU287" s="173" t="s">
        <v>82</v>
      </c>
      <c r="AV287" s="13" t="s">
        <v>82</v>
      </c>
      <c r="AW287" s="13" t="s">
        <v>33</v>
      </c>
      <c r="AX287" s="13" t="s">
        <v>72</v>
      </c>
      <c r="AY287" s="173" t="s">
        <v>119</v>
      </c>
    </row>
    <row r="288" spans="2:65" s="14" customFormat="1" ht="11.25">
      <c r="B288" s="180"/>
      <c r="D288" s="158" t="s">
        <v>232</v>
      </c>
      <c r="E288" s="181" t="s">
        <v>3</v>
      </c>
      <c r="F288" s="182" t="s">
        <v>235</v>
      </c>
      <c r="H288" s="183">
        <v>172.49299999999999</v>
      </c>
      <c r="I288" s="184"/>
      <c r="L288" s="180"/>
      <c r="M288" s="185"/>
      <c r="N288" s="186"/>
      <c r="O288" s="186"/>
      <c r="P288" s="186"/>
      <c r="Q288" s="186"/>
      <c r="R288" s="186"/>
      <c r="S288" s="186"/>
      <c r="T288" s="187"/>
      <c r="AT288" s="181" t="s">
        <v>232</v>
      </c>
      <c r="AU288" s="181" t="s">
        <v>82</v>
      </c>
      <c r="AV288" s="14" t="s">
        <v>126</v>
      </c>
      <c r="AW288" s="14" t="s">
        <v>33</v>
      </c>
      <c r="AX288" s="14" t="s">
        <v>80</v>
      </c>
      <c r="AY288" s="181" t="s">
        <v>119</v>
      </c>
    </row>
    <row r="289" spans="2:65" s="1" customFormat="1" ht="16.5" customHeight="1">
      <c r="B289" s="144"/>
      <c r="C289" s="145" t="s">
        <v>395</v>
      </c>
      <c r="D289" s="145" t="s">
        <v>122</v>
      </c>
      <c r="E289" s="146" t="s">
        <v>396</v>
      </c>
      <c r="F289" s="147" t="s">
        <v>397</v>
      </c>
      <c r="G289" s="148" t="s">
        <v>389</v>
      </c>
      <c r="H289" s="149">
        <v>9.9</v>
      </c>
      <c r="I289" s="150"/>
      <c r="J289" s="151">
        <f>ROUND(I289*H289,2)</f>
        <v>0</v>
      </c>
      <c r="K289" s="147" t="s">
        <v>3</v>
      </c>
      <c r="L289" s="32"/>
      <c r="M289" s="152" t="s">
        <v>3</v>
      </c>
      <c r="N289" s="153" t="s">
        <v>43</v>
      </c>
      <c r="O289" s="52"/>
      <c r="P289" s="154">
        <f>O289*H289</f>
        <v>0</v>
      </c>
      <c r="Q289" s="154">
        <v>0</v>
      </c>
      <c r="R289" s="154">
        <f>Q289*H289</f>
        <v>0</v>
      </c>
      <c r="S289" s="154">
        <v>0</v>
      </c>
      <c r="T289" s="155">
        <f>S289*H289</f>
        <v>0</v>
      </c>
      <c r="AR289" s="156" t="s">
        <v>126</v>
      </c>
      <c r="AT289" s="156" t="s">
        <v>122</v>
      </c>
      <c r="AU289" s="156" t="s">
        <v>82</v>
      </c>
      <c r="AY289" s="17" t="s">
        <v>119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7" t="s">
        <v>80</v>
      </c>
      <c r="BK289" s="157">
        <f>ROUND(I289*H289,2)</f>
        <v>0</v>
      </c>
      <c r="BL289" s="17" t="s">
        <v>126</v>
      </c>
      <c r="BM289" s="156" t="s">
        <v>398</v>
      </c>
    </row>
    <row r="290" spans="2:65" s="1" customFormat="1" ht="11.25">
      <c r="B290" s="32"/>
      <c r="D290" s="158" t="s">
        <v>128</v>
      </c>
      <c r="F290" s="159" t="s">
        <v>397</v>
      </c>
      <c r="I290" s="88"/>
      <c r="L290" s="32"/>
      <c r="M290" s="160"/>
      <c r="N290" s="52"/>
      <c r="O290" s="52"/>
      <c r="P290" s="52"/>
      <c r="Q290" s="52"/>
      <c r="R290" s="52"/>
      <c r="S290" s="52"/>
      <c r="T290" s="53"/>
      <c r="AT290" s="17" t="s">
        <v>128</v>
      </c>
      <c r="AU290" s="17" t="s">
        <v>82</v>
      </c>
    </row>
    <row r="291" spans="2:65" s="1" customFormat="1" ht="16.5" customHeight="1">
      <c r="B291" s="144"/>
      <c r="C291" s="188" t="s">
        <v>399</v>
      </c>
      <c r="D291" s="188" t="s">
        <v>260</v>
      </c>
      <c r="E291" s="189" t="s">
        <v>400</v>
      </c>
      <c r="F291" s="190" t="s">
        <v>401</v>
      </c>
      <c r="G291" s="191" t="s">
        <v>389</v>
      </c>
      <c r="H291" s="192">
        <v>9.9</v>
      </c>
      <c r="I291" s="193"/>
      <c r="J291" s="194">
        <f>ROUND(I291*H291,2)</f>
        <v>0</v>
      </c>
      <c r="K291" s="190" t="s">
        <v>3</v>
      </c>
      <c r="L291" s="195"/>
      <c r="M291" s="196" t="s">
        <v>3</v>
      </c>
      <c r="N291" s="197" t="s">
        <v>43</v>
      </c>
      <c r="O291" s="52"/>
      <c r="P291" s="154">
        <f>O291*H291</f>
        <v>0</v>
      </c>
      <c r="Q291" s="154">
        <v>0</v>
      </c>
      <c r="R291" s="154">
        <f>Q291*H291</f>
        <v>0</v>
      </c>
      <c r="S291" s="154">
        <v>0</v>
      </c>
      <c r="T291" s="155">
        <f>S291*H291</f>
        <v>0</v>
      </c>
      <c r="AR291" s="156" t="s">
        <v>160</v>
      </c>
      <c r="AT291" s="156" t="s">
        <v>260</v>
      </c>
      <c r="AU291" s="156" t="s">
        <v>82</v>
      </c>
      <c r="AY291" s="17" t="s">
        <v>119</v>
      </c>
      <c r="BE291" s="157">
        <f>IF(N291="základní",J291,0)</f>
        <v>0</v>
      </c>
      <c r="BF291" s="157">
        <f>IF(N291="snížená",J291,0)</f>
        <v>0</v>
      </c>
      <c r="BG291" s="157">
        <f>IF(N291="zákl. přenesená",J291,0)</f>
        <v>0</v>
      </c>
      <c r="BH291" s="157">
        <f>IF(N291="sníž. přenesená",J291,0)</f>
        <v>0</v>
      </c>
      <c r="BI291" s="157">
        <f>IF(N291="nulová",J291,0)</f>
        <v>0</v>
      </c>
      <c r="BJ291" s="17" t="s">
        <v>80</v>
      </c>
      <c r="BK291" s="157">
        <f>ROUND(I291*H291,2)</f>
        <v>0</v>
      </c>
      <c r="BL291" s="17" t="s">
        <v>126</v>
      </c>
      <c r="BM291" s="156" t="s">
        <v>402</v>
      </c>
    </row>
    <row r="292" spans="2:65" s="1" customFormat="1" ht="11.25">
      <c r="B292" s="32"/>
      <c r="D292" s="158" t="s">
        <v>128</v>
      </c>
      <c r="F292" s="159" t="s">
        <v>401</v>
      </c>
      <c r="I292" s="88"/>
      <c r="L292" s="32"/>
      <c r="M292" s="160"/>
      <c r="N292" s="52"/>
      <c r="O292" s="52"/>
      <c r="P292" s="52"/>
      <c r="Q292" s="52"/>
      <c r="R292" s="52"/>
      <c r="S292" s="52"/>
      <c r="T292" s="53"/>
      <c r="AT292" s="17" t="s">
        <v>128</v>
      </c>
      <c r="AU292" s="17" t="s">
        <v>82</v>
      </c>
    </row>
    <row r="293" spans="2:65" s="13" customFormat="1" ht="11.25">
      <c r="B293" s="172"/>
      <c r="D293" s="158" t="s">
        <v>232</v>
      </c>
      <c r="E293" s="173" t="s">
        <v>3</v>
      </c>
      <c r="F293" s="174" t="s">
        <v>403</v>
      </c>
      <c r="H293" s="175">
        <v>9.9</v>
      </c>
      <c r="I293" s="176"/>
      <c r="L293" s="172"/>
      <c r="M293" s="177"/>
      <c r="N293" s="178"/>
      <c r="O293" s="178"/>
      <c r="P293" s="178"/>
      <c r="Q293" s="178"/>
      <c r="R293" s="178"/>
      <c r="S293" s="178"/>
      <c r="T293" s="179"/>
      <c r="AT293" s="173" t="s">
        <v>232</v>
      </c>
      <c r="AU293" s="173" t="s">
        <v>82</v>
      </c>
      <c r="AV293" s="13" t="s">
        <v>82</v>
      </c>
      <c r="AW293" s="13" t="s">
        <v>33</v>
      </c>
      <c r="AX293" s="13" t="s">
        <v>72</v>
      </c>
      <c r="AY293" s="173" t="s">
        <v>119</v>
      </c>
    </row>
    <row r="294" spans="2:65" s="14" customFormat="1" ht="11.25">
      <c r="B294" s="180"/>
      <c r="D294" s="158" t="s">
        <v>232</v>
      </c>
      <c r="E294" s="181" t="s">
        <v>3</v>
      </c>
      <c r="F294" s="182" t="s">
        <v>235</v>
      </c>
      <c r="H294" s="183">
        <v>9.9</v>
      </c>
      <c r="I294" s="184"/>
      <c r="L294" s="180"/>
      <c r="M294" s="185"/>
      <c r="N294" s="186"/>
      <c r="O294" s="186"/>
      <c r="P294" s="186"/>
      <c r="Q294" s="186"/>
      <c r="R294" s="186"/>
      <c r="S294" s="186"/>
      <c r="T294" s="187"/>
      <c r="AT294" s="181" t="s">
        <v>232</v>
      </c>
      <c r="AU294" s="181" t="s">
        <v>82</v>
      </c>
      <c r="AV294" s="14" t="s">
        <v>126</v>
      </c>
      <c r="AW294" s="14" t="s">
        <v>33</v>
      </c>
      <c r="AX294" s="14" t="s">
        <v>80</v>
      </c>
      <c r="AY294" s="181" t="s">
        <v>119</v>
      </c>
    </row>
    <row r="295" spans="2:65" s="1" customFormat="1" ht="16.5" customHeight="1">
      <c r="B295" s="144"/>
      <c r="C295" s="145" t="s">
        <v>404</v>
      </c>
      <c r="D295" s="145" t="s">
        <v>122</v>
      </c>
      <c r="E295" s="146" t="s">
        <v>405</v>
      </c>
      <c r="F295" s="147" t="s">
        <v>406</v>
      </c>
      <c r="G295" s="148" t="s">
        <v>389</v>
      </c>
      <c r="H295" s="149">
        <v>30.84</v>
      </c>
      <c r="I295" s="150"/>
      <c r="J295" s="151">
        <f>ROUND(I295*H295,2)</f>
        <v>0</v>
      </c>
      <c r="K295" s="147" t="s">
        <v>3</v>
      </c>
      <c r="L295" s="32"/>
      <c r="M295" s="152" t="s">
        <v>3</v>
      </c>
      <c r="N295" s="153" t="s">
        <v>43</v>
      </c>
      <c r="O295" s="52"/>
      <c r="P295" s="154">
        <f>O295*H295</f>
        <v>0</v>
      </c>
      <c r="Q295" s="154">
        <v>0</v>
      </c>
      <c r="R295" s="154">
        <f>Q295*H295</f>
        <v>0</v>
      </c>
      <c r="S295" s="154">
        <v>0</v>
      </c>
      <c r="T295" s="155">
        <f>S295*H295</f>
        <v>0</v>
      </c>
      <c r="AR295" s="156" t="s">
        <v>126</v>
      </c>
      <c r="AT295" s="156" t="s">
        <v>122</v>
      </c>
      <c r="AU295" s="156" t="s">
        <v>82</v>
      </c>
      <c r="AY295" s="17" t="s">
        <v>119</v>
      </c>
      <c r="BE295" s="157">
        <f>IF(N295="základní",J295,0)</f>
        <v>0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7" t="s">
        <v>80</v>
      </c>
      <c r="BK295" s="157">
        <f>ROUND(I295*H295,2)</f>
        <v>0</v>
      </c>
      <c r="BL295" s="17" t="s">
        <v>126</v>
      </c>
      <c r="BM295" s="156" t="s">
        <v>407</v>
      </c>
    </row>
    <row r="296" spans="2:65" s="1" customFormat="1" ht="11.25">
      <c r="B296" s="32"/>
      <c r="D296" s="158" t="s">
        <v>128</v>
      </c>
      <c r="F296" s="159" t="s">
        <v>406</v>
      </c>
      <c r="I296" s="88"/>
      <c r="L296" s="32"/>
      <c r="M296" s="160"/>
      <c r="N296" s="52"/>
      <c r="O296" s="52"/>
      <c r="P296" s="52"/>
      <c r="Q296" s="52"/>
      <c r="R296" s="52"/>
      <c r="S296" s="52"/>
      <c r="T296" s="53"/>
      <c r="AT296" s="17" t="s">
        <v>128</v>
      </c>
      <c r="AU296" s="17" t="s">
        <v>82</v>
      </c>
    </row>
    <row r="297" spans="2:65" s="1" customFormat="1" ht="16.5" customHeight="1">
      <c r="B297" s="144"/>
      <c r="C297" s="188" t="s">
        <v>408</v>
      </c>
      <c r="D297" s="188" t="s">
        <v>260</v>
      </c>
      <c r="E297" s="189" t="s">
        <v>409</v>
      </c>
      <c r="F297" s="190" t="s">
        <v>410</v>
      </c>
      <c r="G297" s="191" t="s">
        <v>389</v>
      </c>
      <c r="H297" s="192">
        <v>30.84</v>
      </c>
      <c r="I297" s="193"/>
      <c r="J297" s="194">
        <f>ROUND(I297*H297,2)</f>
        <v>0</v>
      </c>
      <c r="K297" s="190" t="s">
        <v>3</v>
      </c>
      <c r="L297" s="195"/>
      <c r="M297" s="196" t="s">
        <v>3</v>
      </c>
      <c r="N297" s="197" t="s">
        <v>43</v>
      </c>
      <c r="O297" s="52"/>
      <c r="P297" s="154">
        <f>O297*H297</f>
        <v>0</v>
      </c>
      <c r="Q297" s="154">
        <v>0</v>
      </c>
      <c r="R297" s="154">
        <f>Q297*H297</f>
        <v>0</v>
      </c>
      <c r="S297" s="154">
        <v>0</v>
      </c>
      <c r="T297" s="155">
        <f>S297*H297</f>
        <v>0</v>
      </c>
      <c r="AR297" s="156" t="s">
        <v>160</v>
      </c>
      <c r="AT297" s="156" t="s">
        <v>260</v>
      </c>
      <c r="AU297" s="156" t="s">
        <v>82</v>
      </c>
      <c r="AY297" s="17" t="s">
        <v>119</v>
      </c>
      <c r="BE297" s="157">
        <f>IF(N297="základní",J297,0)</f>
        <v>0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17" t="s">
        <v>80</v>
      </c>
      <c r="BK297" s="157">
        <f>ROUND(I297*H297,2)</f>
        <v>0</v>
      </c>
      <c r="BL297" s="17" t="s">
        <v>126</v>
      </c>
      <c r="BM297" s="156" t="s">
        <v>411</v>
      </c>
    </row>
    <row r="298" spans="2:65" s="1" customFormat="1" ht="11.25">
      <c r="B298" s="32"/>
      <c r="D298" s="158" t="s">
        <v>128</v>
      </c>
      <c r="F298" s="159" t="s">
        <v>410</v>
      </c>
      <c r="I298" s="88"/>
      <c r="L298" s="32"/>
      <c r="M298" s="160"/>
      <c r="N298" s="52"/>
      <c r="O298" s="52"/>
      <c r="P298" s="52"/>
      <c r="Q298" s="52"/>
      <c r="R298" s="52"/>
      <c r="S298" s="52"/>
      <c r="T298" s="53"/>
      <c r="AT298" s="17" t="s">
        <v>128</v>
      </c>
      <c r="AU298" s="17" t="s">
        <v>82</v>
      </c>
    </row>
    <row r="299" spans="2:65" s="12" customFormat="1" ht="11.25">
      <c r="B299" s="165"/>
      <c r="D299" s="158" t="s">
        <v>232</v>
      </c>
      <c r="E299" s="166" t="s">
        <v>3</v>
      </c>
      <c r="F299" s="167" t="s">
        <v>412</v>
      </c>
      <c r="H299" s="166" t="s">
        <v>3</v>
      </c>
      <c r="I299" s="168"/>
      <c r="L299" s="165"/>
      <c r="M299" s="169"/>
      <c r="N299" s="170"/>
      <c r="O299" s="170"/>
      <c r="P299" s="170"/>
      <c r="Q299" s="170"/>
      <c r="R299" s="170"/>
      <c r="S299" s="170"/>
      <c r="T299" s="171"/>
      <c r="AT299" s="166" t="s">
        <v>232</v>
      </c>
      <c r="AU299" s="166" t="s">
        <v>82</v>
      </c>
      <c r="AV299" s="12" t="s">
        <v>80</v>
      </c>
      <c r="AW299" s="12" t="s">
        <v>33</v>
      </c>
      <c r="AX299" s="12" t="s">
        <v>72</v>
      </c>
      <c r="AY299" s="166" t="s">
        <v>119</v>
      </c>
    </row>
    <row r="300" spans="2:65" s="13" customFormat="1" ht="11.25">
      <c r="B300" s="172"/>
      <c r="D300" s="158" t="s">
        <v>232</v>
      </c>
      <c r="E300" s="173" t="s">
        <v>3</v>
      </c>
      <c r="F300" s="174" t="s">
        <v>413</v>
      </c>
      <c r="H300" s="175">
        <v>2.44</v>
      </c>
      <c r="I300" s="176"/>
      <c r="L300" s="172"/>
      <c r="M300" s="177"/>
      <c r="N300" s="178"/>
      <c r="O300" s="178"/>
      <c r="P300" s="178"/>
      <c r="Q300" s="178"/>
      <c r="R300" s="178"/>
      <c r="S300" s="178"/>
      <c r="T300" s="179"/>
      <c r="AT300" s="173" t="s">
        <v>232</v>
      </c>
      <c r="AU300" s="173" t="s">
        <v>82</v>
      </c>
      <c r="AV300" s="13" t="s">
        <v>82</v>
      </c>
      <c r="AW300" s="13" t="s">
        <v>33</v>
      </c>
      <c r="AX300" s="13" t="s">
        <v>72</v>
      </c>
      <c r="AY300" s="173" t="s">
        <v>119</v>
      </c>
    </row>
    <row r="301" spans="2:65" s="12" customFormat="1" ht="11.25">
      <c r="B301" s="165"/>
      <c r="D301" s="158" t="s">
        <v>232</v>
      </c>
      <c r="E301" s="166" t="s">
        <v>3</v>
      </c>
      <c r="F301" s="167" t="s">
        <v>367</v>
      </c>
      <c r="H301" s="166" t="s">
        <v>3</v>
      </c>
      <c r="I301" s="168"/>
      <c r="L301" s="165"/>
      <c r="M301" s="169"/>
      <c r="N301" s="170"/>
      <c r="O301" s="170"/>
      <c r="P301" s="170"/>
      <c r="Q301" s="170"/>
      <c r="R301" s="170"/>
      <c r="S301" s="170"/>
      <c r="T301" s="171"/>
      <c r="AT301" s="166" t="s">
        <v>232</v>
      </c>
      <c r="AU301" s="166" t="s">
        <v>82</v>
      </c>
      <c r="AV301" s="12" t="s">
        <v>80</v>
      </c>
      <c r="AW301" s="12" t="s">
        <v>33</v>
      </c>
      <c r="AX301" s="12" t="s">
        <v>72</v>
      </c>
      <c r="AY301" s="166" t="s">
        <v>119</v>
      </c>
    </row>
    <row r="302" spans="2:65" s="13" customFormat="1" ht="11.25">
      <c r="B302" s="172"/>
      <c r="D302" s="158" t="s">
        <v>232</v>
      </c>
      <c r="E302" s="173" t="s">
        <v>3</v>
      </c>
      <c r="F302" s="174" t="s">
        <v>414</v>
      </c>
      <c r="H302" s="175">
        <v>10.8</v>
      </c>
      <c r="I302" s="176"/>
      <c r="L302" s="172"/>
      <c r="M302" s="177"/>
      <c r="N302" s="178"/>
      <c r="O302" s="178"/>
      <c r="P302" s="178"/>
      <c r="Q302" s="178"/>
      <c r="R302" s="178"/>
      <c r="S302" s="178"/>
      <c r="T302" s="179"/>
      <c r="AT302" s="173" t="s">
        <v>232</v>
      </c>
      <c r="AU302" s="173" t="s">
        <v>82</v>
      </c>
      <c r="AV302" s="13" t="s">
        <v>82</v>
      </c>
      <c r="AW302" s="13" t="s">
        <v>33</v>
      </c>
      <c r="AX302" s="13" t="s">
        <v>72</v>
      </c>
      <c r="AY302" s="173" t="s">
        <v>119</v>
      </c>
    </row>
    <row r="303" spans="2:65" s="12" customFormat="1" ht="11.25">
      <c r="B303" s="165"/>
      <c r="D303" s="158" t="s">
        <v>232</v>
      </c>
      <c r="E303" s="166" t="s">
        <v>3</v>
      </c>
      <c r="F303" s="167" t="s">
        <v>369</v>
      </c>
      <c r="H303" s="166" t="s">
        <v>3</v>
      </c>
      <c r="I303" s="168"/>
      <c r="L303" s="165"/>
      <c r="M303" s="169"/>
      <c r="N303" s="170"/>
      <c r="O303" s="170"/>
      <c r="P303" s="170"/>
      <c r="Q303" s="170"/>
      <c r="R303" s="170"/>
      <c r="S303" s="170"/>
      <c r="T303" s="171"/>
      <c r="AT303" s="166" t="s">
        <v>232</v>
      </c>
      <c r="AU303" s="166" t="s">
        <v>82</v>
      </c>
      <c r="AV303" s="12" t="s">
        <v>80</v>
      </c>
      <c r="AW303" s="12" t="s">
        <v>33</v>
      </c>
      <c r="AX303" s="12" t="s">
        <v>72</v>
      </c>
      <c r="AY303" s="166" t="s">
        <v>119</v>
      </c>
    </row>
    <row r="304" spans="2:65" s="13" customFormat="1" ht="11.25">
      <c r="B304" s="172"/>
      <c r="D304" s="158" t="s">
        <v>232</v>
      </c>
      <c r="E304" s="173" t="s">
        <v>3</v>
      </c>
      <c r="F304" s="174" t="s">
        <v>415</v>
      </c>
      <c r="H304" s="175">
        <v>17.600000000000001</v>
      </c>
      <c r="I304" s="176"/>
      <c r="L304" s="172"/>
      <c r="M304" s="177"/>
      <c r="N304" s="178"/>
      <c r="O304" s="178"/>
      <c r="P304" s="178"/>
      <c r="Q304" s="178"/>
      <c r="R304" s="178"/>
      <c r="S304" s="178"/>
      <c r="T304" s="179"/>
      <c r="AT304" s="173" t="s">
        <v>232</v>
      </c>
      <c r="AU304" s="173" t="s">
        <v>82</v>
      </c>
      <c r="AV304" s="13" t="s">
        <v>82</v>
      </c>
      <c r="AW304" s="13" t="s">
        <v>33</v>
      </c>
      <c r="AX304" s="13" t="s">
        <v>72</v>
      </c>
      <c r="AY304" s="173" t="s">
        <v>119</v>
      </c>
    </row>
    <row r="305" spans="2:65" s="14" customFormat="1" ht="11.25">
      <c r="B305" s="180"/>
      <c r="D305" s="158" t="s">
        <v>232</v>
      </c>
      <c r="E305" s="181" t="s">
        <v>3</v>
      </c>
      <c r="F305" s="182" t="s">
        <v>235</v>
      </c>
      <c r="H305" s="183">
        <v>30.84</v>
      </c>
      <c r="I305" s="184"/>
      <c r="L305" s="180"/>
      <c r="M305" s="185"/>
      <c r="N305" s="186"/>
      <c r="O305" s="186"/>
      <c r="P305" s="186"/>
      <c r="Q305" s="186"/>
      <c r="R305" s="186"/>
      <c r="S305" s="186"/>
      <c r="T305" s="187"/>
      <c r="AT305" s="181" t="s">
        <v>232</v>
      </c>
      <c r="AU305" s="181" t="s">
        <v>82</v>
      </c>
      <c r="AV305" s="14" t="s">
        <v>126</v>
      </c>
      <c r="AW305" s="14" t="s">
        <v>33</v>
      </c>
      <c r="AX305" s="14" t="s">
        <v>80</v>
      </c>
      <c r="AY305" s="181" t="s">
        <v>119</v>
      </c>
    </row>
    <row r="306" spans="2:65" s="1" customFormat="1" ht="16.5" customHeight="1">
      <c r="B306" s="144"/>
      <c r="C306" s="145" t="s">
        <v>416</v>
      </c>
      <c r="D306" s="145" t="s">
        <v>122</v>
      </c>
      <c r="E306" s="146" t="s">
        <v>417</v>
      </c>
      <c r="F306" s="147" t="s">
        <v>418</v>
      </c>
      <c r="G306" s="148" t="s">
        <v>389</v>
      </c>
      <c r="H306" s="149">
        <v>91.588999999999999</v>
      </c>
      <c r="I306" s="150"/>
      <c r="J306" s="151">
        <f>ROUND(I306*H306,2)</f>
        <v>0</v>
      </c>
      <c r="K306" s="147" t="s">
        <v>3</v>
      </c>
      <c r="L306" s="32"/>
      <c r="M306" s="152" t="s">
        <v>3</v>
      </c>
      <c r="N306" s="153" t="s">
        <v>43</v>
      </c>
      <c r="O306" s="52"/>
      <c r="P306" s="154">
        <f>O306*H306</f>
        <v>0</v>
      </c>
      <c r="Q306" s="154">
        <v>0</v>
      </c>
      <c r="R306" s="154">
        <f>Q306*H306</f>
        <v>0</v>
      </c>
      <c r="S306" s="154">
        <v>0</v>
      </c>
      <c r="T306" s="155">
        <f>S306*H306</f>
        <v>0</v>
      </c>
      <c r="AR306" s="156" t="s">
        <v>126</v>
      </c>
      <c r="AT306" s="156" t="s">
        <v>122</v>
      </c>
      <c r="AU306" s="156" t="s">
        <v>82</v>
      </c>
      <c r="AY306" s="17" t="s">
        <v>119</v>
      </c>
      <c r="BE306" s="157">
        <f>IF(N306="základní",J306,0)</f>
        <v>0</v>
      </c>
      <c r="BF306" s="157">
        <f>IF(N306="snížená",J306,0)</f>
        <v>0</v>
      </c>
      <c r="BG306" s="157">
        <f>IF(N306="zákl. přenesená",J306,0)</f>
        <v>0</v>
      </c>
      <c r="BH306" s="157">
        <f>IF(N306="sníž. přenesená",J306,0)</f>
        <v>0</v>
      </c>
      <c r="BI306" s="157">
        <f>IF(N306="nulová",J306,0)</f>
        <v>0</v>
      </c>
      <c r="BJ306" s="17" t="s">
        <v>80</v>
      </c>
      <c r="BK306" s="157">
        <f>ROUND(I306*H306,2)</f>
        <v>0</v>
      </c>
      <c r="BL306" s="17" t="s">
        <v>126</v>
      </c>
      <c r="BM306" s="156" t="s">
        <v>419</v>
      </c>
    </row>
    <row r="307" spans="2:65" s="1" customFormat="1" ht="11.25">
      <c r="B307" s="32"/>
      <c r="D307" s="158" t="s">
        <v>128</v>
      </c>
      <c r="F307" s="159" t="s">
        <v>418</v>
      </c>
      <c r="I307" s="88"/>
      <c r="L307" s="32"/>
      <c r="M307" s="160"/>
      <c r="N307" s="52"/>
      <c r="O307" s="52"/>
      <c r="P307" s="52"/>
      <c r="Q307" s="52"/>
      <c r="R307" s="52"/>
      <c r="S307" s="52"/>
      <c r="T307" s="53"/>
      <c r="AT307" s="17" t="s">
        <v>128</v>
      </c>
      <c r="AU307" s="17" t="s">
        <v>82</v>
      </c>
    </row>
    <row r="308" spans="2:65" s="1" customFormat="1" ht="16.5" customHeight="1">
      <c r="B308" s="144"/>
      <c r="C308" s="188" t="s">
        <v>420</v>
      </c>
      <c r="D308" s="188" t="s">
        <v>260</v>
      </c>
      <c r="E308" s="189" t="s">
        <v>421</v>
      </c>
      <c r="F308" s="190" t="s">
        <v>422</v>
      </c>
      <c r="G308" s="191" t="s">
        <v>389</v>
      </c>
      <c r="H308" s="192">
        <v>91.588999999999999</v>
      </c>
      <c r="I308" s="193"/>
      <c r="J308" s="194">
        <f>ROUND(I308*H308,2)</f>
        <v>0</v>
      </c>
      <c r="K308" s="190" t="s">
        <v>3</v>
      </c>
      <c r="L308" s="195"/>
      <c r="M308" s="196" t="s">
        <v>3</v>
      </c>
      <c r="N308" s="197" t="s">
        <v>43</v>
      </c>
      <c r="O308" s="52"/>
      <c r="P308" s="154">
        <f>O308*H308</f>
        <v>0</v>
      </c>
      <c r="Q308" s="154">
        <v>0</v>
      </c>
      <c r="R308" s="154">
        <f>Q308*H308</f>
        <v>0</v>
      </c>
      <c r="S308" s="154">
        <v>0</v>
      </c>
      <c r="T308" s="155">
        <f>S308*H308</f>
        <v>0</v>
      </c>
      <c r="AR308" s="156" t="s">
        <v>160</v>
      </c>
      <c r="AT308" s="156" t="s">
        <v>260</v>
      </c>
      <c r="AU308" s="156" t="s">
        <v>82</v>
      </c>
      <c r="AY308" s="17" t="s">
        <v>119</v>
      </c>
      <c r="BE308" s="157">
        <f>IF(N308="základní",J308,0)</f>
        <v>0</v>
      </c>
      <c r="BF308" s="157">
        <f>IF(N308="snížená",J308,0)</f>
        <v>0</v>
      </c>
      <c r="BG308" s="157">
        <f>IF(N308="zákl. přenesená",J308,0)</f>
        <v>0</v>
      </c>
      <c r="BH308" s="157">
        <f>IF(N308="sníž. přenesená",J308,0)</f>
        <v>0</v>
      </c>
      <c r="BI308" s="157">
        <f>IF(N308="nulová",J308,0)</f>
        <v>0</v>
      </c>
      <c r="BJ308" s="17" t="s">
        <v>80</v>
      </c>
      <c r="BK308" s="157">
        <f>ROUND(I308*H308,2)</f>
        <v>0</v>
      </c>
      <c r="BL308" s="17" t="s">
        <v>126</v>
      </c>
      <c r="BM308" s="156" t="s">
        <v>423</v>
      </c>
    </row>
    <row r="309" spans="2:65" s="1" customFormat="1" ht="11.25">
      <c r="B309" s="32"/>
      <c r="D309" s="158" t="s">
        <v>128</v>
      </c>
      <c r="F309" s="159" t="s">
        <v>422</v>
      </c>
      <c r="I309" s="88"/>
      <c r="L309" s="32"/>
      <c r="M309" s="160"/>
      <c r="N309" s="52"/>
      <c r="O309" s="52"/>
      <c r="P309" s="52"/>
      <c r="Q309" s="52"/>
      <c r="R309" s="52"/>
      <c r="S309" s="52"/>
      <c r="T309" s="53"/>
      <c r="AT309" s="17" t="s">
        <v>128</v>
      </c>
      <c r="AU309" s="17" t="s">
        <v>82</v>
      </c>
    </row>
    <row r="310" spans="2:65" s="12" customFormat="1" ht="11.25">
      <c r="B310" s="165"/>
      <c r="D310" s="158" t="s">
        <v>232</v>
      </c>
      <c r="E310" s="166" t="s">
        <v>3</v>
      </c>
      <c r="F310" s="167" t="s">
        <v>424</v>
      </c>
      <c r="H310" s="166" t="s">
        <v>3</v>
      </c>
      <c r="I310" s="168"/>
      <c r="L310" s="165"/>
      <c r="M310" s="169"/>
      <c r="N310" s="170"/>
      <c r="O310" s="170"/>
      <c r="P310" s="170"/>
      <c r="Q310" s="170"/>
      <c r="R310" s="170"/>
      <c r="S310" s="170"/>
      <c r="T310" s="171"/>
      <c r="AT310" s="166" t="s">
        <v>232</v>
      </c>
      <c r="AU310" s="166" t="s">
        <v>82</v>
      </c>
      <c r="AV310" s="12" t="s">
        <v>80</v>
      </c>
      <c r="AW310" s="12" t="s">
        <v>33</v>
      </c>
      <c r="AX310" s="12" t="s">
        <v>72</v>
      </c>
      <c r="AY310" s="166" t="s">
        <v>119</v>
      </c>
    </row>
    <row r="311" spans="2:65" s="13" customFormat="1" ht="22.5">
      <c r="B311" s="172"/>
      <c r="D311" s="158" t="s">
        <v>232</v>
      </c>
      <c r="E311" s="173" t="s">
        <v>3</v>
      </c>
      <c r="F311" s="174" t="s">
        <v>425</v>
      </c>
      <c r="H311" s="175">
        <v>67.838999999999999</v>
      </c>
      <c r="I311" s="176"/>
      <c r="L311" s="172"/>
      <c r="M311" s="177"/>
      <c r="N311" s="178"/>
      <c r="O311" s="178"/>
      <c r="P311" s="178"/>
      <c r="Q311" s="178"/>
      <c r="R311" s="178"/>
      <c r="S311" s="178"/>
      <c r="T311" s="179"/>
      <c r="AT311" s="173" t="s">
        <v>232</v>
      </c>
      <c r="AU311" s="173" t="s">
        <v>82</v>
      </c>
      <c r="AV311" s="13" t="s">
        <v>82</v>
      </c>
      <c r="AW311" s="13" t="s">
        <v>33</v>
      </c>
      <c r="AX311" s="13" t="s">
        <v>72</v>
      </c>
      <c r="AY311" s="173" t="s">
        <v>119</v>
      </c>
    </row>
    <row r="312" spans="2:65" s="12" customFormat="1" ht="11.25">
      <c r="B312" s="165"/>
      <c r="D312" s="158" t="s">
        <v>232</v>
      </c>
      <c r="E312" s="166" t="s">
        <v>3</v>
      </c>
      <c r="F312" s="167" t="s">
        <v>426</v>
      </c>
      <c r="H312" s="166" t="s">
        <v>3</v>
      </c>
      <c r="I312" s="168"/>
      <c r="L312" s="165"/>
      <c r="M312" s="169"/>
      <c r="N312" s="170"/>
      <c r="O312" s="170"/>
      <c r="P312" s="170"/>
      <c r="Q312" s="170"/>
      <c r="R312" s="170"/>
      <c r="S312" s="170"/>
      <c r="T312" s="171"/>
      <c r="AT312" s="166" t="s">
        <v>232</v>
      </c>
      <c r="AU312" s="166" t="s">
        <v>82</v>
      </c>
      <c r="AV312" s="12" t="s">
        <v>80</v>
      </c>
      <c r="AW312" s="12" t="s">
        <v>33</v>
      </c>
      <c r="AX312" s="12" t="s">
        <v>72</v>
      </c>
      <c r="AY312" s="166" t="s">
        <v>119</v>
      </c>
    </row>
    <row r="313" spans="2:65" s="13" customFormat="1" ht="11.25">
      <c r="B313" s="172"/>
      <c r="D313" s="158" t="s">
        <v>232</v>
      </c>
      <c r="E313" s="173" t="s">
        <v>3</v>
      </c>
      <c r="F313" s="174" t="s">
        <v>427</v>
      </c>
      <c r="H313" s="175">
        <v>23.75</v>
      </c>
      <c r="I313" s="176"/>
      <c r="L313" s="172"/>
      <c r="M313" s="177"/>
      <c r="N313" s="178"/>
      <c r="O313" s="178"/>
      <c r="P313" s="178"/>
      <c r="Q313" s="178"/>
      <c r="R313" s="178"/>
      <c r="S313" s="178"/>
      <c r="T313" s="179"/>
      <c r="AT313" s="173" t="s">
        <v>232</v>
      </c>
      <c r="AU313" s="173" t="s">
        <v>82</v>
      </c>
      <c r="AV313" s="13" t="s">
        <v>82</v>
      </c>
      <c r="AW313" s="13" t="s">
        <v>33</v>
      </c>
      <c r="AX313" s="13" t="s">
        <v>72</v>
      </c>
      <c r="AY313" s="173" t="s">
        <v>119</v>
      </c>
    </row>
    <row r="314" spans="2:65" s="14" customFormat="1" ht="11.25">
      <c r="B314" s="180"/>
      <c r="D314" s="158" t="s">
        <v>232</v>
      </c>
      <c r="E314" s="181" t="s">
        <v>3</v>
      </c>
      <c r="F314" s="182" t="s">
        <v>235</v>
      </c>
      <c r="H314" s="183">
        <v>91.588999999999999</v>
      </c>
      <c r="I314" s="184"/>
      <c r="L314" s="180"/>
      <c r="M314" s="185"/>
      <c r="N314" s="186"/>
      <c r="O314" s="186"/>
      <c r="P314" s="186"/>
      <c r="Q314" s="186"/>
      <c r="R314" s="186"/>
      <c r="S314" s="186"/>
      <c r="T314" s="187"/>
      <c r="AT314" s="181" t="s">
        <v>232</v>
      </c>
      <c r="AU314" s="181" t="s">
        <v>82</v>
      </c>
      <c r="AV314" s="14" t="s">
        <v>126</v>
      </c>
      <c r="AW314" s="14" t="s">
        <v>33</v>
      </c>
      <c r="AX314" s="14" t="s">
        <v>80</v>
      </c>
      <c r="AY314" s="181" t="s">
        <v>119</v>
      </c>
    </row>
    <row r="315" spans="2:65" s="1" customFormat="1" ht="16.5" customHeight="1">
      <c r="B315" s="144"/>
      <c r="C315" s="145" t="s">
        <v>428</v>
      </c>
      <c r="D315" s="145" t="s">
        <v>122</v>
      </c>
      <c r="E315" s="146" t="s">
        <v>429</v>
      </c>
      <c r="F315" s="147" t="s">
        <v>430</v>
      </c>
      <c r="G315" s="148" t="s">
        <v>252</v>
      </c>
      <c r="H315" s="149">
        <v>95.536000000000001</v>
      </c>
      <c r="I315" s="150"/>
      <c r="J315" s="151">
        <f>ROUND(I315*H315,2)</f>
        <v>0</v>
      </c>
      <c r="K315" s="147" t="s">
        <v>3</v>
      </c>
      <c r="L315" s="32"/>
      <c r="M315" s="152" t="s">
        <v>3</v>
      </c>
      <c r="N315" s="153" t="s">
        <v>43</v>
      </c>
      <c r="O315" s="52"/>
      <c r="P315" s="154">
        <f>O315*H315</f>
        <v>0</v>
      </c>
      <c r="Q315" s="154">
        <v>0</v>
      </c>
      <c r="R315" s="154">
        <f>Q315*H315</f>
        <v>0</v>
      </c>
      <c r="S315" s="154">
        <v>0</v>
      </c>
      <c r="T315" s="155">
        <f>S315*H315</f>
        <v>0</v>
      </c>
      <c r="AR315" s="156" t="s">
        <v>126</v>
      </c>
      <c r="AT315" s="156" t="s">
        <v>122</v>
      </c>
      <c r="AU315" s="156" t="s">
        <v>82</v>
      </c>
      <c r="AY315" s="17" t="s">
        <v>119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7" t="s">
        <v>80</v>
      </c>
      <c r="BK315" s="157">
        <f>ROUND(I315*H315,2)</f>
        <v>0</v>
      </c>
      <c r="BL315" s="17" t="s">
        <v>126</v>
      </c>
      <c r="BM315" s="156" t="s">
        <v>431</v>
      </c>
    </row>
    <row r="316" spans="2:65" s="1" customFormat="1" ht="11.25">
      <c r="B316" s="32"/>
      <c r="D316" s="158" t="s">
        <v>128</v>
      </c>
      <c r="F316" s="159" t="s">
        <v>430</v>
      </c>
      <c r="I316" s="88"/>
      <c r="L316" s="32"/>
      <c r="M316" s="160"/>
      <c r="N316" s="52"/>
      <c r="O316" s="52"/>
      <c r="P316" s="52"/>
      <c r="Q316" s="52"/>
      <c r="R316" s="52"/>
      <c r="S316" s="52"/>
      <c r="T316" s="53"/>
      <c r="AT316" s="17" t="s">
        <v>128</v>
      </c>
      <c r="AU316" s="17" t="s">
        <v>82</v>
      </c>
    </row>
    <row r="317" spans="2:65" s="1" customFormat="1" ht="16.5" customHeight="1">
      <c r="B317" s="144"/>
      <c r="C317" s="188" t="s">
        <v>432</v>
      </c>
      <c r="D317" s="188" t="s">
        <v>260</v>
      </c>
      <c r="E317" s="189" t="s">
        <v>433</v>
      </c>
      <c r="F317" s="190" t="s">
        <v>434</v>
      </c>
      <c r="G317" s="191" t="s">
        <v>252</v>
      </c>
      <c r="H317" s="192">
        <v>95.536000000000001</v>
      </c>
      <c r="I317" s="193"/>
      <c r="J317" s="194">
        <f>ROUND(I317*H317,2)</f>
        <v>0</v>
      </c>
      <c r="K317" s="190" t="s">
        <v>3</v>
      </c>
      <c r="L317" s="195"/>
      <c r="M317" s="196" t="s">
        <v>3</v>
      </c>
      <c r="N317" s="197" t="s">
        <v>43</v>
      </c>
      <c r="O317" s="52"/>
      <c r="P317" s="154">
        <f>O317*H317</f>
        <v>0</v>
      </c>
      <c r="Q317" s="154">
        <v>0</v>
      </c>
      <c r="R317" s="154">
        <f>Q317*H317</f>
        <v>0</v>
      </c>
      <c r="S317" s="154">
        <v>0</v>
      </c>
      <c r="T317" s="155">
        <f>S317*H317</f>
        <v>0</v>
      </c>
      <c r="AR317" s="156" t="s">
        <v>160</v>
      </c>
      <c r="AT317" s="156" t="s">
        <v>260</v>
      </c>
      <c r="AU317" s="156" t="s">
        <v>82</v>
      </c>
      <c r="AY317" s="17" t="s">
        <v>119</v>
      </c>
      <c r="BE317" s="157">
        <f>IF(N317="základní",J317,0)</f>
        <v>0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7" t="s">
        <v>80</v>
      </c>
      <c r="BK317" s="157">
        <f>ROUND(I317*H317,2)</f>
        <v>0</v>
      </c>
      <c r="BL317" s="17" t="s">
        <v>126</v>
      </c>
      <c r="BM317" s="156" t="s">
        <v>435</v>
      </c>
    </row>
    <row r="318" spans="2:65" s="1" customFormat="1" ht="11.25">
      <c r="B318" s="32"/>
      <c r="D318" s="158" t="s">
        <v>128</v>
      </c>
      <c r="F318" s="159" t="s">
        <v>434</v>
      </c>
      <c r="I318" s="88"/>
      <c r="L318" s="32"/>
      <c r="M318" s="160"/>
      <c r="N318" s="52"/>
      <c r="O318" s="52"/>
      <c r="P318" s="52"/>
      <c r="Q318" s="52"/>
      <c r="R318" s="52"/>
      <c r="S318" s="52"/>
      <c r="T318" s="53"/>
      <c r="AT318" s="17" t="s">
        <v>128</v>
      </c>
      <c r="AU318" s="17" t="s">
        <v>82</v>
      </c>
    </row>
    <row r="319" spans="2:65" s="12" customFormat="1" ht="11.25">
      <c r="B319" s="165"/>
      <c r="D319" s="158" t="s">
        <v>232</v>
      </c>
      <c r="E319" s="166" t="s">
        <v>3</v>
      </c>
      <c r="F319" s="167" t="s">
        <v>357</v>
      </c>
      <c r="H319" s="166" t="s">
        <v>3</v>
      </c>
      <c r="I319" s="168"/>
      <c r="L319" s="165"/>
      <c r="M319" s="169"/>
      <c r="N319" s="170"/>
      <c r="O319" s="170"/>
      <c r="P319" s="170"/>
      <c r="Q319" s="170"/>
      <c r="R319" s="170"/>
      <c r="S319" s="170"/>
      <c r="T319" s="171"/>
      <c r="AT319" s="166" t="s">
        <v>232</v>
      </c>
      <c r="AU319" s="166" t="s">
        <v>82</v>
      </c>
      <c r="AV319" s="12" t="s">
        <v>80</v>
      </c>
      <c r="AW319" s="12" t="s">
        <v>33</v>
      </c>
      <c r="AX319" s="12" t="s">
        <v>72</v>
      </c>
      <c r="AY319" s="166" t="s">
        <v>119</v>
      </c>
    </row>
    <row r="320" spans="2:65" s="13" customFormat="1" ht="11.25">
      <c r="B320" s="172"/>
      <c r="D320" s="158" t="s">
        <v>232</v>
      </c>
      <c r="E320" s="173" t="s">
        <v>3</v>
      </c>
      <c r="F320" s="174" t="s">
        <v>358</v>
      </c>
      <c r="H320" s="175">
        <v>95.536000000000001</v>
      </c>
      <c r="I320" s="176"/>
      <c r="L320" s="172"/>
      <c r="M320" s="177"/>
      <c r="N320" s="178"/>
      <c r="O320" s="178"/>
      <c r="P320" s="178"/>
      <c r="Q320" s="178"/>
      <c r="R320" s="178"/>
      <c r="S320" s="178"/>
      <c r="T320" s="179"/>
      <c r="AT320" s="173" t="s">
        <v>232</v>
      </c>
      <c r="AU320" s="173" t="s">
        <v>82</v>
      </c>
      <c r="AV320" s="13" t="s">
        <v>82</v>
      </c>
      <c r="AW320" s="13" t="s">
        <v>33</v>
      </c>
      <c r="AX320" s="13" t="s">
        <v>72</v>
      </c>
      <c r="AY320" s="173" t="s">
        <v>119</v>
      </c>
    </row>
    <row r="321" spans="2:65" s="14" customFormat="1" ht="11.25">
      <c r="B321" s="180"/>
      <c r="D321" s="158" t="s">
        <v>232</v>
      </c>
      <c r="E321" s="181" t="s">
        <v>3</v>
      </c>
      <c r="F321" s="182" t="s">
        <v>235</v>
      </c>
      <c r="H321" s="183">
        <v>95.536000000000001</v>
      </c>
      <c r="I321" s="184"/>
      <c r="L321" s="180"/>
      <c r="M321" s="185"/>
      <c r="N321" s="186"/>
      <c r="O321" s="186"/>
      <c r="P321" s="186"/>
      <c r="Q321" s="186"/>
      <c r="R321" s="186"/>
      <c r="S321" s="186"/>
      <c r="T321" s="187"/>
      <c r="AT321" s="181" t="s">
        <v>232</v>
      </c>
      <c r="AU321" s="181" t="s">
        <v>82</v>
      </c>
      <c r="AV321" s="14" t="s">
        <v>126</v>
      </c>
      <c r="AW321" s="14" t="s">
        <v>33</v>
      </c>
      <c r="AX321" s="14" t="s">
        <v>80</v>
      </c>
      <c r="AY321" s="181" t="s">
        <v>119</v>
      </c>
    </row>
    <row r="322" spans="2:65" s="1" customFormat="1" ht="16.5" customHeight="1">
      <c r="B322" s="144"/>
      <c r="C322" s="145" t="s">
        <v>436</v>
      </c>
      <c r="D322" s="145" t="s">
        <v>122</v>
      </c>
      <c r="E322" s="146" t="s">
        <v>437</v>
      </c>
      <c r="F322" s="147" t="s">
        <v>438</v>
      </c>
      <c r="G322" s="148" t="s">
        <v>252</v>
      </c>
      <c r="H322" s="149">
        <v>368.64299999999997</v>
      </c>
      <c r="I322" s="150"/>
      <c r="J322" s="151">
        <f>ROUND(I322*H322,2)</f>
        <v>0</v>
      </c>
      <c r="K322" s="147" t="s">
        <v>3</v>
      </c>
      <c r="L322" s="32"/>
      <c r="M322" s="152" t="s">
        <v>3</v>
      </c>
      <c r="N322" s="153" t="s">
        <v>43</v>
      </c>
      <c r="O322" s="52"/>
      <c r="P322" s="154">
        <f>O322*H322</f>
        <v>0</v>
      </c>
      <c r="Q322" s="154">
        <v>0</v>
      </c>
      <c r="R322" s="154">
        <f>Q322*H322</f>
        <v>0</v>
      </c>
      <c r="S322" s="154">
        <v>0</v>
      </c>
      <c r="T322" s="155">
        <f>S322*H322</f>
        <v>0</v>
      </c>
      <c r="AR322" s="156" t="s">
        <v>126</v>
      </c>
      <c r="AT322" s="156" t="s">
        <v>122</v>
      </c>
      <c r="AU322" s="156" t="s">
        <v>82</v>
      </c>
      <c r="AY322" s="17" t="s">
        <v>119</v>
      </c>
      <c r="BE322" s="157">
        <f>IF(N322="základní",J322,0)</f>
        <v>0</v>
      </c>
      <c r="BF322" s="157">
        <f>IF(N322="snížená",J322,0)</f>
        <v>0</v>
      </c>
      <c r="BG322" s="157">
        <f>IF(N322="zákl. přenesená",J322,0)</f>
        <v>0</v>
      </c>
      <c r="BH322" s="157">
        <f>IF(N322="sníž. přenesená",J322,0)</f>
        <v>0</v>
      </c>
      <c r="BI322" s="157">
        <f>IF(N322="nulová",J322,0)</f>
        <v>0</v>
      </c>
      <c r="BJ322" s="17" t="s">
        <v>80</v>
      </c>
      <c r="BK322" s="157">
        <f>ROUND(I322*H322,2)</f>
        <v>0</v>
      </c>
      <c r="BL322" s="17" t="s">
        <v>126</v>
      </c>
      <c r="BM322" s="156" t="s">
        <v>439</v>
      </c>
    </row>
    <row r="323" spans="2:65" s="1" customFormat="1" ht="11.25">
      <c r="B323" s="32"/>
      <c r="D323" s="158" t="s">
        <v>128</v>
      </c>
      <c r="F323" s="159" t="s">
        <v>438</v>
      </c>
      <c r="I323" s="88"/>
      <c r="L323" s="32"/>
      <c r="M323" s="160"/>
      <c r="N323" s="52"/>
      <c r="O323" s="52"/>
      <c r="P323" s="52"/>
      <c r="Q323" s="52"/>
      <c r="R323" s="52"/>
      <c r="S323" s="52"/>
      <c r="T323" s="53"/>
      <c r="AT323" s="17" t="s">
        <v>128</v>
      </c>
      <c r="AU323" s="17" t="s">
        <v>82</v>
      </c>
    </row>
    <row r="324" spans="2:65" s="1" customFormat="1" ht="16.5" customHeight="1">
      <c r="B324" s="144"/>
      <c r="C324" s="188" t="s">
        <v>440</v>
      </c>
      <c r="D324" s="188" t="s">
        <v>260</v>
      </c>
      <c r="E324" s="189" t="s">
        <v>441</v>
      </c>
      <c r="F324" s="190" t="s">
        <v>442</v>
      </c>
      <c r="G324" s="191" t="s">
        <v>252</v>
      </c>
      <c r="H324" s="192">
        <v>368.64299999999997</v>
      </c>
      <c r="I324" s="193"/>
      <c r="J324" s="194">
        <f>ROUND(I324*H324,2)</f>
        <v>0</v>
      </c>
      <c r="K324" s="190" t="s">
        <v>3</v>
      </c>
      <c r="L324" s="195"/>
      <c r="M324" s="196" t="s">
        <v>3</v>
      </c>
      <c r="N324" s="197" t="s">
        <v>43</v>
      </c>
      <c r="O324" s="52"/>
      <c r="P324" s="154">
        <f>O324*H324</f>
        <v>0</v>
      </c>
      <c r="Q324" s="154">
        <v>0</v>
      </c>
      <c r="R324" s="154">
        <f>Q324*H324</f>
        <v>0</v>
      </c>
      <c r="S324" s="154">
        <v>0</v>
      </c>
      <c r="T324" s="155">
        <f>S324*H324</f>
        <v>0</v>
      </c>
      <c r="AR324" s="156" t="s">
        <v>160</v>
      </c>
      <c r="AT324" s="156" t="s">
        <v>260</v>
      </c>
      <c r="AU324" s="156" t="s">
        <v>82</v>
      </c>
      <c r="AY324" s="17" t="s">
        <v>119</v>
      </c>
      <c r="BE324" s="157">
        <f>IF(N324="základní",J324,0)</f>
        <v>0</v>
      </c>
      <c r="BF324" s="157">
        <f>IF(N324="snížená",J324,0)</f>
        <v>0</v>
      </c>
      <c r="BG324" s="157">
        <f>IF(N324="zákl. přenesená",J324,0)</f>
        <v>0</v>
      </c>
      <c r="BH324" s="157">
        <f>IF(N324="sníž. přenesená",J324,0)</f>
        <v>0</v>
      </c>
      <c r="BI324" s="157">
        <f>IF(N324="nulová",J324,0)</f>
        <v>0</v>
      </c>
      <c r="BJ324" s="17" t="s">
        <v>80</v>
      </c>
      <c r="BK324" s="157">
        <f>ROUND(I324*H324,2)</f>
        <v>0</v>
      </c>
      <c r="BL324" s="17" t="s">
        <v>126</v>
      </c>
      <c r="BM324" s="156" t="s">
        <v>443</v>
      </c>
    </row>
    <row r="325" spans="2:65" s="1" customFormat="1" ht="11.25">
      <c r="B325" s="32"/>
      <c r="D325" s="158" t="s">
        <v>128</v>
      </c>
      <c r="F325" s="159" t="s">
        <v>442</v>
      </c>
      <c r="I325" s="88"/>
      <c r="L325" s="32"/>
      <c r="M325" s="160"/>
      <c r="N325" s="52"/>
      <c r="O325" s="52"/>
      <c r="P325" s="52"/>
      <c r="Q325" s="52"/>
      <c r="R325" s="52"/>
      <c r="S325" s="52"/>
      <c r="T325" s="53"/>
      <c r="AT325" s="17" t="s">
        <v>128</v>
      </c>
      <c r="AU325" s="17" t="s">
        <v>82</v>
      </c>
    </row>
    <row r="326" spans="2:65" s="1" customFormat="1" ht="19.5">
      <c r="B326" s="32"/>
      <c r="D326" s="158" t="s">
        <v>129</v>
      </c>
      <c r="F326" s="161" t="s">
        <v>444</v>
      </c>
      <c r="I326" s="88"/>
      <c r="L326" s="32"/>
      <c r="M326" s="160"/>
      <c r="N326" s="52"/>
      <c r="O326" s="52"/>
      <c r="P326" s="52"/>
      <c r="Q326" s="52"/>
      <c r="R326" s="52"/>
      <c r="S326" s="52"/>
      <c r="T326" s="53"/>
      <c r="AT326" s="17" t="s">
        <v>129</v>
      </c>
      <c r="AU326" s="17" t="s">
        <v>82</v>
      </c>
    </row>
    <row r="327" spans="2:65" s="12" customFormat="1" ht="11.25">
      <c r="B327" s="165"/>
      <c r="D327" s="158" t="s">
        <v>232</v>
      </c>
      <c r="E327" s="166" t="s">
        <v>3</v>
      </c>
      <c r="F327" s="167" t="s">
        <v>367</v>
      </c>
      <c r="H327" s="166" t="s">
        <v>3</v>
      </c>
      <c r="I327" s="168"/>
      <c r="L327" s="165"/>
      <c r="M327" s="169"/>
      <c r="N327" s="170"/>
      <c r="O327" s="170"/>
      <c r="P327" s="170"/>
      <c r="Q327" s="170"/>
      <c r="R327" s="170"/>
      <c r="S327" s="170"/>
      <c r="T327" s="171"/>
      <c r="AT327" s="166" t="s">
        <v>232</v>
      </c>
      <c r="AU327" s="166" t="s">
        <v>82</v>
      </c>
      <c r="AV327" s="12" t="s">
        <v>80</v>
      </c>
      <c r="AW327" s="12" t="s">
        <v>33</v>
      </c>
      <c r="AX327" s="12" t="s">
        <v>72</v>
      </c>
      <c r="AY327" s="166" t="s">
        <v>119</v>
      </c>
    </row>
    <row r="328" spans="2:65" s="13" customFormat="1" ht="11.25">
      <c r="B328" s="172"/>
      <c r="D328" s="158" t="s">
        <v>232</v>
      </c>
      <c r="E328" s="173" t="s">
        <v>3</v>
      </c>
      <c r="F328" s="174" t="s">
        <v>445</v>
      </c>
      <c r="H328" s="175">
        <v>260.10000000000002</v>
      </c>
      <c r="I328" s="176"/>
      <c r="L328" s="172"/>
      <c r="M328" s="177"/>
      <c r="N328" s="178"/>
      <c r="O328" s="178"/>
      <c r="P328" s="178"/>
      <c r="Q328" s="178"/>
      <c r="R328" s="178"/>
      <c r="S328" s="178"/>
      <c r="T328" s="179"/>
      <c r="AT328" s="173" t="s">
        <v>232</v>
      </c>
      <c r="AU328" s="173" t="s">
        <v>82</v>
      </c>
      <c r="AV328" s="13" t="s">
        <v>82</v>
      </c>
      <c r="AW328" s="13" t="s">
        <v>33</v>
      </c>
      <c r="AX328" s="13" t="s">
        <v>72</v>
      </c>
      <c r="AY328" s="173" t="s">
        <v>119</v>
      </c>
    </row>
    <row r="329" spans="2:65" s="12" customFormat="1" ht="11.25">
      <c r="B329" s="165"/>
      <c r="D329" s="158" t="s">
        <v>232</v>
      </c>
      <c r="E329" s="166" t="s">
        <v>3</v>
      </c>
      <c r="F329" s="167" t="s">
        <v>369</v>
      </c>
      <c r="H329" s="166" t="s">
        <v>3</v>
      </c>
      <c r="I329" s="168"/>
      <c r="L329" s="165"/>
      <c r="M329" s="169"/>
      <c r="N329" s="170"/>
      <c r="O329" s="170"/>
      <c r="P329" s="170"/>
      <c r="Q329" s="170"/>
      <c r="R329" s="170"/>
      <c r="S329" s="170"/>
      <c r="T329" s="171"/>
      <c r="AT329" s="166" t="s">
        <v>232</v>
      </c>
      <c r="AU329" s="166" t="s">
        <v>82</v>
      </c>
      <c r="AV329" s="12" t="s">
        <v>80</v>
      </c>
      <c r="AW329" s="12" t="s">
        <v>33</v>
      </c>
      <c r="AX329" s="12" t="s">
        <v>72</v>
      </c>
      <c r="AY329" s="166" t="s">
        <v>119</v>
      </c>
    </row>
    <row r="330" spans="2:65" s="13" customFormat="1" ht="11.25">
      <c r="B330" s="172"/>
      <c r="D330" s="158" t="s">
        <v>232</v>
      </c>
      <c r="E330" s="173" t="s">
        <v>3</v>
      </c>
      <c r="F330" s="174" t="s">
        <v>446</v>
      </c>
      <c r="H330" s="175">
        <v>376.69299999999998</v>
      </c>
      <c r="I330" s="176"/>
      <c r="L330" s="172"/>
      <c r="M330" s="177"/>
      <c r="N330" s="178"/>
      <c r="O330" s="178"/>
      <c r="P330" s="178"/>
      <c r="Q330" s="178"/>
      <c r="R330" s="178"/>
      <c r="S330" s="178"/>
      <c r="T330" s="179"/>
      <c r="AT330" s="173" t="s">
        <v>232</v>
      </c>
      <c r="AU330" s="173" t="s">
        <v>82</v>
      </c>
      <c r="AV330" s="13" t="s">
        <v>82</v>
      </c>
      <c r="AW330" s="13" t="s">
        <v>33</v>
      </c>
      <c r="AX330" s="13" t="s">
        <v>72</v>
      </c>
      <c r="AY330" s="173" t="s">
        <v>119</v>
      </c>
    </row>
    <row r="331" spans="2:65" s="12" customFormat="1" ht="11.25">
      <c r="B331" s="165"/>
      <c r="D331" s="158" t="s">
        <v>232</v>
      </c>
      <c r="E331" s="166" t="s">
        <v>3</v>
      </c>
      <c r="F331" s="167" t="s">
        <v>371</v>
      </c>
      <c r="H331" s="166" t="s">
        <v>3</v>
      </c>
      <c r="I331" s="168"/>
      <c r="L331" s="165"/>
      <c r="M331" s="169"/>
      <c r="N331" s="170"/>
      <c r="O331" s="170"/>
      <c r="P331" s="170"/>
      <c r="Q331" s="170"/>
      <c r="R331" s="170"/>
      <c r="S331" s="170"/>
      <c r="T331" s="171"/>
      <c r="AT331" s="166" t="s">
        <v>232</v>
      </c>
      <c r="AU331" s="166" t="s">
        <v>82</v>
      </c>
      <c r="AV331" s="12" t="s">
        <v>80</v>
      </c>
      <c r="AW331" s="12" t="s">
        <v>33</v>
      </c>
      <c r="AX331" s="12" t="s">
        <v>72</v>
      </c>
      <c r="AY331" s="166" t="s">
        <v>119</v>
      </c>
    </row>
    <row r="332" spans="2:65" s="13" customFormat="1" ht="11.25">
      <c r="B332" s="172"/>
      <c r="D332" s="158" t="s">
        <v>232</v>
      </c>
      <c r="E332" s="173" t="s">
        <v>3</v>
      </c>
      <c r="F332" s="174" t="s">
        <v>372</v>
      </c>
      <c r="H332" s="175">
        <v>-204.749</v>
      </c>
      <c r="I332" s="176"/>
      <c r="L332" s="172"/>
      <c r="M332" s="177"/>
      <c r="N332" s="178"/>
      <c r="O332" s="178"/>
      <c r="P332" s="178"/>
      <c r="Q332" s="178"/>
      <c r="R332" s="178"/>
      <c r="S332" s="178"/>
      <c r="T332" s="179"/>
      <c r="AT332" s="173" t="s">
        <v>232</v>
      </c>
      <c r="AU332" s="173" t="s">
        <v>82</v>
      </c>
      <c r="AV332" s="13" t="s">
        <v>82</v>
      </c>
      <c r="AW332" s="13" t="s">
        <v>33</v>
      </c>
      <c r="AX332" s="13" t="s">
        <v>72</v>
      </c>
      <c r="AY332" s="173" t="s">
        <v>119</v>
      </c>
    </row>
    <row r="333" spans="2:65" s="13" customFormat="1" ht="11.25">
      <c r="B333" s="172"/>
      <c r="D333" s="158" t="s">
        <v>232</v>
      </c>
      <c r="E333" s="173" t="s">
        <v>3</v>
      </c>
      <c r="F333" s="174" t="s">
        <v>373</v>
      </c>
      <c r="H333" s="175">
        <v>-15.396000000000001</v>
      </c>
      <c r="I333" s="176"/>
      <c r="L333" s="172"/>
      <c r="M333" s="177"/>
      <c r="N333" s="178"/>
      <c r="O333" s="178"/>
      <c r="P333" s="178"/>
      <c r="Q333" s="178"/>
      <c r="R333" s="178"/>
      <c r="S333" s="178"/>
      <c r="T333" s="179"/>
      <c r="AT333" s="173" t="s">
        <v>232</v>
      </c>
      <c r="AU333" s="173" t="s">
        <v>82</v>
      </c>
      <c r="AV333" s="13" t="s">
        <v>82</v>
      </c>
      <c r="AW333" s="13" t="s">
        <v>33</v>
      </c>
      <c r="AX333" s="13" t="s">
        <v>72</v>
      </c>
      <c r="AY333" s="173" t="s">
        <v>119</v>
      </c>
    </row>
    <row r="334" spans="2:65" s="12" customFormat="1" ht="11.25">
      <c r="B334" s="165"/>
      <c r="D334" s="158" t="s">
        <v>232</v>
      </c>
      <c r="E334" s="166" t="s">
        <v>3</v>
      </c>
      <c r="F334" s="167" t="s">
        <v>374</v>
      </c>
      <c r="H334" s="166" t="s">
        <v>3</v>
      </c>
      <c r="I334" s="168"/>
      <c r="L334" s="165"/>
      <c r="M334" s="169"/>
      <c r="N334" s="170"/>
      <c r="O334" s="170"/>
      <c r="P334" s="170"/>
      <c r="Q334" s="170"/>
      <c r="R334" s="170"/>
      <c r="S334" s="170"/>
      <c r="T334" s="171"/>
      <c r="AT334" s="166" t="s">
        <v>232</v>
      </c>
      <c r="AU334" s="166" t="s">
        <v>82</v>
      </c>
      <c r="AV334" s="12" t="s">
        <v>80</v>
      </c>
      <c r="AW334" s="12" t="s">
        <v>33</v>
      </c>
      <c r="AX334" s="12" t="s">
        <v>72</v>
      </c>
      <c r="AY334" s="166" t="s">
        <v>119</v>
      </c>
    </row>
    <row r="335" spans="2:65" s="13" customFormat="1" ht="11.25">
      <c r="B335" s="172"/>
      <c r="D335" s="158" t="s">
        <v>232</v>
      </c>
      <c r="E335" s="173" t="s">
        <v>3</v>
      </c>
      <c r="F335" s="174" t="s">
        <v>375</v>
      </c>
      <c r="H335" s="175">
        <v>-48.005000000000003</v>
      </c>
      <c r="I335" s="176"/>
      <c r="L335" s="172"/>
      <c r="M335" s="177"/>
      <c r="N335" s="178"/>
      <c r="O335" s="178"/>
      <c r="P335" s="178"/>
      <c r="Q335" s="178"/>
      <c r="R335" s="178"/>
      <c r="S335" s="178"/>
      <c r="T335" s="179"/>
      <c r="AT335" s="173" t="s">
        <v>232</v>
      </c>
      <c r="AU335" s="173" t="s">
        <v>82</v>
      </c>
      <c r="AV335" s="13" t="s">
        <v>82</v>
      </c>
      <c r="AW335" s="13" t="s">
        <v>33</v>
      </c>
      <c r="AX335" s="13" t="s">
        <v>72</v>
      </c>
      <c r="AY335" s="173" t="s">
        <v>119</v>
      </c>
    </row>
    <row r="336" spans="2:65" s="14" customFormat="1" ht="11.25">
      <c r="B336" s="180"/>
      <c r="D336" s="158" t="s">
        <v>232</v>
      </c>
      <c r="E336" s="181" t="s">
        <v>3</v>
      </c>
      <c r="F336" s="182" t="s">
        <v>235</v>
      </c>
      <c r="H336" s="183">
        <v>368.64299999999997</v>
      </c>
      <c r="I336" s="184"/>
      <c r="L336" s="180"/>
      <c r="M336" s="185"/>
      <c r="N336" s="186"/>
      <c r="O336" s="186"/>
      <c r="P336" s="186"/>
      <c r="Q336" s="186"/>
      <c r="R336" s="186"/>
      <c r="S336" s="186"/>
      <c r="T336" s="187"/>
      <c r="AT336" s="181" t="s">
        <v>232</v>
      </c>
      <c r="AU336" s="181" t="s">
        <v>82</v>
      </c>
      <c r="AV336" s="14" t="s">
        <v>126</v>
      </c>
      <c r="AW336" s="14" t="s">
        <v>33</v>
      </c>
      <c r="AX336" s="14" t="s">
        <v>80</v>
      </c>
      <c r="AY336" s="181" t="s">
        <v>119</v>
      </c>
    </row>
    <row r="337" spans="2:65" s="1" customFormat="1" ht="16.5" customHeight="1">
      <c r="B337" s="144"/>
      <c r="C337" s="145" t="s">
        <v>447</v>
      </c>
      <c r="D337" s="145" t="s">
        <v>122</v>
      </c>
      <c r="E337" s="146" t="s">
        <v>448</v>
      </c>
      <c r="F337" s="147" t="s">
        <v>449</v>
      </c>
      <c r="G337" s="148" t="s">
        <v>389</v>
      </c>
      <c r="H337" s="149">
        <v>91.588999999999999</v>
      </c>
      <c r="I337" s="150"/>
      <c r="J337" s="151">
        <f>ROUND(I337*H337,2)</f>
        <v>0</v>
      </c>
      <c r="K337" s="147" t="s">
        <v>3</v>
      </c>
      <c r="L337" s="32"/>
      <c r="M337" s="152" t="s">
        <v>3</v>
      </c>
      <c r="N337" s="153" t="s">
        <v>43</v>
      </c>
      <c r="O337" s="52"/>
      <c r="P337" s="154">
        <f>O337*H337</f>
        <v>0</v>
      </c>
      <c r="Q337" s="154">
        <v>0</v>
      </c>
      <c r="R337" s="154">
        <f>Q337*H337</f>
        <v>0</v>
      </c>
      <c r="S337" s="154">
        <v>0</v>
      </c>
      <c r="T337" s="155">
        <f>S337*H337</f>
        <v>0</v>
      </c>
      <c r="AR337" s="156" t="s">
        <v>126</v>
      </c>
      <c r="AT337" s="156" t="s">
        <v>122</v>
      </c>
      <c r="AU337" s="156" t="s">
        <v>82</v>
      </c>
      <c r="AY337" s="17" t="s">
        <v>119</v>
      </c>
      <c r="BE337" s="157">
        <f>IF(N337="základní",J337,0)</f>
        <v>0</v>
      </c>
      <c r="BF337" s="157">
        <f>IF(N337="snížená",J337,0)</f>
        <v>0</v>
      </c>
      <c r="BG337" s="157">
        <f>IF(N337="zákl. přenesená",J337,0)</f>
        <v>0</v>
      </c>
      <c r="BH337" s="157">
        <f>IF(N337="sníž. přenesená",J337,0)</f>
        <v>0</v>
      </c>
      <c r="BI337" s="157">
        <f>IF(N337="nulová",J337,0)</f>
        <v>0</v>
      </c>
      <c r="BJ337" s="17" t="s">
        <v>80</v>
      </c>
      <c r="BK337" s="157">
        <f>ROUND(I337*H337,2)</f>
        <v>0</v>
      </c>
      <c r="BL337" s="17" t="s">
        <v>126</v>
      </c>
      <c r="BM337" s="156" t="s">
        <v>450</v>
      </c>
    </row>
    <row r="338" spans="2:65" s="1" customFormat="1" ht="11.25">
      <c r="B338" s="32"/>
      <c r="D338" s="158" t="s">
        <v>128</v>
      </c>
      <c r="F338" s="159" t="s">
        <v>449</v>
      </c>
      <c r="I338" s="88"/>
      <c r="L338" s="32"/>
      <c r="M338" s="160"/>
      <c r="N338" s="52"/>
      <c r="O338" s="52"/>
      <c r="P338" s="52"/>
      <c r="Q338" s="52"/>
      <c r="R338" s="52"/>
      <c r="S338" s="52"/>
      <c r="T338" s="53"/>
      <c r="AT338" s="17" t="s">
        <v>128</v>
      </c>
      <c r="AU338" s="17" t="s">
        <v>82</v>
      </c>
    </row>
    <row r="339" spans="2:65" s="1" customFormat="1" ht="16.5" customHeight="1">
      <c r="B339" s="144"/>
      <c r="C339" s="188" t="s">
        <v>451</v>
      </c>
      <c r="D339" s="188" t="s">
        <v>260</v>
      </c>
      <c r="E339" s="189" t="s">
        <v>452</v>
      </c>
      <c r="F339" s="190" t="s">
        <v>453</v>
      </c>
      <c r="G339" s="191" t="s">
        <v>252</v>
      </c>
      <c r="H339" s="192">
        <v>91.588999999999999</v>
      </c>
      <c r="I339" s="193"/>
      <c r="J339" s="194">
        <f>ROUND(I339*H339,2)</f>
        <v>0</v>
      </c>
      <c r="K339" s="190" t="s">
        <v>3</v>
      </c>
      <c r="L339" s="195"/>
      <c r="M339" s="196" t="s">
        <v>3</v>
      </c>
      <c r="N339" s="197" t="s">
        <v>43</v>
      </c>
      <c r="O339" s="52"/>
      <c r="P339" s="154">
        <f>O339*H339</f>
        <v>0</v>
      </c>
      <c r="Q339" s="154">
        <v>0</v>
      </c>
      <c r="R339" s="154">
        <f>Q339*H339</f>
        <v>0</v>
      </c>
      <c r="S339" s="154">
        <v>0</v>
      </c>
      <c r="T339" s="155">
        <f>S339*H339</f>
        <v>0</v>
      </c>
      <c r="AR339" s="156" t="s">
        <v>160</v>
      </c>
      <c r="AT339" s="156" t="s">
        <v>260</v>
      </c>
      <c r="AU339" s="156" t="s">
        <v>82</v>
      </c>
      <c r="AY339" s="17" t="s">
        <v>119</v>
      </c>
      <c r="BE339" s="157">
        <f>IF(N339="základní",J339,0)</f>
        <v>0</v>
      </c>
      <c r="BF339" s="157">
        <f>IF(N339="snížená",J339,0)</f>
        <v>0</v>
      </c>
      <c r="BG339" s="157">
        <f>IF(N339="zákl. přenesená",J339,0)</f>
        <v>0</v>
      </c>
      <c r="BH339" s="157">
        <f>IF(N339="sníž. přenesená",J339,0)</f>
        <v>0</v>
      </c>
      <c r="BI339" s="157">
        <f>IF(N339="nulová",J339,0)</f>
        <v>0</v>
      </c>
      <c r="BJ339" s="17" t="s">
        <v>80</v>
      </c>
      <c r="BK339" s="157">
        <f>ROUND(I339*H339,2)</f>
        <v>0</v>
      </c>
      <c r="BL339" s="17" t="s">
        <v>126</v>
      </c>
      <c r="BM339" s="156" t="s">
        <v>454</v>
      </c>
    </row>
    <row r="340" spans="2:65" s="1" customFormat="1" ht="11.25">
      <c r="B340" s="32"/>
      <c r="D340" s="158" t="s">
        <v>128</v>
      </c>
      <c r="F340" s="159" t="s">
        <v>453</v>
      </c>
      <c r="I340" s="88"/>
      <c r="L340" s="32"/>
      <c r="M340" s="160"/>
      <c r="N340" s="52"/>
      <c r="O340" s="52"/>
      <c r="P340" s="52"/>
      <c r="Q340" s="52"/>
      <c r="R340" s="52"/>
      <c r="S340" s="52"/>
      <c r="T340" s="53"/>
      <c r="AT340" s="17" t="s">
        <v>128</v>
      </c>
      <c r="AU340" s="17" t="s">
        <v>82</v>
      </c>
    </row>
    <row r="341" spans="2:65" s="1" customFormat="1" ht="19.5">
      <c r="B341" s="32"/>
      <c r="D341" s="158" t="s">
        <v>129</v>
      </c>
      <c r="F341" s="161" t="s">
        <v>444</v>
      </c>
      <c r="I341" s="88"/>
      <c r="L341" s="32"/>
      <c r="M341" s="160"/>
      <c r="N341" s="52"/>
      <c r="O341" s="52"/>
      <c r="P341" s="52"/>
      <c r="Q341" s="52"/>
      <c r="R341" s="52"/>
      <c r="S341" s="52"/>
      <c r="T341" s="53"/>
      <c r="AT341" s="17" t="s">
        <v>129</v>
      </c>
      <c r="AU341" s="17" t="s">
        <v>82</v>
      </c>
    </row>
    <row r="342" spans="2:65" s="12" customFormat="1" ht="11.25">
      <c r="B342" s="165"/>
      <c r="D342" s="158" t="s">
        <v>232</v>
      </c>
      <c r="E342" s="166" t="s">
        <v>3</v>
      </c>
      <c r="F342" s="167" t="s">
        <v>424</v>
      </c>
      <c r="H342" s="166" t="s">
        <v>3</v>
      </c>
      <c r="I342" s="168"/>
      <c r="L342" s="165"/>
      <c r="M342" s="169"/>
      <c r="N342" s="170"/>
      <c r="O342" s="170"/>
      <c r="P342" s="170"/>
      <c r="Q342" s="170"/>
      <c r="R342" s="170"/>
      <c r="S342" s="170"/>
      <c r="T342" s="171"/>
      <c r="AT342" s="166" t="s">
        <v>232</v>
      </c>
      <c r="AU342" s="166" t="s">
        <v>82</v>
      </c>
      <c r="AV342" s="12" t="s">
        <v>80</v>
      </c>
      <c r="AW342" s="12" t="s">
        <v>33</v>
      </c>
      <c r="AX342" s="12" t="s">
        <v>72</v>
      </c>
      <c r="AY342" s="166" t="s">
        <v>119</v>
      </c>
    </row>
    <row r="343" spans="2:65" s="13" customFormat="1" ht="22.5">
      <c r="B343" s="172"/>
      <c r="D343" s="158" t="s">
        <v>232</v>
      </c>
      <c r="E343" s="173" t="s">
        <v>3</v>
      </c>
      <c r="F343" s="174" t="s">
        <v>425</v>
      </c>
      <c r="H343" s="175">
        <v>67.838999999999999</v>
      </c>
      <c r="I343" s="176"/>
      <c r="L343" s="172"/>
      <c r="M343" s="177"/>
      <c r="N343" s="178"/>
      <c r="O343" s="178"/>
      <c r="P343" s="178"/>
      <c r="Q343" s="178"/>
      <c r="R343" s="178"/>
      <c r="S343" s="178"/>
      <c r="T343" s="179"/>
      <c r="AT343" s="173" t="s">
        <v>232</v>
      </c>
      <c r="AU343" s="173" t="s">
        <v>82</v>
      </c>
      <c r="AV343" s="13" t="s">
        <v>82</v>
      </c>
      <c r="AW343" s="13" t="s">
        <v>33</v>
      </c>
      <c r="AX343" s="13" t="s">
        <v>72</v>
      </c>
      <c r="AY343" s="173" t="s">
        <v>119</v>
      </c>
    </row>
    <row r="344" spans="2:65" s="12" customFormat="1" ht="11.25">
      <c r="B344" s="165"/>
      <c r="D344" s="158" t="s">
        <v>232</v>
      </c>
      <c r="E344" s="166" t="s">
        <v>3</v>
      </c>
      <c r="F344" s="167" t="s">
        <v>426</v>
      </c>
      <c r="H344" s="166" t="s">
        <v>3</v>
      </c>
      <c r="I344" s="168"/>
      <c r="L344" s="165"/>
      <c r="M344" s="169"/>
      <c r="N344" s="170"/>
      <c r="O344" s="170"/>
      <c r="P344" s="170"/>
      <c r="Q344" s="170"/>
      <c r="R344" s="170"/>
      <c r="S344" s="170"/>
      <c r="T344" s="171"/>
      <c r="AT344" s="166" t="s">
        <v>232</v>
      </c>
      <c r="AU344" s="166" t="s">
        <v>82</v>
      </c>
      <c r="AV344" s="12" t="s">
        <v>80</v>
      </c>
      <c r="AW344" s="12" t="s">
        <v>33</v>
      </c>
      <c r="AX344" s="12" t="s">
        <v>72</v>
      </c>
      <c r="AY344" s="166" t="s">
        <v>119</v>
      </c>
    </row>
    <row r="345" spans="2:65" s="13" customFormat="1" ht="11.25">
      <c r="B345" s="172"/>
      <c r="D345" s="158" t="s">
        <v>232</v>
      </c>
      <c r="E345" s="173" t="s">
        <v>3</v>
      </c>
      <c r="F345" s="174" t="s">
        <v>427</v>
      </c>
      <c r="H345" s="175">
        <v>23.75</v>
      </c>
      <c r="I345" s="176"/>
      <c r="L345" s="172"/>
      <c r="M345" s="177"/>
      <c r="N345" s="178"/>
      <c r="O345" s="178"/>
      <c r="P345" s="178"/>
      <c r="Q345" s="178"/>
      <c r="R345" s="178"/>
      <c r="S345" s="178"/>
      <c r="T345" s="179"/>
      <c r="AT345" s="173" t="s">
        <v>232</v>
      </c>
      <c r="AU345" s="173" t="s">
        <v>82</v>
      </c>
      <c r="AV345" s="13" t="s">
        <v>82</v>
      </c>
      <c r="AW345" s="13" t="s">
        <v>33</v>
      </c>
      <c r="AX345" s="13" t="s">
        <v>72</v>
      </c>
      <c r="AY345" s="173" t="s">
        <v>119</v>
      </c>
    </row>
    <row r="346" spans="2:65" s="14" customFormat="1" ht="11.25">
      <c r="B346" s="180"/>
      <c r="D346" s="158" t="s">
        <v>232</v>
      </c>
      <c r="E346" s="181" t="s">
        <v>3</v>
      </c>
      <c r="F346" s="182" t="s">
        <v>235</v>
      </c>
      <c r="H346" s="183">
        <v>91.588999999999999</v>
      </c>
      <c r="I346" s="184"/>
      <c r="L346" s="180"/>
      <c r="M346" s="185"/>
      <c r="N346" s="186"/>
      <c r="O346" s="186"/>
      <c r="P346" s="186"/>
      <c r="Q346" s="186"/>
      <c r="R346" s="186"/>
      <c r="S346" s="186"/>
      <c r="T346" s="187"/>
      <c r="AT346" s="181" t="s">
        <v>232</v>
      </c>
      <c r="AU346" s="181" t="s">
        <v>82</v>
      </c>
      <c r="AV346" s="14" t="s">
        <v>126</v>
      </c>
      <c r="AW346" s="14" t="s">
        <v>33</v>
      </c>
      <c r="AX346" s="14" t="s">
        <v>80</v>
      </c>
      <c r="AY346" s="181" t="s">
        <v>119</v>
      </c>
    </row>
    <row r="347" spans="2:65" s="1" customFormat="1" ht="16.5" customHeight="1">
      <c r="B347" s="144"/>
      <c r="C347" s="145" t="s">
        <v>455</v>
      </c>
      <c r="D347" s="145" t="s">
        <v>122</v>
      </c>
      <c r="E347" s="146" t="s">
        <v>456</v>
      </c>
      <c r="F347" s="147" t="s">
        <v>457</v>
      </c>
      <c r="G347" s="148" t="s">
        <v>389</v>
      </c>
      <c r="H347" s="149">
        <v>172.49299999999999</v>
      </c>
      <c r="I347" s="150"/>
      <c r="J347" s="151">
        <f>ROUND(I347*H347,2)</f>
        <v>0</v>
      </c>
      <c r="K347" s="147" t="s">
        <v>268</v>
      </c>
      <c r="L347" s="32"/>
      <c r="M347" s="152" t="s">
        <v>3</v>
      </c>
      <c r="N347" s="153" t="s">
        <v>43</v>
      </c>
      <c r="O347" s="52"/>
      <c r="P347" s="154">
        <f>O347*H347</f>
        <v>0</v>
      </c>
      <c r="Q347" s="154">
        <v>3.3899999999999998E-3</v>
      </c>
      <c r="R347" s="154">
        <f>Q347*H347</f>
        <v>0.58475126999999993</v>
      </c>
      <c r="S347" s="154">
        <v>0</v>
      </c>
      <c r="T347" s="155">
        <f>S347*H347</f>
        <v>0</v>
      </c>
      <c r="AR347" s="156" t="s">
        <v>126</v>
      </c>
      <c r="AT347" s="156" t="s">
        <v>122</v>
      </c>
      <c r="AU347" s="156" t="s">
        <v>82</v>
      </c>
      <c r="AY347" s="17" t="s">
        <v>119</v>
      </c>
      <c r="BE347" s="157">
        <f>IF(N347="základní",J347,0)</f>
        <v>0</v>
      </c>
      <c r="BF347" s="157">
        <f>IF(N347="snížená",J347,0)</f>
        <v>0</v>
      </c>
      <c r="BG347" s="157">
        <f>IF(N347="zákl. přenesená",J347,0)</f>
        <v>0</v>
      </c>
      <c r="BH347" s="157">
        <f>IF(N347="sníž. přenesená",J347,0)</f>
        <v>0</v>
      </c>
      <c r="BI347" s="157">
        <f>IF(N347="nulová",J347,0)</f>
        <v>0</v>
      </c>
      <c r="BJ347" s="17" t="s">
        <v>80</v>
      </c>
      <c r="BK347" s="157">
        <f>ROUND(I347*H347,2)</f>
        <v>0</v>
      </c>
      <c r="BL347" s="17" t="s">
        <v>126</v>
      </c>
      <c r="BM347" s="156" t="s">
        <v>458</v>
      </c>
    </row>
    <row r="348" spans="2:65" s="1" customFormat="1" ht="19.5">
      <c r="B348" s="32"/>
      <c r="D348" s="158" t="s">
        <v>128</v>
      </c>
      <c r="F348" s="159" t="s">
        <v>459</v>
      </c>
      <c r="I348" s="88"/>
      <c r="L348" s="32"/>
      <c r="M348" s="160"/>
      <c r="N348" s="52"/>
      <c r="O348" s="52"/>
      <c r="P348" s="52"/>
      <c r="Q348" s="52"/>
      <c r="R348" s="52"/>
      <c r="S348" s="52"/>
      <c r="T348" s="53"/>
      <c r="AT348" s="17" t="s">
        <v>128</v>
      </c>
      <c r="AU348" s="17" t="s">
        <v>82</v>
      </c>
    </row>
    <row r="349" spans="2:65" s="12" customFormat="1" ht="11.25">
      <c r="B349" s="165"/>
      <c r="D349" s="158" t="s">
        <v>232</v>
      </c>
      <c r="E349" s="166" t="s">
        <v>3</v>
      </c>
      <c r="F349" s="167" t="s">
        <v>393</v>
      </c>
      <c r="H349" s="166" t="s">
        <v>3</v>
      </c>
      <c r="I349" s="168"/>
      <c r="L349" s="165"/>
      <c r="M349" s="169"/>
      <c r="N349" s="170"/>
      <c r="O349" s="170"/>
      <c r="P349" s="170"/>
      <c r="Q349" s="170"/>
      <c r="R349" s="170"/>
      <c r="S349" s="170"/>
      <c r="T349" s="171"/>
      <c r="AT349" s="166" t="s">
        <v>232</v>
      </c>
      <c r="AU349" s="166" t="s">
        <v>82</v>
      </c>
      <c r="AV349" s="12" t="s">
        <v>80</v>
      </c>
      <c r="AW349" s="12" t="s">
        <v>33</v>
      </c>
      <c r="AX349" s="12" t="s">
        <v>72</v>
      </c>
      <c r="AY349" s="166" t="s">
        <v>119</v>
      </c>
    </row>
    <row r="350" spans="2:65" s="13" customFormat="1" ht="11.25">
      <c r="B350" s="172"/>
      <c r="D350" s="158" t="s">
        <v>232</v>
      </c>
      <c r="E350" s="173" t="s">
        <v>3</v>
      </c>
      <c r="F350" s="174" t="s">
        <v>460</v>
      </c>
      <c r="H350" s="175">
        <v>172.49299999999999</v>
      </c>
      <c r="I350" s="176"/>
      <c r="L350" s="172"/>
      <c r="M350" s="177"/>
      <c r="N350" s="178"/>
      <c r="O350" s="178"/>
      <c r="P350" s="178"/>
      <c r="Q350" s="178"/>
      <c r="R350" s="178"/>
      <c r="S350" s="178"/>
      <c r="T350" s="179"/>
      <c r="AT350" s="173" t="s">
        <v>232</v>
      </c>
      <c r="AU350" s="173" t="s">
        <v>82</v>
      </c>
      <c r="AV350" s="13" t="s">
        <v>82</v>
      </c>
      <c r="AW350" s="13" t="s">
        <v>33</v>
      </c>
      <c r="AX350" s="13" t="s">
        <v>72</v>
      </c>
      <c r="AY350" s="173" t="s">
        <v>119</v>
      </c>
    </row>
    <row r="351" spans="2:65" s="14" customFormat="1" ht="11.25">
      <c r="B351" s="180"/>
      <c r="D351" s="158" t="s">
        <v>232</v>
      </c>
      <c r="E351" s="181" t="s">
        <v>3</v>
      </c>
      <c r="F351" s="182" t="s">
        <v>235</v>
      </c>
      <c r="H351" s="183">
        <v>172.49299999999999</v>
      </c>
      <c r="I351" s="184"/>
      <c r="L351" s="180"/>
      <c r="M351" s="185"/>
      <c r="N351" s="186"/>
      <c r="O351" s="186"/>
      <c r="P351" s="186"/>
      <c r="Q351" s="186"/>
      <c r="R351" s="186"/>
      <c r="S351" s="186"/>
      <c r="T351" s="187"/>
      <c r="AT351" s="181" t="s">
        <v>232</v>
      </c>
      <c r="AU351" s="181" t="s">
        <v>82</v>
      </c>
      <c r="AV351" s="14" t="s">
        <v>126</v>
      </c>
      <c r="AW351" s="14" t="s">
        <v>33</v>
      </c>
      <c r="AX351" s="14" t="s">
        <v>80</v>
      </c>
      <c r="AY351" s="181" t="s">
        <v>119</v>
      </c>
    </row>
    <row r="352" spans="2:65" s="1" customFormat="1" ht="16.5" customHeight="1">
      <c r="B352" s="144"/>
      <c r="C352" s="188" t="s">
        <v>461</v>
      </c>
      <c r="D352" s="188" t="s">
        <v>260</v>
      </c>
      <c r="E352" s="189" t="s">
        <v>462</v>
      </c>
      <c r="F352" s="190" t="s">
        <v>463</v>
      </c>
      <c r="G352" s="191" t="s">
        <v>252</v>
      </c>
      <c r="H352" s="192">
        <v>68.997</v>
      </c>
      <c r="I352" s="193"/>
      <c r="J352" s="194">
        <f>ROUND(I352*H352,2)</f>
        <v>0</v>
      </c>
      <c r="K352" s="190" t="s">
        <v>268</v>
      </c>
      <c r="L352" s="195"/>
      <c r="M352" s="196" t="s">
        <v>3</v>
      </c>
      <c r="N352" s="197" t="s">
        <v>43</v>
      </c>
      <c r="O352" s="52"/>
      <c r="P352" s="154">
        <f>O352*H352</f>
        <v>0</v>
      </c>
      <c r="Q352" s="154">
        <v>8.9999999999999998E-4</v>
      </c>
      <c r="R352" s="154">
        <f>Q352*H352</f>
        <v>6.2097300000000001E-2</v>
      </c>
      <c r="S352" s="154">
        <v>0</v>
      </c>
      <c r="T352" s="155">
        <f>S352*H352</f>
        <v>0</v>
      </c>
      <c r="AR352" s="156" t="s">
        <v>160</v>
      </c>
      <c r="AT352" s="156" t="s">
        <v>260</v>
      </c>
      <c r="AU352" s="156" t="s">
        <v>82</v>
      </c>
      <c r="AY352" s="17" t="s">
        <v>119</v>
      </c>
      <c r="BE352" s="157">
        <f>IF(N352="základní",J352,0)</f>
        <v>0</v>
      </c>
      <c r="BF352" s="157">
        <f>IF(N352="snížená",J352,0)</f>
        <v>0</v>
      </c>
      <c r="BG352" s="157">
        <f>IF(N352="zákl. přenesená",J352,0)</f>
        <v>0</v>
      </c>
      <c r="BH352" s="157">
        <f>IF(N352="sníž. přenesená",J352,0)</f>
        <v>0</v>
      </c>
      <c r="BI352" s="157">
        <f>IF(N352="nulová",J352,0)</f>
        <v>0</v>
      </c>
      <c r="BJ352" s="17" t="s">
        <v>80</v>
      </c>
      <c r="BK352" s="157">
        <f>ROUND(I352*H352,2)</f>
        <v>0</v>
      </c>
      <c r="BL352" s="17" t="s">
        <v>126</v>
      </c>
      <c r="BM352" s="156" t="s">
        <v>464</v>
      </c>
    </row>
    <row r="353" spans="2:65" s="1" customFormat="1" ht="11.25">
      <c r="B353" s="32"/>
      <c r="D353" s="158" t="s">
        <v>128</v>
      </c>
      <c r="F353" s="159" t="s">
        <v>463</v>
      </c>
      <c r="I353" s="88"/>
      <c r="L353" s="32"/>
      <c r="M353" s="160"/>
      <c r="N353" s="52"/>
      <c r="O353" s="52"/>
      <c r="P353" s="52"/>
      <c r="Q353" s="52"/>
      <c r="R353" s="52"/>
      <c r="S353" s="52"/>
      <c r="T353" s="53"/>
      <c r="AT353" s="17" t="s">
        <v>128</v>
      </c>
      <c r="AU353" s="17" t="s">
        <v>82</v>
      </c>
    </row>
    <row r="354" spans="2:65" s="12" customFormat="1" ht="11.25">
      <c r="B354" s="165"/>
      <c r="D354" s="158" t="s">
        <v>232</v>
      </c>
      <c r="E354" s="166" t="s">
        <v>3</v>
      </c>
      <c r="F354" s="167" t="s">
        <v>393</v>
      </c>
      <c r="H354" s="166" t="s">
        <v>3</v>
      </c>
      <c r="I354" s="168"/>
      <c r="L354" s="165"/>
      <c r="M354" s="169"/>
      <c r="N354" s="170"/>
      <c r="O354" s="170"/>
      <c r="P354" s="170"/>
      <c r="Q354" s="170"/>
      <c r="R354" s="170"/>
      <c r="S354" s="170"/>
      <c r="T354" s="171"/>
      <c r="AT354" s="166" t="s">
        <v>232</v>
      </c>
      <c r="AU354" s="166" t="s">
        <v>82</v>
      </c>
      <c r="AV354" s="12" t="s">
        <v>80</v>
      </c>
      <c r="AW354" s="12" t="s">
        <v>33</v>
      </c>
      <c r="AX354" s="12" t="s">
        <v>72</v>
      </c>
      <c r="AY354" s="166" t="s">
        <v>119</v>
      </c>
    </row>
    <row r="355" spans="2:65" s="13" customFormat="1" ht="11.25">
      <c r="B355" s="172"/>
      <c r="D355" s="158" t="s">
        <v>232</v>
      </c>
      <c r="E355" s="173" t="s">
        <v>3</v>
      </c>
      <c r="F355" s="174" t="s">
        <v>465</v>
      </c>
      <c r="H355" s="175">
        <v>68.997</v>
      </c>
      <c r="I355" s="176"/>
      <c r="L355" s="172"/>
      <c r="M355" s="177"/>
      <c r="N355" s="178"/>
      <c r="O355" s="178"/>
      <c r="P355" s="178"/>
      <c r="Q355" s="178"/>
      <c r="R355" s="178"/>
      <c r="S355" s="178"/>
      <c r="T355" s="179"/>
      <c r="AT355" s="173" t="s">
        <v>232</v>
      </c>
      <c r="AU355" s="173" t="s">
        <v>82</v>
      </c>
      <c r="AV355" s="13" t="s">
        <v>82</v>
      </c>
      <c r="AW355" s="13" t="s">
        <v>33</v>
      </c>
      <c r="AX355" s="13" t="s">
        <v>72</v>
      </c>
      <c r="AY355" s="173" t="s">
        <v>119</v>
      </c>
    </row>
    <row r="356" spans="2:65" s="14" customFormat="1" ht="11.25">
      <c r="B356" s="180"/>
      <c r="D356" s="158" t="s">
        <v>232</v>
      </c>
      <c r="E356" s="181" t="s">
        <v>3</v>
      </c>
      <c r="F356" s="182" t="s">
        <v>235</v>
      </c>
      <c r="H356" s="183">
        <v>68.997</v>
      </c>
      <c r="I356" s="184"/>
      <c r="L356" s="180"/>
      <c r="M356" s="185"/>
      <c r="N356" s="186"/>
      <c r="O356" s="186"/>
      <c r="P356" s="186"/>
      <c r="Q356" s="186"/>
      <c r="R356" s="186"/>
      <c r="S356" s="186"/>
      <c r="T356" s="187"/>
      <c r="AT356" s="181" t="s">
        <v>232</v>
      </c>
      <c r="AU356" s="181" t="s">
        <v>82</v>
      </c>
      <c r="AV356" s="14" t="s">
        <v>126</v>
      </c>
      <c r="AW356" s="14" t="s">
        <v>33</v>
      </c>
      <c r="AX356" s="14" t="s">
        <v>80</v>
      </c>
      <c r="AY356" s="181" t="s">
        <v>119</v>
      </c>
    </row>
    <row r="357" spans="2:65" s="1" customFormat="1" ht="16.5" customHeight="1">
      <c r="B357" s="144"/>
      <c r="C357" s="145" t="s">
        <v>466</v>
      </c>
      <c r="D357" s="145" t="s">
        <v>122</v>
      </c>
      <c r="E357" s="146" t="s">
        <v>467</v>
      </c>
      <c r="F357" s="147" t="s">
        <v>468</v>
      </c>
      <c r="G357" s="148" t="s">
        <v>389</v>
      </c>
      <c r="H357" s="149">
        <v>85</v>
      </c>
      <c r="I357" s="150"/>
      <c r="J357" s="151">
        <f>ROUND(I357*H357,2)</f>
        <v>0</v>
      </c>
      <c r="K357" s="147" t="s">
        <v>3</v>
      </c>
      <c r="L357" s="32"/>
      <c r="M357" s="152" t="s">
        <v>3</v>
      </c>
      <c r="N357" s="153" t="s">
        <v>43</v>
      </c>
      <c r="O357" s="52"/>
      <c r="P357" s="154">
        <f>O357*H357</f>
        <v>0</v>
      </c>
      <c r="Q357" s="154">
        <v>0</v>
      </c>
      <c r="R357" s="154">
        <f>Q357*H357</f>
        <v>0</v>
      </c>
      <c r="S357" s="154">
        <v>0</v>
      </c>
      <c r="T357" s="155">
        <f>S357*H357</f>
        <v>0</v>
      </c>
      <c r="AR357" s="156" t="s">
        <v>126</v>
      </c>
      <c r="AT357" s="156" t="s">
        <v>122</v>
      </c>
      <c r="AU357" s="156" t="s">
        <v>82</v>
      </c>
      <c r="AY357" s="17" t="s">
        <v>119</v>
      </c>
      <c r="BE357" s="157">
        <f>IF(N357="základní",J357,0)</f>
        <v>0</v>
      </c>
      <c r="BF357" s="157">
        <f>IF(N357="snížená",J357,0)</f>
        <v>0</v>
      </c>
      <c r="BG357" s="157">
        <f>IF(N357="zákl. přenesená",J357,0)</f>
        <v>0</v>
      </c>
      <c r="BH357" s="157">
        <f>IF(N357="sníž. přenesená",J357,0)</f>
        <v>0</v>
      </c>
      <c r="BI357" s="157">
        <f>IF(N357="nulová",J357,0)</f>
        <v>0</v>
      </c>
      <c r="BJ357" s="17" t="s">
        <v>80</v>
      </c>
      <c r="BK357" s="157">
        <f>ROUND(I357*H357,2)</f>
        <v>0</v>
      </c>
      <c r="BL357" s="17" t="s">
        <v>126</v>
      </c>
      <c r="BM357" s="156" t="s">
        <v>469</v>
      </c>
    </row>
    <row r="358" spans="2:65" s="1" customFormat="1" ht="11.25">
      <c r="B358" s="32"/>
      <c r="D358" s="158" t="s">
        <v>128</v>
      </c>
      <c r="F358" s="159" t="s">
        <v>468</v>
      </c>
      <c r="I358" s="88"/>
      <c r="L358" s="32"/>
      <c r="M358" s="160"/>
      <c r="N358" s="52"/>
      <c r="O358" s="52"/>
      <c r="P358" s="52"/>
      <c r="Q358" s="52"/>
      <c r="R358" s="52"/>
      <c r="S358" s="52"/>
      <c r="T358" s="53"/>
      <c r="AT358" s="17" t="s">
        <v>128</v>
      </c>
      <c r="AU358" s="17" t="s">
        <v>82</v>
      </c>
    </row>
    <row r="359" spans="2:65" s="1" customFormat="1" ht="16.5" customHeight="1">
      <c r="B359" s="144"/>
      <c r="C359" s="188" t="s">
        <v>470</v>
      </c>
      <c r="D359" s="188" t="s">
        <v>260</v>
      </c>
      <c r="E359" s="189" t="s">
        <v>471</v>
      </c>
      <c r="F359" s="190" t="s">
        <v>472</v>
      </c>
      <c r="G359" s="191" t="s">
        <v>389</v>
      </c>
      <c r="H359" s="192">
        <v>85</v>
      </c>
      <c r="I359" s="193"/>
      <c r="J359" s="194">
        <f>ROUND(I359*H359,2)</f>
        <v>0</v>
      </c>
      <c r="K359" s="190" t="s">
        <v>3</v>
      </c>
      <c r="L359" s="195"/>
      <c r="M359" s="196" t="s">
        <v>3</v>
      </c>
      <c r="N359" s="197" t="s">
        <v>43</v>
      </c>
      <c r="O359" s="52"/>
      <c r="P359" s="154">
        <f>O359*H359</f>
        <v>0</v>
      </c>
      <c r="Q359" s="154">
        <v>0</v>
      </c>
      <c r="R359" s="154">
        <f>Q359*H359</f>
        <v>0</v>
      </c>
      <c r="S359" s="154">
        <v>0</v>
      </c>
      <c r="T359" s="155">
        <f>S359*H359</f>
        <v>0</v>
      </c>
      <c r="AR359" s="156" t="s">
        <v>160</v>
      </c>
      <c r="AT359" s="156" t="s">
        <v>260</v>
      </c>
      <c r="AU359" s="156" t="s">
        <v>82</v>
      </c>
      <c r="AY359" s="17" t="s">
        <v>119</v>
      </c>
      <c r="BE359" s="157">
        <f>IF(N359="základní",J359,0)</f>
        <v>0</v>
      </c>
      <c r="BF359" s="157">
        <f>IF(N359="snížená",J359,0)</f>
        <v>0</v>
      </c>
      <c r="BG359" s="157">
        <f>IF(N359="zákl. přenesená",J359,0)</f>
        <v>0</v>
      </c>
      <c r="BH359" s="157">
        <f>IF(N359="sníž. přenesená",J359,0)</f>
        <v>0</v>
      </c>
      <c r="BI359" s="157">
        <f>IF(N359="nulová",J359,0)</f>
        <v>0</v>
      </c>
      <c r="BJ359" s="17" t="s">
        <v>80</v>
      </c>
      <c r="BK359" s="157">
        <f>ROUND(I359*H359,2)</f>
        <v>0</v>
      </c>
      <c r="BL359" s="17" t="s">
        <v>126</v>
      </c>
      <c r="BM359" s="156" t="s">
        <v>473</v>
      </c>
    </row>
    <row r="360" spans="2:65" s="1" customFormat="1" ht="11.25">
      <c r="B360" s="32"/>
      <c r="D360" s="158" t="s">
        <v>128</v>
      </c>
      <c r="F360" s="159" t="s">
        <v>472</v>
      </c>
      <c r="I360" s="88"/>
      <c r="L360" s="32"/>
      <c r="M360" s="160"/>
      <c r="N360" s="52"/>
      <c r="O360" s="52"/>
      <c r="P360" s="52"/>
      <c r="Q360" s="52"/>
      <c r="R360" s="52"/>
      <c r="S360" s="52"/>
      <c r="T360" s="53"/>
      <c r="AT360" s="17" t="s">
        <v>128</v>
      </c>
      <c r="AU360" s="17" t="s">
        <v>82</v>
      </c>
    </row>
    <row r="361" spans="2:65" s="13" customFormat="1" ht="11.25">
      <c r="B361" s="172"/>
      <c r="D361" s="158" t="s">
        <v>232</v>
      </c>
      <c r="E361" s="173" t="s">
        <v>3</v>
      </c>
      <c r="F361" s="174" t="s">
        <v>474</v>
      </c>
      <c r="H361" s="175">
        <v>85</v>
      </c>
      <c r="I361" s="176"/>
      <c r="L361" s="172"/>
      <c r="M361" s="177"/>
      <c r="N361" s="178"/>
      <c r="O361" s="178"/>
      <c r="P361" s="178"/>
      <c r="Q361" s="178"/>
      <c r="R361" s="178"/>
      <c r="S361" s="178"/>
      <c r="T361" s="179"/>
      <c r="AT361" s="173" t="s">
        <v>232</v>
      </c>
      <c r="AU361" s="173" t="s">
        <v>82</v>
      </c>
      <c r="AV361" s="13" t="s">
        <v>82</v>
      </c>
      <c r="AW361" s="13" t="s">
        <v>33</v>
      </c>
      <c r="AX361" s="13" t="s">
        <v>72</v>
      </c>
      <c r="AY361" s="173" t="s">
        <v>119</v>
      </c>
    </row>
    <row r="362" spans="2:65" s="14" customFormat="1" ht="11.25">
      <c r="B362" s="180"/>
      <c r="D362" s="158" t="s">
        <v>232</v>
      </c>
      <c r="E362" s="181" t="s">
        <v>3</v>
      </c>
      <c r="F362" s="182" t="s">
        <v>235</v>
      </c>
      <c r="H362" s="183">
        <v>85</v>
      </c>
      <c r="I362" s="184"/>
      <c r="L362" s="180"/>
      <c r="M362" s="185"/>
      <c r="N362" s="186"/>
      <c r="O362" s="186"/>
      <c r="P362" s="186"/>
      <c r="Q362" s="186"/>
      <c r="R362" s="186"/>
      <c r="S362" s="186"/>
      <c r="T362" s="187"/>
      <c r="AT362" s="181" t="s">
        <v>232</v>
      </c>
      <c r="AU362" s="181" t="s">
        <v>82</v>
      </c>
      <c r="AV362" s="14" t="s">
        <v>126</v>
      </c>
      <c r="AW362" s="14" t="s">
        <v>33</v>
      </c>
      <c r="AX362" s="14" t="s">
        <v>80</v>
      </c>
      <c r="AY362" s="181" t="s">
        <v>119</v>
      </c>
    </row>
    <row r="363" spans="2:65" s="1" customFormat="1" ht="16.5" customHeight="1">
      <c r="B363" s="144"/>
      <c r="C363" s="145" t="s">
        <v>475</v>
      </c>
      <c r="D363" s="145" t="s">
        <v>122</v>
      </c>
      <c r="E363" s="146" t="s">
        <v>476</v>
      </c>
      <c r="F363" s="147" t="s">
        <v>477</v>
      </c>
      <c r="G363" s="148" t="s">
        <v>252</v>
      </c>
      <c r="H363" s="149">
        <v>72.994</v>
      </c>
      <c r="I363" s="150"/>
      <c r="J363" s="151">
        <f>ROUND(I363*H363,2)</f>
        <v>0</v>
      </c>
      <c r="K363" s="147" t="s">
        <v>3</v>
      </c>
      <c r="L363" s="32"/>
      <c r="M363" s="152" t="s">
        <v>3</v>
      </c>
      <c r="N363" s="153" t="s">
        <v>43</v>
      </c>
      <c r="O363" s="52"/>
      <c r="P363" s="154">
        <f>O363*H363</f>
        <v>0</v>
      </c>
      <c r="Q363" s="154">
        <v>1.022E-2</v>
      </c>
      <c r="R363" s="154">
        <f>Q363*H363</f>
        <v>0.74599868000000003</v>
      </c>
      <c r="S363" s="154">
        <v>0</v>
      </c>
      <c r="T363" s="155">
        <f>S363*H363</f>
        <v>0</v>
      </c>
      <c r="AR363" s="156" t="s">
        <v>126</v>
      </c>
      <c r="AT363" s="156" t="s">
        <v>122</v>
      </c>
      <c r="AU363" s="156" t="s">
        <v>82</v>
      </c>
      <c r="AY363" s="17" t="s">
        <v>119</v>
      </c>
      <c r="BE363" s="157">
        <f>IF(N363="základní",J363,0)</f>
        <v>0</v>
      </c>
      <c r="BF363" s="157">
        <f>IF(N363="snížená",J363,0)</f>
        <v>0</v>
      </c>
      <c r="BG363" s="157">
        <f>IF(N363="zákl. přenesená",J363,0)</f>
        <v>0</v>
      </c>
      <c r="BH363" s="157">
        <f>IF(N363="sníž. přenesená",J363,0)</f>
        <v>0</v>
      </c>
      <c r="BI363" s="157">
        <f>IF(N363="nulová",J363,0)</f>
        <v>0</v>
      </c>
      <c r="BJ363" s="17" t="s">
        <v>80</v>
      </c>
      <c r="BK363" s="157">
        <f>ROUND(I363*H363,2)</f>
        <v>0</v>
      </c>
      <c r="BL363" s="17" t="s">
        <v>126</v>
      </c>
      <c r="BM363" s="156" t="s">
        <v>478</v>
      </c>
    </row>
    <row r="364" spans="2:65" s="1" customFormat="1" ht="11.25">
      <c r="B364" s="32"/>
      <c r="D364" s="158" t="s">
        <v>128</v>
      </c>
      <c r="F364" s="159" t="s">
        <v>477</v>
      </c>
      <c r="I364" s="88"/>
      <c r="L364" s="32"/>
      <c r="M364" s="160"/>
      <c r="N364" s="52"/>
      <c r="O364" s="52"/>
      <c r="P364" s="52"/>
      <c r="Q364" s="52"/>
      <c r="R364" s="52"/>
      <c r="S364" s="52"/>
      <c r="T364" s="53"/>
      <c r="AT364" s="17" t="s">
        <v>128</v>
      </c>
      <c r="AU364" s="17" t="s">
        <v>82</v>
      </c>
    </row>
    <row r="365" spans="2:65" s="12" customFormat="1" ht="11.25">
      <c r="B365" s="165"/>
      <c r="D365" s="158" t="s">
        <v>232</v>
      </c>
      <c r="E365" s="166" t="s">
        <v>3</v>
      </c>
      <c r="F365" s="167" t="s">
        <v>374</v>
      </c>
      <c r="H365" s="166" t="s">
        <v>3</v>
      </c>
      <c r="I365" s="168"/>
      <c r="L365" s="165"/>
      <c r="M365" s="169"/>
      <c r="N365" s="170"/>
      <c r="O365" s="170"/>
      <c r="P365" s="170"/>
      <c r="Q365" s="170"/>
      <c r="R365" s="170"/>
      <c r="S365" s="170"/>
      <c r="T365" s="171"/>
      <c r="AT365" s="166" t="s">
        <v>232</v>
      </c>
      <c r="AU365" s="166" t="s">
        <v>82</v>
      </c>
      <c r="AV365" s="12" t="s">
        <v>80</v>
      </c>
      <c r="AW365" s="12" t="s">
        <v>33</v>
      </c>
      <c r="AX365" s="12" t="s">
        <v>72</v>
      </c>
      <c r="AY365" s="166" t="s">
        <v>119</v>
      </c>
    </row>
    <row r="366" spans="2:65" s="13" customFormat="1" ht="11.25">
      <c r="B366" s="172"/>
      <c r="D366" s="158" t="s">
        <v>232</v>
      </c>
      <c r="E366" s="173" t="s">
        <v>3</v>
      </c>
      <c r="F366" s="174" t="s">
        <v>287</v>
      </c>
      <c r="H366" s="175">
        <v>48.005000000000003</v>
      </c>
      <c r="I366" s="176"/>
      <c r="L366" s="172"/>
      <c r="M366" s="177"/>
      <c r="N366" s="178"/>
      <c r="O366" s="178"/>
      <c r="P366" s="178"/>
      <c r="Q366" s="178"/>
      <c r="R366" s="178"/>
      <c r="S366" s="178"/>
      <c r="T366" s="179"/>
      <c r="AT366" s="173" t="s">
        <v>232</v>
      </c>
      <c r="AU366" s="173" t="s">
        <v>82</v>
      </c>
      <c r="AV366" s="13" t="s">
        <v>82</v>
      </c>
      <c r="AW366" s="13" t="s">
        <v>33</v>
      </c>
      <c r="AX366" s="13" t="s">
        <v>72</v>
      </c>
      <c r="AY366" s="173" t="s">
        <v>119</v>
      </c>
    </row>
    <row r="367" spans="2:65" s="12" customFormat="1" ht="11.25">
      <c r="B367" s="165"/>
      <c r="D367" s="158" t="s">
        <v>232</v>
      </c>
      <c r="E367" s="166" t="s">
        <v>3</v>
      </c>
      <c r="F367" s="167" t="s">
        <v>479</v>
      </c>
      <c r="H367" s="166" t="s">
        <v>3</v>
      </c>
      <c r="I367" s="168"/>
      <c r="L367" s="165"/>
      <c r="M367" s="169"/>
      <c r="N367" s="170"/>
      <c r="O367" s="170"/>
      <c r="P367" s="170"/>
      <c r="Q367" s="170"/>
      <c r="R367" s="170"/>
      <c r="S367" s="170"/>
      <c r="T367" s="171"/>
      <c r="AT367" s="166" t="s">
        <v>232</v>
      </c>
      <c r="AU367" s="166" t="s">
        <v>82</v>
      </c>
      <c r="AV367" s="12" t="s">
        <v>80</v>
      </c>
      <c r="AW367" s="12" t="s">
        <v>33</v>
      </c>
      <c r="AX367" s="12" t="s">
        <v>72</v>
      </c>
      <c r="AY367" s="166" t="s">
        <v>119</v>
      </c>
    </row>
    <row r="368" spans="2:65" s="13" customFormat="1" ht="11.25">
      <c r="B368" s="172"/>
      <c r="D368" s="158" t="s">
        <v>232</v>
      </c>
      <c r="E368" s="173" t="s">
        <v>3</v>
      </c>
      <c r="F368" s="174" t="s">
        <v>480</v>
      </c>
      <c r="H368" s="175">
        <v>24.989000000000001</v>
      </c>
      <c r="I368" s="176"/>
      <c r="L368" s="172"/>
      <c r="M368" s="177"/>
      <c r="N368" s="178"/>
      <c r="O368" s="178"/>
      <c r="P368" s="178"/>
      <c r="Q368" s="178"/>
      <c r="R368" s="178"/>
      <c r="S368" s="178"/>
      <c r="T368" s="179"/>
      <c r="AT368" s="173" t="s">
        <v>232</v>
      </c>
      <c r="AU368" s="173" t="s">
        <v>82</v>
      </c>
      <c r="AV368" s="13" t="s">
        <v>82</v>
      </c>
      <c r="AW368" s="13" t="s">
        <v>33</v>
      </c>
      <c r="AX368" s="13" t="s">
        <v>72</v>
      </c>
      <c r="AY368" s="173" t="s">
        <v>119</v>
      </c>
    </row>
    <row r="369" spans="2:65" s="14" customFormat="1" ht="11.25">
      <c r="B369" s="180"/>
      <c r="D369" s="158" t="s">
        <v>232</v>
      </c>
      <c r="E369" s="181" t="s">
        <v>3</v>
      </c>
      <c r="F369" s="182" t="s">
        <v>235</v>
      </c>
      <c r="H369" s="183">
        <v>72.994</v>
      </c>
      <c r="I369" s="184"/>
      <c r="L369" s="180"/>
      <c r="M369" s="185"/>
      <c r="N369" s="186"/>
      <c r="O369" s="186"/>
      <c r="P369" s="186"/>
      <c r="Q369" s="186"/>
      <c r="R369" s="186"/>
      <c r="S369" s="186"/>
      <c r="T369" s="187"/>
      <c r="AT369" s="181" t="s">
        <v>232</v>
      </c>
      <c r="AU369" s="181" t="s">
        <v>82</v>
      </c>
      <c r="AV369" s="14" t="s">
        <v>126</v>
      </c>
      <c r="AW369" s="14" t="s">
        <v>33</v>
      </c>
      <c r="AX369" s="14" t="s">
        <v>80</v>
      </c>
      <c r="AY369" s="181" t="s">
        <v>119</v>
      </c>
    </row>
    <row r="370" spans="2:65" s="1" customFormat="1" ht="16.5" customHeight="1">
      <c r="B370" s="144"/>
      <c r="C370" s="188" t="s">
        <v>481</v>
      </c>
      <c r="D370" s="188" t="s">
        <v>260</v>
      </c>
      <c r="E370" s="189" t="s">
        <v>482</v>
      </c>
      <c r="F370" s="190" t="s">
        <v>483</v>
      </c>
      <c r="G370" s="191" t="s">
        <v>252</v>
      </c>
      <c r="H370" s="192">
        <v>48.005000000000003</v>
      </c>
      <c r="I370" s="193"/>
      <c r="J370" s="194">
        <f>ROUND(I370*H370,2)</f>
        <v>0</v>
      </c>
      <c r="K370" s="190" t="s">
        <v>3</v>
      </c>
      <c r="L370" s="195"/>
      <c r="M370" s="196" t="s">
        <v>3</v>
      </c>
      <c r="N370" s="197" t="s">
        <v>43</v>
      </c>
      <c r="O370" s="52"/>
      <c r="P370" s="154">
        <f>O370*H370</f>
        <v>0</v>
      </c>
      <c r="Q370" s="154">
        <v>1.5E-3</v>
      </c>
      <c r="R370" s="154">
        <f>Q370*H370</f>
        <v>7.2007500000000002E-2</v>
      </c>
      <c r="S370" s="154">
        <v>0</v>
      </c>
      <c r="T370" s="155">
        <f>S370*H370</f>
        <v>0</v>
      </c>
      <c r="AR370" s="156" t="s">
        <v>160</v>
      </c>
      <c r="AT370" s="156" t="s">
        <v>260</v>
      </c>
      <c r="AU370" s="156" t="s">
        <v>82</v>
      </c>
      <c r="AY370" s="17" t="s">
        <v>119</v>
      </c>
      <c r="BE370" s="157">
        <f>IF(N370="základní",J370,0)</f>
        <v>0</v>
      </c>
      <c r="BF370" s="157">
        <f>IF(N370="snížená",J370,0)</f>
        <v>0</v>
      </c>
      <c r="BG370" s="157">
        <f>IF(N370="zákl. přenesená",J370,0)</f>
        <v>0</v>
      </c>
      <c r="BH370" s="157">
        <f>IF(N370="sníž. přenesená",J370,0)</f>
        <v>0</v>
      </c>
      <c r="BI370" s="157">
        <f>IF(N370="nulová",J370,0)</f>
        <v>0</v>
      </c>
      <c r="BJ370" s="17" t="s">
        <v>80</v>
      </c>
      <c r="BK370" s="157">
        <f>ROUND(I370*H370,2)</f>
        <v>0</v>
      </c>
      <c r="BL370" s="17" t="s">
        <v>126</v>
      </c>
      <c r="BM370" s="156" t="s">
        <v>484</v>
      </c>
    </row>
    <row r="371" spans="2:65" s="1" customFormat="1" ht="11.25">
      <c r="B371" s="32"/>
      <c r="D371" s="158" t="s">
        <v>128</v>
      </c>
      <c r="F371" s="159" t="s">
        <v>483</v>
      </c>
      <c r="I371" s="88"/>
      <c r="L371" s="32"/>
      <c r="M371" s="160"/>
      <c r="N371" s="52"/>
      <c r="O371" s="52"/>
      <c r="P371" s="52"/>
      <c r="Q371" s="52"/>
      <c r="R371" s="52"/>
      <c r="S371" s="52"/>
      <c r="T371" s="53"/>
      <c r="AT371" s="17" t="s">
        <v>128</v>
      </c>
      <c r="AU371" s="17" t="s">
        <v>82</v>
      </c>
    </row>
    <row r="372" spans="2:65" s="1" customFormat="1" ht="19.5">
      <c r="B372" s="32"/>
      <c r="D372" s="158" t="s">
        <v>129</v>
      </c>
      <c r="F372" s="161" t="s">
        <v>485</v>
      </c>
      <c r="I372" s="88"/>
      <c r="L372" s="32"/>
      <c r="M372" s="160"/>
      <c r="N372" s="52"/>
      <c r="O372" s="52"/>
      <c r="P372" s="52"/>
      <c r="Q372" s="52"/>
      <c r="R372" s="52"/>
      <c r="S372" s="52"/>
      <c r="T372" s="53"/>
      <c r="AT372" s="17" t="s">
        <v>129</v>
      </c>
      <c r="AU372" s="17" t="s">
        <v>82</v>
      </c>
    </row>
    <row r="373" spans="2:65" s="12" customFormat="1" ht="11.25">
      <c r="B373" s="165"/>
      <c r="D373" s="158" t="s">
        <v>232</v>
      </c>
      <c r="E373" s="166" t="s">
        <v>3</v>
      </c>
      <c r="F373" s="167" t="s">
        <v>374</v>
      </c>
      <c r="H373" s="166" t="s">
        <v>3</v>
      </c>
      <c r="I373" s="168"/>
      <c r="L373" s="165"/>
      <c r="M373" s="169"/>
      <c r="N373" s="170"/>
      <c r="O373" s="170"/>
      <c r="P373" s="170"/>
      <c r="Q373" s="170"/>
      <c r="R373" s="170"/>
      <c r="S373" s="170"/>
      <c r="T373" s="171"/>
      <c r="AT373" s="166" t="s">
        <v>232</v>
      </c>
      <c r="AU373" s="166" t="s">
        <v>82</v>
      </c>
      <c r="AV373" s="12" t="s">
        <v>80</v>
      </c>
      <c r="AW373" s="12" t="s">
        <v>33</v>
      </c>
      <c r="AX373" s="12" t="s">
        <v>72</v>
      </c>
      <c r="AY373" s="166" t="s">
        <v>119</v>
      </c>
    </row>
    <row r="374" spans="2:65" s="13" customFormat="1" ht="11.25">
      <c r="B374" s="172"/>
      <c r="D374" s="158" t="s">
        <v>232</v>
      </c>
      <c r="E374" s="173" t="s">
        <v>3</v>
      </c>
      <c r="F374" s="174" t="s">
        <v>287</v>
      </c>
      <c r="H374" s="175">
        <v>48.005000000000003</v>
      </c>
      <c r="I374" s="176"/>
      <c r="L374" s="172"/>
      <c r="M374" s="177"/>
      <c r="N374" s="178"/>
      <c r="O374" s="178"/>
      <c r="P374" s="178"/>
      <c r="Q374" s="178"/>
      <c r="R374" s="178"/>
      <c r="S374" s="178"/>
      <c r="T374" s="179"/>
      <c r="AT374" s="173" t="s">
        <v>232</v>
      </c>
      <c r="AU374" s="173" t="s">
        <v>82</v>
      </c>
      <c r="AV374" s="13" t="s">
        <v>82</v>
      </c>
      <c r="AW374" s="13" t="s">
        <v>33</v>
      </c>
      <c r="AX374" s="13" t="s">
        <v>72</v>
      </c>
      <c r="AY374" s="173" t="s">
        <v>119</v>
      </c>
    </row>
    <row r="375" spans="2:65" s="14" customFormat="1" ht="11.25">
      <c r="B375" s="180"/>
      <c r="D375" s="158" t="s">
        <v>232</v>
      </c>
      <c r="E375" s="181" t="s">
        <v>3</v>
      </c>
      <c r="F375" s="182" t="s">
        <v>235</v>
      </c>
      <c r="H375" s="183">
        <v>48.005000000000003</v>
      </c>
      <c r="I375" s="184"/>
      <c r="L375" s="180"/>
      <c r="M375" s="185"/>
      <c r="N375" s="186"/>
      <c r="O375" s="186"/>
      <c r="P375" s="186"/>
      <c r="Q375" s="186"/>
      <c r="R375" s="186"/>
      <c r="S375" s="186"/>
      <c r="T375" s="187"/>
      <c r="AT375" s="181" t="s">
        <v>232</v>
      </c>
      <c r="AU375" s="181" t="s">
        <v>82</v>
      </c>
      <c r="AV375" s="14" t="s">
        <v>126</v>
      </c>
      <c r="AW375" s="14" t="s">
        <v>33</v>
      </c>
      <c r="AX375" s="14" t="s">
        <v>80</v>
      </c>
      <c r="AY375" s="181" t="s">
        <v>119</v>
      </c>
    </row>
    <row r="376" spans="2:65" s="1" customFormat="1" ht="16.5" customHeight="1">
      <c r="B376" s="144"/>
      <c r="C376" s="188" t="s">
        <v>486</v>
      </c>
      <c r="D376" s="188" t="s">
        <v>260</v>
      </c>
      <c r="E376" s="189" t="s">
        <v>487</v>
      </c>
      <c r="F376" s="190" t="s">
        <v>488</v>
      </c>
      <c r="G376" s="191" t="s">
        <v>252</v>
      </c>
      <c r="H376" s="192">
        <v>24.989000000000001</v>
      </c>
      <c r="I376" s="193"/>
      <c r="J376" s="194">
        <f>ROUND(I376*H376,2)</f>
        <v>0</v>
      </c>
      <c r="K376" s="190" t="s">
        <v>3</v>
      </c>
      <c r="L376" s="195"/>
      <c r="M376" s="196" t="s">
        <v>3</v>
      </c>
      <c r="N376" s="197" t="s">
        <v>43</v>
      </c>
      <c r="O376" s="52"/>
      <c r="P376" s="154">
        <f>O376*H376</f>
        <v>0</v>
      </c>
      <c r="Q376" s="154">
        <v>0</v>
      </c>
      <c r="R376" s="154">
        <f>Q376*H376</f>
        <v>0</v>
      </c>
      <c r="S376" s="154">
        <v>0</v>
      </c>
      <c r="T376" s="155">
        <f>S376*H376</f>
        <v>0</v>
      </c>
      <c r="AR376" s="156" t="s">
        <v>160</v>
      </c>
      <c r="AT376" s="156" t="s">
        <v>260</v>
      </c>
      <c r="AU376" s="156" t="s">
        <v>82</v>
      </c>
      <c r="AY376" s="17" t="s">
        <v>119</v>
      </c>
      <c r="BE376" s="157">
        <f>IF(N376="základní",J376,0)</f>
        <v>0</v>
      </c>
      <c r="BF376" s="157">
        <f>IF(N376="snížená",J376,0)</f>
        <v>0</v>
      </c>
      <c r="BG376" s="157">
        <f>IF(N376="zákl. přenesená",J376,0)</f>
        <v>0</v>
      </c>
      <c r="BH376" s="157">
        <f>IF(N376="sníž. přenesená",J376,0)</f>
        <v>0</v>
      </c>
      <c r="BI376" s="157">
        <f>IF(N376="nulová",J376,0)</f>
        <v>0</v>
      </c>
      <c r="BJ376" s="17" t="s">
        <v>80</v>
      </c>
      <c r="BK376" s="157">
        <f>ROUND(I376*H376,2)</f>
        <v>0</v>
      </c>
      <c r="BL376" s="17" t="s">
        <v>126</v>
      </c>
      <c r="BM376" s="156" t="s">
        <v>489</v>
      </c>
    </row>
    <row r="377" spans="2:65" s="1" customFormat="1" ht="11.25">
      <c r="B377" s="32"/>
      <c r="D377" s="158" t="s">
        <v>128</v>
      </c>
      <c r="F377" s="159" t="s">
        <v>488</v>
      </c>
      <c r="I377" s="88"/>
      <c r="L377" s="32"/>
      <c r="M377" s="160"/>
      <c r="N377" s="52"/>
      <c r="O377" s="52"/>
      <c r="P377" s="52"/>
      <c r="Q377" s="52"/>
      <c r="R377" s="52"/>
      <c r="S377" s="52"/>
      <c r="T377" s="53"/>
      <c r="AT377" s="17" t="s">
        <v>128</v>
      </c>
      <c r="AU377" s="17" t="s">
        <v>82</v>
      </c>
    </row>
    <row r="378" spans="2:65" s="1" customFormat="1" ht="19.5">
      <c r="B378" s="32"/>
      <c r="D378" s="158" t="s">
        <v>129</v>
      </c>
      <c r="F378" s="161" t="s">
        <v>490</v>
      </c>
      <c r="I378" s="88"/>
      <c r="L378" s="32"/>
      <c r="M378" s="160"/>
      <c r="N378" s="52"/>
      <c r="O378" s="52"/>
      <c r="P378" s="52"/>
      <c r="Q378" s="52"/>
      <c r="R378" s="52"/>
      <c r="S378" s="52"/>
      <c r="T378" s="53"/>
      <c r="AT378" s="17" t="s">
        <v>129</v>
      </c>
      <c r="AU378" s="17" t="s">
        <v>82</v>
      </c>
    </row>
    <row r="379" spans="2:65" s="1" customFormat="1" ht="16.5" customHeight="1">
      <c r="B379" s="144"/>
      <c r="C379" s="188" t="s">
        <v>491</v>
      </c>
      <c r="D379" s="188" t="s">
        <v>260</v>
      </c>
      <c r="E379" s="189" t="s">
        <v>492</v>
      </c>
      <c r="F379" s="190" t="s">
        <v>493</v>
      </c>
      <c r="G379" s="191" t="s">
        <v>252</v>
      </c>
      <c r="H379" s="192">
        <v>72.994</v>
      </c>
      <c r="I379" s="193"/>
      <c r="J379" s="194">
        <f>ROUND(I379*H379,2)</f>
        <v>0</v>
      </c>
      <c r="K379" s="190" t="s">
        <v>3</v>
      </c>
      <c r="L379" s="195"/>
      <c r="M379" s="196" t="s">
        <v>3</v>
      </c>
      <c r="N379" s="197" t="s">
        <v>43</v>
      </c>
      <c r="O379" s="52"/>
      <c r="P379" s="154">
        <f>O379*H379</f>
        <v>0</v>
      </c>
      <c r="Q379" s="154">
        <v>0</v>
      </c>
      <c r="R379" s="154">
        <f>Q379*H379</f>
        <v>0</v>
      </c>
      <c r="S379" s="154">
        <v>0</v>
      </c>
      <c r="T379" s="155">
        <f>S379*H379</f>
        <v>0</v>
      </c>
      <c r="AR379" s="156" t="s">
        <v>160</v>
      </c>
      <c r="AT379" s="156" t="s">
        <v>260</v>
      </c>
      <c r="AU379" s="156" t="s">
        <v>82</v>
      </c>
      <c r="AY379" s="17" t="s">
        <v>119</v>
      </c>
      <c r="BE379" s="157">
        <f>IF(N379="základní",J379,0)</f>
        <v>0</v>
      </c>
      <c r="BF379" s="157">
        <f>IF(N379="snížená",J379,0)</f>
        <v>0</v>
      </c>
      <c r="BG379" s="157">
        <f>IF(N379="zákl. přenesená",J379,0)</f>
        <v>0</v>
      </c>
      <c r="BH379" s="157">
        <f>IF(N379="sníž. přenesená",J379,0)</f>
        <v>0</v>
      </c>
      <c r="BI379" s="157">
        <f>IF(N379="nulová",J379,0)</f>
        <v>0</v>
      </c>
      <c r="BJ379" s="17" t="s">
        <v>80</v>
      </c>
      <c r="BK379" s="157">
        <f>ROUND(I379*H379,2)</f>
        <v>0</v>
      </c>
      <c r="BL379" s="17" t="s">
        <v>126</v>
      </c>
      <c r="BM379" s="156" t="s">
        <v>494</v>
      </c>
    </row>
    <row r="380" spans="2:65" s="1" customFormat="1" ht="11.25">
      <c r="B380" s="32"/>
      <c r="D380" s="158" t="s">
        <v>128</v>
      </c>
      <c r="F380" s="159" t="s">
        <v>493</v>
      </c>
      <c r="I380" s="88"/>
      <c r="L380" s="32"/>
      <c r="M380" s="160"/>
      <c r="N380" s="52"/>
      <c r="O380" s="52"/>
      <c r="P380" s="52"/>
      <c r="Q380" s="52"/>
      <c r="R380" s="52"/>
      <c r="S380" s="52"/>
      <c r="T380" s="53"/>
      <c r="AT380" s="17" t="s">
        <v>128</v>
      </c>
      <c r="AU380" s="17" t="s">
        <v>82</v>
      </c>
    </row>
    <row r="381" spans="2:65" s="1" customFormat="1" ht="48.75">
      <c r="B381" s="32"/>
      <c r="D381" s="158" t="s">
        <v>129</v>
      </c>
      <c r="F381" s="161" t="s">
        <v>495</v>
      </c>
      <c r="I381" s="88"/>
      <c r="L381" s="32"/>
      <c r="M381" s="160"/>
      <c r="N381" s="52"/>
      <c r="O381" s="52"/>
      <c r="P381" s="52"/>
      <c r="Q381" s="52"/>
      <c r="R381" s="52"/>
      <c r="S381" s="52"/>
      <c r="T381" s="53"/>
      <c r="AT381" s="17" t="s">
        <v>129</v>
      </c>
      <c r="AU381" s="17" t="s">
        <v>82</v>
      </c>
    </row>
    <row r="382" spans="2:65" s="12" customFormat="1" ht="11.25">
      <c r="B382" s="165"/>
      <c r="D382" s="158" t="s">
        <v>232</v>
      </c>
      <c r="E382" s="166" t="s">
        <v>3</v>
      </c>
      <c r="F382" s="167" t="s">
        <v>374</v>
      </c>
      <c r="H382" s="166" t="s">
        <v>3</v>
      </c>
      <c r="I382" s="168"/>
      <c r="L382" s="165"/>
      <c r="M382" s="169"/>
      <c r="N382" s="170"/>
      <c r="O382" s="170"/>
      <c r="P382" s="170"/>
      <c r="Q382" s="170"/>
      <c r="R382" s="170"/>
      <c r="S382" s="170"/>
      <c r="T382" s="171"/>
      <c r="AT382" s="166" t="s">
        <v>232</v>
      </c>
      <c r="AU382" s="166" t="s">
        <v>82</v>
      </c>
      <c r="AV382" s="12" t="s">
        <v>80</v>
      </c>
      <c r="AW382" s="12" t="s">
        <v>33</v>
      </c>
      <c r="AX382" s="12" t="s">
        <v>72</v>
      </c>
      <c r="AY382" s="166" t="s">
        <v>119</v>
      </c>
    </row>
    <row r="383" spans="2:65" s="13" customFormat="1" ht="11.25">
      <c r="B383" s="172"/>
      <c r="D383" s="158" t="s">
        <v>232</v>
      </c>
      <c r="E383" s="173" t="s">
        <v>3</v>
      </c>
      <c r="F383" s="174" t="s">
        <v>287</v>
      </c>
      <c r="H383" s="175">
        <v>48.005000000000003</v>
      </c>
      <c r="I383" s="176"/>
      <c r="L383" s="172"/>
      <c r="M383" s="177"/>
      <c r="N383" s="178"/>
      <c r="O383" s="178"/>
      <c r="P383" s="178"/>
      <c r="Q383" s="178"/>
      <c r="R383" s="178"/>
      <c r="S383" s="178"/>
      <c r="T383" s="179"/>
      <c r="AT383" s="173" t="s">
        <v>232</v>
      </c>
      <c r="AU383" s="173" t="s">
        <v>82</v>
      </c>
      <c r="AV383" s="13" t="s">
        <v>82</v>
      </c>
      <c r="AW383" s="13" t="s">
        <v>33</v>
      </c>
      <c r="AX383" s="13" t="s">
        <v>72</v>
      </c>
      <c r="AY383" s="173" t="s">
        <v>119</v>
      </c>
    </row>
    <row r="384" spans="2:65" s="12" customFormat="1" ht="11.25">
      <c r="B384" s="165"/>
      <c r="D384" s="158" t="s">
        <v>232</v>
      </c>
      <c r="E384" s="166" t="s">
        <v>3</v>
      </c>
      <c r="F384" s="167" t="s">
        <v>479</v>
      </c>
      <c r="H384" s="166" t="s">
        <v>3</v>
      </c>
      <c r="I384" s="168"/>
      <c r="L384" s="165"/>
      <c r="M384" s="169"/>
      <c r="N384" s="170"/>
      <c r="O384" s="170"/>
      <c r="P384" s="170"/>
      <c r="Q384" s="170"/>
      <c r="R384" s="170"/>
      <c r="S384" s="170"/>
      <c r="T384" s="171"/>
      <c r="AT384" s="166" t="s">
        <v>232</v>
      </c>
      <c r="AU384" s="166" t="s">
        <v>82</v>
      </c>
      <c r="AV384" s="12" t="s">
        <v>80</v>
      </c>
      <c r="AW384" s="12" t="s">
        <v>33</v>
      </c>
      <c r="AX384" s="12" t="s">
        <v>72</v>
      </c>
      <c r="AY384" s="166" t="s">
        <v>119</v>
      </c>
    </row>
    <row r="385" spans="2:65" s="13" customFormat="1" ht="11.25">
      <c r="B385" s="172"/>
      <c r="D385" s="158" t="s">
        <v>232</v>
      </c>
      <c r="E385" s="173" t="s">
        <v>3</v>
      </c>
      <c r="F385" s="174" t="s">
        <v>480</v>
      </c>
      <c r="H385" s="175">
        <v>24.989000000000001</v>
      </c>
      <c r="I385" s="176"/>
      <c r="L385" s="172"/>
      <c r="M385" s="177"/>
      <c r="N385" s="178"/>
      <c r="O385" s="178"/>
      <c r="P385" s="178"/>
      <c r="Q385" s="178"/>
      <c r="R385" s="178"/>
      <c r="S385" s="178"/>
      <c r="T385" s="179"/>
      <c r="AT385" s="173" t="s">
        <v>232</v>
      </c>
      <c r="AU385" s="173" t="s">
        <v>82</v>
      </c>
      <c r="AV385" s="13" t="s">
        <v>82</v>
      </c>
      <c r="AW385" s="13" t="s">
        <v>33</v>
      </c>
      <c r="AX385" s="13" t="s">
        <v>72</v>
      </c>
      <c r="AY385" s="173" t="s">
        <v>119</v>
      </c>
    </row>
    <row r="386" spans="2:65" s="14" customFormat="1" ht="11.25">
      <c r="B386" s="180"/>
      <c r="D386" s="158" t="s">
        <v>232</v>
      </c>
      <c r="E386" s="181" t="s">
        <v>3</v>
      </c>
      <c r="F386" s="182" t="s">
        <v>235</v>
      </c>
      <c r="H386" s="183">
        <v>72.994</v>
      </c>
      <c r="I386" s="184"/>
      <c r="L386" s="180"/>
      <c r="M386" s="185"/>
      <c r="N386" s="186"/>
      <c r="O386" s="186"/>
      <c r="P386" s="186"/>
      <c r="Q386" s="186"/>
      <c r="R386" s="186"/>
      <c r="S386" s="186"/>
      <c r="T386" s="187"/>
      <c r="AT386" s="181" t="s">
        <v>232</v>
      </c>
      <c r="AU386" s="181" t="s">
        <v>82</v>
      </c>
      <c r="AV386" s="14" t="s">
        <v>126</v>
      </c>
      <c r="AW386" s="14" t="s">
        <v>33</v>
      </c>
      <c r="AX386" s="14" t="s">
        <v>80</v>
      </c>
      <c r="AY386" s="181" t="s">
        <v>119</v>
      </c>
    </row>
    <row r="387" spans="2:65" s="1" customFormat="1" ht="24" customHeight="1">
      <c r="B387" s="144"/>
      <c r="C387" s="145" t="s">
        <v>496</v>
      </c>
      <c r="D387" s="145" t="s">
        <v>122</v>
      </c>
      <c r="E387" s="146" t="s">
        <v>497</v>
      </c>
      <c r="F387" s="147" t="s">
        <v>498</v>
      </c>
      <c r="G387" s="148" t="s">
        <v>252</v>
      </c>
      <c r="H387" s="149">
        <v>39.725999999999999</v>
      </c>
      <c r="I387" s="150"/>
      <c r="J387" s="151">
        <f>ROUND(I387*H387,2)</f>
        <v>0</v>
      </c>
      <c r="K387" s="147" t="s">
        <v>3</v>
      </c>
      <c r="L387" s="32"/>
      <c r="M387" s="152" t="s">
        <v>3</v>
      </c>
      <c r="N387" s="153" t="s">
        <v>43</v>
      </c>
      <c r="O387" s="52"/>
      <c r="P387" s="154">
        <f>O387*H387</f>
        <v>0</v>
      </c>
      <c r="Q387" s="154">
        <v>0</v>
      </c>
      <c r="R387" s="154">
        <f>Q387*H387</f>
        <v>0</v>
      </c>
      <c r="S387" s="154">
        <v>0</v>
      </c>
      <c r="T387" s="155">
        <f>S387*H387</f>
        <v>0</v>
      </c>
      <c r="AR387" s="156" t="s">
        <v>126</v>
      </c>
      <c r="AT387" s="156" t="s">
        <v>122</v>
      </c>
      <c r="AU387" s="156" t="s">
        <v>82</v>
      </c>
      <c r="AY387" s="17" t="s">
        <v>119</v>
      </c>
      <c r="BE387" s="157">
        <f>IF(N387="základní",J387,0)</f>
        <v>0</v>
      </c>
      <c r="BF387" s="157">
        <f>IF(N387="snížená",J387,0)</f>
        <v>0</v>
      </c>
      <c r="BG387" s="157">
        <f>IF(N387="zákl. přenesená",J387,0)</f>
        <v>0</v>
      </c>
      <c r="BH387" s="157">
        <f>IF(N387="sníž. přenesená",J387,0)</f>
        <v>0</v>
      </c>
      <c r="BI387" s="157">
        <f>IF(N387="nulová",J387,0)</f>
        <v>0</v>
      </c>
      <c r="BJ387" s="17" t="s">
        <v>80</v>
      </c>
      <c r="BK387" s="157">
        <f>ROUND(I387*H387,2)</f>
        <v>0</v>
      </c>
      <c r="BL387" s="17" t="s">
        <v>126</v>
      </c>
      <c r="BM387" s="156" t="s">
        <v>499</v>
      </c>
    </row>
    <row r="388" spans="2:65" s="1" customFormat="1" ht="11.25">
      <c r="B388" s="32"/>
      <c r="D388" s="158" t="s">
        <v>128</v>
      </c>
      <c r="F388" s="159" t="s">
        <v>500</v>
      </c>
      <c r="I388" s="88"/>
      <c r="L388" s="32"/>
      <c r="M388" s="160"/>
      <c r="N388" s="52"/>
      <c r="O388" s="52"/>
      <c r="P388" s="52"/>
      <c r="Q388" s="52"/>
      <c r="R388" s="52"/>
      <c r="S388" s="52"/>
      <c r="T388" s="53"/>
      <c r="AT388" s="17" t="s">
        <v>128</v>
      </c>
      <c r="AU388" s="17" t="s">
        <v>82</v>
      </c>
    </row>
    <row r="389" spans="2:65" s="1" customFormat="1" ht="29.25">
      <c r="B389" s="32"/>
      <c r="D389" s="158" t="s">
        <v>129</v>
      </c>
      <c r="F389" s="161" t="s">
        <v>501</v>
      </c>
      <c r="I389" s="88"/>
      <c r="L389" s="32"/>
      <c r="M389" s="160"/>
      <c r="N389" s="52"/>
      <c r="O389" s="52"/>
      <c r="P389" s="52"/>
      <c r="Q389" s="52"/>
      <c r="R389" s="52"/>
      <c r="S389" s="52"/>
      <c r="T389" s="53"/>
      <c r="AT389" s="17" t="s">
        <v>129</v>
      </c>
      <c r="AU389" s="17" t="s">
        <v>82</v>
      </c>
    </row>
    <row r="390" spans="2:65" s="12" customFormat="1" ht="11.25">
      <c r="B390" s="165"/>
      <c r="D390" s="158" t="s">
        <v>232</v>
      </c>
      <c r="E390" s="166" t="s">
        <v>3</v>
      </c>
      <c r="F390" s="167" t="s">
        <v>502</v>
      </c>
      <c r="H390" s="166" t="s">
        <v>3</v>
      </c>
      <c r="I390" s="168"/>
      <c r="L390" s="165"/>
      <c r="M390" s="169"/>
      <c r="N390" s="170"/>
      <c r="O390" s="170"/>
      <c r="P390" s="170"/>
      <c r="Q390" s="170"/>
      <c r="R390" s="170"/>
      <c r="S390" s="170"/>
      <c r="T390" s="171"/>
      <c r="AT390" s="166" t="s">
        <v>232</v>
      </c>
      <c r="AU390" s="166" t="s">
        <v>82</v>
      </c>
      <c r="AV390" s="12" t="s">
        <v>80</v>
      </c>
      <c r="AW390" s="12" t="s">
        <v>33</v>
      </c>
      <c r="AX390" s="12" t="s">
        <v>72</v>
      </c>
      <c r="AY390" s="166" t="s">
        <v>119</v>
      </c>
    </row>
    <row r="391" spans="2:65" s="13" customFormat="1" ht="11.25">
      <c r="B391" s="172"/>
      <c r="D391" s="158" t="s">
        <v>232</v>
      </c>
      <c r="E391" s="173" t="s">
        <v>3</v>
      </c>
      <c r="F391" s="174" t="s">
        <v>503</v>
      </c>
      <c r="H391" s="175">
        <v>39.725999999999999</v>
      </c>
      <c r="I391" s="176"/>
      <c r="L391" s="172"/>
      <c r="M391" s="177"/>
      <c r="N391" s="178"/>
      <c r="O391" s="178"/>
      <c r="P391" s="178"/>
      <c r="Q391" s="178"/>
      <c r="R391" s="178"/>
      <c r="S391" s="178"/>
      <c r="T391" s="179"/>
      <c r="AT391" s="173" t="s">
        <v>232</v>
      </c>
      <c r="AU391" s="173" t="s">
        <v>82</v>
      </c>
      <c r="AV391" s="13" t="s">
        <v>82</v>
      </c>
      <c r="AW391" s="13" t="s">
        <v>33</v>
      </c>
      <c r="AX391" s="13" t="s">
        <v>72</v>
      </c>
      <c r="AY391" s="173" t="s">
        <v>119</v>
      </c>
    </row>
    <row r="392" spans="2:65" s="14" customFormat="1" ht="11.25">
      <c r="B392" s="180"/>
      <c r="D392" s="158" t="s">
        <v>232</v>
      </c>
      <c r="E392" s="181" t="s">
        <v>3</v>
      </c>
      <c r="F392" s="182" t="s">
        <v>235</v>
      </c>
      <c r="H392" s="183">
        <v>39.725999999999999</v>
      </c>
      <c r="I392" s="184"/>
      <c r="L392" s="180"/>
      <c r="M392" s="185"/>
      <c r="N392" s="186"/>
      <c r="O392" s="186"/>
      <c r="P392" s="186"/>
      <c r="Q392" s="186"/>
      <c r="R392" s="186"/>
      <c r="S392" s="186"/>
      <c r="T392" s="187"/>
      <c r="AT392" s="181" t="s">
        <v>232</v>
      </c>
      <c r="AU392" s="181" t="s">
        <v>82</v>
      </c>
      <c r="AV392" s="14" t="s">
        <v>126</v>
      </c>
      <c r="AW392" s="14" t="s">
        <v>33</v>
      </c>
      <c r="AX392" s="14" t="s">
        <v>80</v>
      </c>
      <c r="AY392" s="181" t="s">
        <v>119</v>
      </c>
    </row>
    <row r="393" spans="2:65" s="1" customFormat="1" ht="16.5" customHeight="1">
      <c r="B393" s="144"/>
      <c r="C393" s="145" t="s">
        <v>504</v>
      </c>
      <c r="D393" s="145" t="s">
        <v>122</v>
      </c>
      <c r="E393" s="146" t="s">
        <v>505</v>
      </c>
      <c r="F393" s="147" t="s">
        <v>506</v>
      </c>
      <c r="G393" s="148" t="s">
        <v>252</v>
      </c>
      <c r="H393" s="149">
        <v>170.13</v>
      </c>
      <c r="I393" s="150"/>
      <c r="J393" s="151">
        <f>ROUND(I393*H393,2)</f>
        <v>0</v>
      </c>
      <c r="K393" s="147" t="s">
        <v>3</v>
      </c>
      <c r="L393" s="32"/>
      <c r="M393" s="152" t="s">
        <v>3</v>
      </c>
      <c r="N393" s="153" t="s">
        <v>43</v>
      </c>
      <c r="O393" s="52"/>
      <c r="P393" s="154">
        <f>O393*H393</f>
        <v>0</v>
      </c>
      <c r="Q393" s="154">
        <v>0</v>
      </c>
      <c r="R393" s="154">
        <f>Q393*H393</f>
        <v>0</v>
      </c>
      <c r="S393" s="154">
        <v>0</v>
      </c>
      <c r="T393" s="155">
        <f>S393*H393</f>
        <v>0</v>
      </c>
      <c r="AR393" s="156" t="s">
        <v>126</v>
      </c>
      <c r="AT393" s="156" t="s">
        <v>122</v>
      </c>
      <c r="AU393" s="156" t="s">
        <v>82</v>
      </c>
      <c r="AY393" s="17" t="s">
        <v>119</v>
      </c>
      <c r="BE393" s="157">
        <f>IF(N393="základní",J393,0)</f>
        <v>0</v>
      </c>
      <c r="BF393" s="157">
        <f>IF(N393="snížená",J393,0)</f>
        <v>0</v>
      </c>
      <c r="BG393" s="157">
        <f>IF(N393="zákl. přenesená",J393,0)</f>
        <v>0</v>
      </c>
      <c r="BH393" s="157">
        <f>IF(N393="sníž. přenesená",J393,0)</f>
        <v>0</v>
      </c>
      <c r="BI393" s="157">
        <f>IF(N393="nulová",J393,0)</f>
        <v>0</v>
      </c>
      <c r="BJ393" s="17" t="s">
        <v>80</v>
      </c>
      <c r="BK393" s="157">
        <f>ROUND(I393*H393,2)</f>
        <v>0</v>
      </c>
      <c r="BL393" s="17" t="s">
        <v>126</v>
      </c>
      <c r="BM393" s="156" t="s">
        <v>507</v>
      </c>
    </row>
    <row r="394" spans="2:65" s="1" customFormat="1" ht="11.25">
      <c r="B394" s="32"/>
      <c r="D394" s="158" t="s">
        <v>128</v>
      </c>
      <c r="F394" s="159" t="s">
        <v>506</v>
      </c>
      <c r="I394" s="88"/>
      <c r="L394" s="32"/>
      <c r="M394" s="160"/>
      <c r="N394" s="52"/>
      <c r="O394" s="52"/>
      <c r="P394" s="52"/>
      <c r="Q394" s="52"/>
      <c r="R394" s="52"/>
      <c r="S394" s="52"/>
      <c r="T394" s="53"/>
      <c r="AT394" s="17" t="s">
        <v>128</v>
      </c>
      <c r="AU394" s="17" t="s">
        <v>82</v>
      </c>
    </row>
    <row r="395" spans="2:65" s="1" customFormat="1" ht="19.5">
      <c r="B395" s="32"/>
      <c r="D395" s="158" t="s">
        <v>129</v>
      </c>
      <c r="F395" s="161" t="s">
        <v>508</v>
      </c>
      <c r="I395" s="88"/>
      <c r="L395" s="32"/>
      <c r="M395" s="160"/>
      <c r="N395" s="52"/>
      <c r="O395" s="52"/>
      <c r="P395" s="52"/>
      <c r="Q395" s="52"/>
      <c r="R395" s="52"/>
      <c r="S395" s="52"/>
      <c r="T395" s="53"/>
      <c r="AT395" s="17" t="s">
        <v>129</v>
      </c>
      <c r="AU395" s="17" t="s">
        <v>82</v>
      </c>
    </row>
    <row r="396" spans="2:65" s="12" customFormat="1" ht="11.25">
      <c r="B396" s="165"/>
      <c r="D396" s="158" t="s">
        <v>232</v>
      </c>
      <c r="E396" s="166" t="s">
        <v>3</v>
      </c>
      <c r="F396" s="167" t="s">
        <v>357</v>
      </c>
      <c r="H396" s="166" t="s">
        <v>3</v>
      </c>
      <c r="I396" s="168"/>
      <c r="L396" s="165"/>
      <c r="M396" s="169"/>
      <c r="N396" s="170"/>
      <c r="O396" s="170"/>
      <c r="P396" s="170"/>
      <c r="Q396" s="170"/>
      <c r="R396" s="170"/>
      <c r="S396" s="170"/>
      <c r="T396" s="171"/>
      <c r="AT396" s="166" t="s">
        <v>232</v>
      </c>
      <c r="AU396" s="166" t="s">
        <v>82</v>
      </c>
      <c r="AV396" s="12" t="s">
        <v>80</v>
      </c>
      <c r="AW396" s="12" t="s">
        <v>33</v>
      </c>
      <c r="AX396" s="12" t="s">
        <v>72</v>
      </c>
      <c r="AY396" s="166" t="s">
        <v>119</v>
      </c>
    </row>
    <row r="397" spans="2:65" s="13" customFormat="1" ht="11.25">
      <c r="B397" s="172"/>
      <c r="D397" s="158" t="s">
        <v>232</v>
      </c>
      <c r="E397" s="173" t="s">
        <v>3</v>
      </c>
      <c r="F397" s="174" t="s">
        <v>358</v>
      </c>
      <c r="H397" s="175">
        <v>95.536000000000001</v>
      </c>
      <c r="I397" s="176"/>
      <c r="L397" s="172"/>
      <c r="M397" s="177"/>
      <c r="N397" s="178"/>
      <c r="O397" s="178"/>
      <c r="P397" s="178"/>
      <c r="Q397" s="178"/>
      <c r="R397" s="178"/>
      <c r="S397" s="178"/>
      <c r="T397" s="179"/>
      <c r="AT397" s="173" t="s">
        <v>232</v>
      </c>
      <c r="AU397" s="173" t="s">
        <v>82</v>
      </c>
      <c r="AV397" s="13" t="s">
        <v>82</v>
      </c>
      <c r="AW397" s="13" t="s">
        <v>33</v>
      </c>
      <c r="AX397" s="13" t="s">
        <v>72</v>
      </c>
      <c r="AY397" s="173" t="s">
        <v>119</v>
      </c>
    </row>
    <row r="398" spans="2:65" s="12" customFormat="1" ht="11.25">
      <c r="B398" s="165"/>
      <c r="D398" s="158" t="s">
        <v>232</v>
      </c>
      <c r="E398" s="166" t="s">
        <v>3</v>
      </c>
      <c r="F398" s="167" t="s">
        <v>359</v>
      </c>
      <c r="H398" s="166" t="s">
        <v>3</v>
      </c>
      <c r="I398" s="168"/>
      <c r="L398" s="165"/>
      <c r="M398" s="169"/>
      <c r="N398" s="170"/>
      <c r="O398" s="170"/>
      <c r="P398" s="170"/>
      <c r="Q398" s="170"/>
      <c r="R398" s="170"/>
      <c r="S398" s="170"/>
      <c r="T398" s="171"/>
      <c r="AT398" s="166" t="s">
        <v>232</v>
      </c>
      <c r="AU398" s="166" t="s">
        <v>82</v>
      </c>
      <c r="AV398" s="12" t="s">
        <v>80</v>
      </c>
      <c r="AW398" s="12" t="s">
        <v>33</v>
      </c>
      <c r="AX398" s="12" t="s">
        <v>72</v>
      </c>
      <c r="AY398" s="166" t="s">
        <v>119</v>
      </c>
    </row>
    <row r="399" spans="2:65" s="13" customFormat="1" ht="11.25">
      <c r="B399" s="172"/>
      <c r="D399" s="158" t="s">
        <v>232</v>
      </c>
      <c r="E399" s="173" t="s">
        <v>3</v>
      </c>
      <c r="F399" s="174" t="s">
        <v>360</v>
      </c>
      <c r="H399" s="175">
        <v>27.071000000000002</v>
      </c>
      <c r="I399" s="176"/>
      <c r="L399" s="172"/>
      <c r="M399" s="177"/>
      <c r="N399" s="178"/>
      <c r="O399" s="178"/>
      <c r="P399" s="178"/>
      <c r="Q399" s="178"/>
      <c r="R399" s="178"/>
      <c r="S399" s="178"/>
      <c r="T399" s="179"/>
      <c r="AT399" s="173" t="s">
        <v>232</v>
      </c>
      <c r="AU399" s="173" t="s">
        <v>82</v>
      </c>
      <c r="AV399" s="13" t="s">
        <v>82</v>
      </c>
      <c r="AW399" s="13" t="s">
        <v>33</v>
      </c>
      <c r="AX399" s="13" t="s">
        <v>72</v>
      </c>
      <c r="AY399" s="173" t="s">
        <v>119</v>
      </c>
    </row>
    <row r="400" spans="2:65" s="12" customFormat="1" ht="11.25">
      <c r="B400" s="165"/>
      <c r="D400" s="158" t="s">
        <v>232</v>
      </c>
      <c r="E400" s="166" t="s">
        <v>3</v>
      </c>
      <c r="F400" s="167" t="s">
        <v>361</v>
      </c>
      <c r="H400" s="166" t="s">
        <v>3</v>
      </c>
      <c r="I400" s="168"/>
      <c r="L400" s="165"/>
      <c r="M400" s="169"/>
      <c r="N400" s="170"/>
      <c r="O400" s="170"/>
      <c r="P400" s="170"/>
      <c r="Q400" s="170"/>
      <c r="R400" s="170"/>
      <c r="S400" s="170"/>
      <c r="T400" s="171"/>
      <c r="AT400" s="166" t="s">
        <v>232</v>
      </c>
      <c r="AU400" s="166" t="s">
        <v>82</v>
      </c>
      <c r="AV400" s="12" t="s">
        <v>80</v>
      </c>
      <c r="AW400" s="12" t="s">
        <v>33</v>
      </c>
      <c r="AX400" s="12" t="s">
        <v>72</v>
      </c>
      <c r="AY400" s="166" t="s">
        <v>119</v>
      </c>
    </row>
    <row r="401" spans="2:65" s="13" customFormat="1" ht="11.25">
      <c r="B401" s="172"/>
      <c r="D401" s="158" t="s">
        <v>232</v>
      </c>
      <c r="E401" s="173" t="s">
        <v>3</v>
      </c>
      <c r="F401" s="174" t="s">
        <v>362</v>
      </c>
      <c r="H401" s="175">
        <v>47.523000000000003</v>
      </c>
      <c r="I401" s="176"/>
      <c r="L401" s="172"/>
      <c r="M401" s="177"/>
      <c r="N401" s="178"/>
      <c r="O401" s="178"/>
      <c r="P401" s="178"/>
      <c r="Q401" s="178"/>
      <c r="R401" s="178"/>
      <c r="S401" s="178"/>
      <c r="T401" s="179"/>
      <c r="AT401" s="173" t="s">
        <v>232</v>
      </c>
      <c r="AU401" s="173" t="s">
        <v>82</v>
      </c>
      <c r="AV401" s="13" t="s">
        <v>82</v>
      </c>
      <c r="AW401" s="13" t="s">
        <v>33</v>
      </c>
      <c r="AX401" s="13" t="s">
        <v>72</v>
      </c>
      <c r="AY401" s="173" t="s">
        <v>119</v>
      </c>
    </row>
    <row r="402" spans="2:65" s="14" customFormat="1" ht="11.25">
      <c r="B402" s="180"/>
      <c r="D402" s="158" t="s">
        <v>232</v>
      </c>
      <c r="E402" s="181" t="s">
        <v>3</v>
      </c>
      <c r="F402" s="182" t="s">
        <v>235</v>
      </c>
      <c r="H402" s="183">
        <v>170.13</v>
      </c>
      <c r="I402" s="184"/>
      <c r="L402" s="180"/>
      <c r="M402" s="185"/>
      <c r="N402" s="186"/>
      <c r="O402" s="186"/>
      <c r="P402" s="186"/>
      <c r="Q402" s="186"/>
      <c r="R402" s="186"/>
      <c r="S402" s="186"/>
      <c r="T402" s="187"/>
      <c r="AT402" s="181" t="s">
        <v>232</v>
      </c>
      <c r="AU402" s="181" t="s">
        <v>82</v>
      </c>
      <c r="AV402" s="14" t="s">
        <v>126</v>
      </c>
      <c r="AW402" s="14" t="s">
        <v>33</v>
      </c>
      <c r="AX402" s="14" t="s">
        <v>80</v>
      </c>
      <c r="AY402" s="181" t="s">
        <v>119</v>
      </c>
    </row>
    <row r="403" spans="2:65" s="1" customFormat="1" ht="16.5" customHeight="1">
      <c r="B403" s="144"/>
      <c r="C403" s="145" t="s">
        <v>509</v>
      </c>
      <c r="D403" s="145" t="s">
        <v>122</v>
      </c>
      <c r="E403" s="146" t="s">
        <v>510</v>
      </c>
      <c r="F403" s="147" t="s">
        <v>511</v>
      </c>
      <c r="G403" s="148" t="s">
        <v>252</v>
      </c>
      <c r="H403" s="149">
        <v>572.60699999999997</v>
      </c>
      <c r="I403" s="150"/>
      <c r="J403" s="151">
        <f>ROUND(I403*H403,2)</f>
        <v>0</v>
      </c>
      <c r="K403" s="147" t="s">
        <v>3</v>
      </c>
      <c r="L403" s="32"/>
      <c r="M403" s="152" t="s">
        <v>3</v>
      </c>
      <c r="N403" s="153" t="s">
        <v>43</v>
      </c>
      <c r="O403" s="52"/>
      <c r="P403" s="154">
        <f>O403*H403</f>
        <v>0</v>
      </c>
      <c r="Q403" s="154">
        <v>0</v>
      </c>
      <c r="R403" s="154">
        <f>Q403*H403</f>
        <v>0</v>
      </c>
      <c r="S403" s="154">
        <v>0</v>
      </c>
      <c r="T403" s="155">
        <f>S403*H403</f>
        <v>0</v>
      </c>
      <c r="AR403" s="156" t="s">
        <v>126</v>
      </c>
      <c r="AT403" s="156" t="s">
        <v>122</v>
      </c>
      <c r="AU403" s="156" t="s">
        <v>82</v>
      </c>
      <c r="AY403" s="17" t="s">
        <v>119</v>
      </c>
      <c r="BE403" s="157">
        <f>IF(N403="základní",J403,0)</f>
        <v>0</v>
      </c>
      <c r="BF403" s="157">
        <f>IF(N403="snížená",J403,0)</f>
        <v>0</v>
      </c>
      <c r="BG403" s="157">
        <f>IF(N403="zákl. přenesená",J403,0)</f>
        <v>0</v>
      </c>
      <c r="BH403" s="157">
        <f>IF(N403="sníž. přenesená",J403,0)</f>
        <v>0</v>
      </c>
      <c r="BI403" s="157">
        <f>IF(N403="nulová",J403,0)</f>
        <v>0</v>
      </c>
      <c r="BJ403" s="17" t="s">
        <v>80</v>
      </c>
      <c r="BK403" s="157">
        <f>ROUND(I403*H403,2)</f>
        <v>0</v>
      </c>
      <c r="BL403" s="17" t="s">
        <v>126</v>
      </c>
      <c r="BM403" s="156" t="s">
        <v>512</v>
      </c>
    </row>
    <row r="404" spans="2:65" s="1" customFormat="1" ht="11.25">
      <c r="B404" s="32"/>
      <c r="D404" s="158" t="s">
        <v>128</v>
      </c>
      <c r="F404" s="159" t="s">
        <v>511</v>
      </c>
      <c r="I404" s="88"/>
      <c r="L404" s="32"/>
      <c r="M404" s="160"/>
      <c r="N404" s="52"/>
      <c r="O404" s="52"/>
      <c r="P404" s="52"/>
      <c r="Q404" s="52"/>
      <c r="R404" s="52"/>
      <c r="S404" s="52"/>
      <c r="T404" s="53"/>
      <c r="AT404" s="17" t="s">
        <v>128</v>
      </c>
      <c r="AU404" s="17" t="s">
        <v>82</v>
      </c>
    </row>
    <row r="405" spans="2:65" s="1" customFormat="1" ht="19.5">
      <c r="B405" s="32"/>
      <c r="D405" s="158" t="s">
        <v>129</v>
      </c>
      <c r="F405" s="161" t="s">
        <v>513</v>
      </c>
      <c r="I405" s="88"/>
      <c r="L405" s="32"/>
      <c r="M405" s="160"/>
      <c r="N405" s="52"/>
      <c r="O405" s="52"/>
      <c r="P405" s="52"/>
      <c r="Q405" s="52"/>
      <c r="R405" s="52"/>
      <c r="S405" s="52"/>
      <c r="T405" s="53"/>
      <c r="AT405" s="17" t="s">
        <v>129</v>
      </c>
      <c r="AU405" s="17" t="s">
        <v>82</v>
      </c>
    </row>
    <row r="406" spans="2:65" s="12" customFormat="1" ht="11.25">
      <c r="B406" s="165"/>
      <c r="D406" s="158" t="s">
        <v>232</v>
      </c>
      <c r="E406" s="166" t="s">
        <v>3</v>
      </c>
      <c r="F406" s="167" t="s">
        <v>367</v>
      </c>
      <c r="H406" s="166" t="s">
        <v>3</v>
      </c>
      <c r="I406" s="168"/>
      <c r="L406" s="165"/>
      <c r="M406" s="169"/>
      <c r="N406" s="170"/>
      <c r="O406" s="170"/>
      <c r="P406" s="170"/>
      <c r="Q406" s="170"/>
      <c r="R406" s="170"/>
      <c r="S406" s="170"/>
      <c r="T406" s="171"/>
      <c r="AT406" s="166" t="s">
        <v>232</v>
      </c>
      <c r="AU406" s="166" t="s">
        <v>82</v>
      </c>
      <c r="AV406" s="12" t="s">
        <v>80</v>
      </c>
      <c r="AW406" s="12" t="s">
        <v>33</v>
      </c>
      <c r="AX406" s="12" t="s">
        <v>72</v>
      </c>
      <c r="AY406" s="166" t="s">
        <v>119</v>
      </c>
    </row>
    <row r="407" spans="2:65" s="13" customFormat="1" ht="11.25">
      <c r="B407" s="172"/>
      <c r="D407" s="158" t="s">
        <v>232</v>
      </c>
      <c r="E407" s="173" t="s">
        <v>3</v>
      </c>
      <c r="F407" s="174" t="s">
        <v>368</v>
      </c>
      <c r="H407" s="175">
        <v>306</v>
      </c>
      <c r="I407" s="176"/>
      <c r="L407" s="172"/>
      <c r="M407" s="177"/>
      <c r="N407" s="178"/>
      <c r="O407" s="178"/>
      <c r="P407" s="178"/>
      <c r="Q407" s="178"/>
      <c r="R407" s="178"/>
      <c r="S407" s="178"/>
      <c r="T407" s="179"/>
      <c r="AT407" s="173" t="s">
        <v>232</v>
      </c>
      <c r="AU407" s="173" t="s">
        <v>82</v>
      </c>
      <c r="AV407" s="13" t="s">
        <v>82</v>
      </c>
      <c r="AW407" s="13" t="s">
        <v>33</v>
      </c>
      <c r="AX407" s="13" t="s">
        <v>72</v>
      </c>
      <c r="AY407" s="173" t="s">
        <v>119</v>
      </c>
    </row>
    <row r="408" spans="2:65" s="12" customFormat="1" ht="11.25">
      <c r="B408" s="165"/>
      <c r="D408" s="158" t="s">
        <v>232</v>
      </c>
      <c r="E408" s="166" t="s">
        <v>3</v>
      </c>
      <c r="F408" s="167" t="s">
        <v>369</v>
      </c>
      <c r="H408" s="166" t="s">
        <v>3</v>
      </c>
      <c r="I408" s="168"/>
      <c r="L408" s="165"/>
      <c r="M408" s="169"/>
      <c r="N408" s="170"/>
      <c r="O408" s="170"/>
      <c r="P408" s="170"/>
      <c r="Q408" s="170"/>
      <c r="R408" s="170"/>
      <c r="S408" s="170"/>
      <c r="T408" s="171"/>
      <c r="AT408" s="166" t="s">
        <v>232</v>
      </c>
      <c r="AU408" s="166" t="s">
        <v>82</v>
      </c>
      <c r="AV408" s="12" t="s">
        <v>80</v>
      </c>
      <c r="AW408" s="12" t="s">
        <v>33</v>
      </c>
      <c r="AX408" s="12" t="s">
        <v>72</v>
      </c>
      <c r="AY408" s="166" t="s">
        <v>119</v>
      </c>
    </row>
    <row r="409" spans="2:65" s="13" customFormat="1" ht="11.25">
      <c r="B409" s="172"/>
      <c r="D409" s="158" t="s">
        <v>232</v>
      </c>
      <c r="E409" s="173" t="s">
        <v>3</v>
      </c>
      <c r="F409" s="174" t="s">
        <v>370</v>
      </c>
      <c r="H409" s="175">
        <v>443.16800000000001</v>
      </c>
      <c r="I409" s="176"/>
      <c r="L409" s="172"/>
      <c r="M409" s="177"/>
      <c r="N409" s="178"/>
      <c r="O409" s="178"/>
      <c r="P409" s="178"/>
      <c r="Q409" s="178"/>
      <c r="R409" s="178"/>
      <c r="S409" s="178"/>
      <c r="T409" s="179"/>
      <c r="AT409" s="173" t="s">
        <v>232</v>
      </c>
      <c r="AU409" s="173" t="s">
        <v>82</v>
      </c>
      <c r="AV409" s="13" t="s">
        <v>82</v>
      </c>
      <c r="AW409" s="13" t="s">
        <v>33</v>
      </c>
      <c r="AX409" s="13" t="s">
        <v>72</v>
      </c>
      <c r="AY409" s="173" t="s">
        <v>119</v>
      </c>
    </row>
    <row r="410" spans="2:65" s="12" customFormat="1" ht="11.25">
      <c r="B410" s="165"/>
      <c r="D410" s="158" t="s">
        <v>232</v>
      </c>
      <c r="E410" s="166" t="s">
        <v>3</v>
      </c>
      <c r="F410" s="167" t="s">
        <v>371</v>
      </c>
      <c r="H410" s="166" t="s">
        <v>3</v>
      </c>
      <c r="I410" s="168"/>
      <c r="L410" s="165"/>
      <c r="M410" s="169"/>
      <c r="N410" s="170"/>
      <c r="O410" s="170"/>
      <c r="P410" s="170"/>
      <c r="Q410" s="170"/>
      <c r="R410" s="170"/>
      <c r="S410" s="170"/>
      <c r="T410" s="171"/>
      <c r="AT410" s="166" t="s">
        <v>232</v>
      </c>
      <c r="AU410" s="166" t="s">
        <v>82</v>
      </c>
      <c r="AV410" s="12" t="s">
        <v>80</v>
      </c>
      <c r="AW410" s="12" t="s">
        <v>33</v>
      </c>
      <c r="AX410" s="12" t="s">
        <v>72</v>
      </c>
      <c r="AY410" s="166" t="s">
        <v>119</v>
      </c>
    </row>
    <row r="411" spans="2:65" s="13" customFormat="1" ht="11.25">
      <c r="B411" s="172"/>
      <c r="D411" s="158" t="s">
        <v>232</v>
      </c>
      <c r="E411" s="173" t="s">
        <v>3</v>
      </c>
      <c r="F411" s="174" t="s">
        <v>372</v>
      </c>
      <c r="H411" s="175">
        <v>-204.749</v>
      </c>
      <c r="I411" s="176"/>
      <c r="L411" s="172"/>
      <c r="M411" s="177"/>
      <c r="N411" s="178"/>
      <c r="O411" s="178"/>
      <c r="P411" s="178"/>
      <c r="Q411" s="178"/>
      <c r="R411" s="178"/>
      <c r="S411" s="178"/>
      <c r="T411" s="179"/>
      <c r="AT411" s="173" t="s">
        <v>232</v>
      </c>
      <c r="AU411" s="173" t="s">
        <v>82</v>
      </c>
      <c r="AV411" s="13" t="s">
        <v>82</v>
      </c>
      <c r="AW411" s="13" t="s">
        <v>33</v>
      </c>
      <c r="AX411" s="13" t="s">
        <v>72</v>
      </c>
      <c r="AY411" s="173" t="s">
        <v>119</v>
      </c>
    </row>
    <row r="412" spans="2:65" s="13" customFormat="1" ht="11.25">
      <c r="B412" s="172"/>
      <c r="D412" s="158" t="s">
        <v>232</v>
      </c>
      <c r="E412" s="173" t="s">
        <v>3</v>
      </c>
      <c r="F412" s="174" t="s">
        <v>373</v>
      </c>
      <c r="H412" s="175">
        <v>-15.396000000000001</v>
      </c>
      <c r="I412" s="176"/>
      <c r="L412" s="172"/>
      <c r="M412" s="177"/>
      <c r="N412" s="178"/>
      <c r="O412" s="178"/>
      <c r="P412" s="178"/>
      <c r="Q412" s="178"/>
      <c r="R412" s="178"/>
      <c r="S412" s="178"/>
      <c r="T412" s="179"/>
      <c r="AT412" s="173" t="s">
        <v>232</v>
      </c>
      <c r="AU412" s="173" t="s">
        <v>82</v>
      </c>
      <c r="AV412" s="13" t="s">
        <v>82</v>
      </c>
      <c r="AW412" s="13" t="s">
        <v>33</v>
      </c>
      <c r="AX412" s="13" t="s">
        <v>72</v>
      </c>
      <c r="AY412" s="173" t="s">
        <v>119</v>
      </c>
    </row>
    <row r="413" spans="2:65" s="12" customFormat="1" ht="11.25">
      <c r="B413" s="165"/>
      <c r="D413" s="158" t="s">
        <v>232</v>
      </c>
      <c r="E413" s="166" t="s">
        <v>3</v>
      </c>
      <c r="F413" s="167" t="s">
        <v>374</v>
      </c>
      <c r="H413" s="166" t="s">
        <v>3</v>
      </c>
      <c r="I413" s="168"/>
      <c r="L413" s="165"/>
      <c r="M413" s="169"/>
      <c r="N413" s="170"/>
      <c r="O413" s="170"/>
      <c r="P413" s="170"/>
      <c r="Q413" s="170"/>
      <c r="R413" s="170"/>
      <c r="S413" s="170"/>
      <c r="T413" s="171"/>
      <c r="AT413" s="166" t="s">
        <v>232</v>
      </c>
      <c r="AU413" s="166" t="s">
        <v>82</v>
      </c>
      <c r="AV413" s="12" t="s">
        <v>80</v>
      </c>
      <c r="AW413" s="12" t="s">
        <v>33</v>
      </c>
      <c r="AX413" s="12" t="s">
        <v>72</v>
      </c>
      <c r="AY413" s="166" t="s">
        <v>119</v>
      </c>
    </row>
    <row r="414" spans="2:65" s="13" customFormat="1" ht="11.25">
      <c r="B414" s="172"/>
      <c r="D414" s="158" t="s">
        <v>232</v>
      </c>
      <c r="E414" s="173" t="s">
        <v>3</v>
      </c>
      <c r="F414" s="174" t="s">
        <v>375</v>
      </c>
      <c r="H414" s="175">
        <v>-48.005000000000003</v>
      </c>
      <c r="I414" s="176"/>
      <c r="L414" s="172"/>
      <c r="M414" s="177"/>
      <c r="N414" s="178"/>
      <c r="O414" s="178"/>
      <c r="P414" s="178"/>
      <c r="Q414" s="178"/>
      <c r="R414" s="178"/>
      <c r="S414" s="178"/>
      <c r="T414" s="179"/>
      <c r="AT414" s="173" t="s">
        <v>232</v>
      </c>
      <c r="AU414" s="173" t="s">
        <v>82</v>
      </c>
      <c r="AV414" s="13" t="s">
        <v>82</v>
      </c>
      <c r="AW414" s="13" t="s">
        <v>33</v>
      </c>
      <c r="AX414" s="13" t="s">
        <v>72</v>
      </c>
      <c r="AY414" s="173" t="s">
        <v>119</v>
      </c>
    </row>
    <row r="415" spans="2:65" s="12" customFormat="1" ht="11.25">
      <c r="B415" s="165"/>
      <c r="D415" s="158" t="s">
        <v>232</v>
      </c>
      <c r="E415" s="166" t="s">
        <v>3</v>
      </c>
      <c r="F415" s="167" t="s">
        <v>424</v>
      </c>
      <c r="H415" s="166" t="s">
        <v>3</v>
      </c>
      <c r="I415" s="168"/>
      <c r="L415" s="165"/>
      <c r="M415" s="169"/>
      <c r="N415" s="170"/>
      <c r="O415" s="170"/>
      <c r="P415" s="170"/>
      <c r="Q415" s="170"/>
      <c r="R415" s="170"/>
      <c r="S415" s="170"/>
      <c r="T415" s="171"/>
      <c r="AT415" s="166" t="s">
        <v>232</v>
      </c>
      <c r="AU415" s="166" t="s">
        <v>82</v>
      </c>
      <c r="AV415" s="12" t="s">
        <v>80</v>
      </c>
      <c r="AW415" s="12" t="s">
        <v>33</v>
      </c>
      <c r="AX415" s="12" t="s">
        <v>72</v>
      </c>
      <c r="AY415" s="166" t="s">
        <v>119</v>
      </c>
    </row>
    <row r="416" spans="2:65" s="13" customFormat="1" ht="22.5">
      <c r="B416" s="172"/>
      <c r="D416" s="158" t="s">
        <v>232</v>
      </c>
      <c r="E416" s="173" t="s">
        <v>3</v>
      </c>
      <c r="F416" s="174" t="s">
        <v>425</v>
      </c>
      <c r="H416" s="175">
        <v>67.838999999999999</v>
      </c>
      <c r="I416" s="176"/>
      <c r="L416" s="172"/>
      <c r="M416" s="177"/>
      <c r="N416" s="178"/>
      <c r="O416" s="178"/>
      <c r="P416" s="178"/>
      <c r="Q416" s="178"/>
      <c r="R416" s="178"/>
      <c r="S416" s="178"/>
      <c r="T416" s="179"/>
      <c r="AT416" s="173" t="s">
        <v>232</v>
      </c>
      <c r="AU416" s="173" t="s">
        <v>82</v>
      </c>
      <c r="AV416" s="13" t="s">
        <v>82</v>
      </c>
      <c r="AW416" s="13" t="s">
        <v>33</v>
      </c>
      <c r="AX416" s="13" t="s">
        <v>72</v>
      </c>
      <c r="AY416" s="173" t="s">
        <v>119</v>
      </c>
    </row>
    <row r="417" spans="2:65" s="12" customFormat="1" ht="11.25">
      <c r="B417" s="165"/>
      <c r="D417" s="158" t="s">
        <v>232</v>
      </c>
      <c r="E417" s="166" t="s">
        <v>3</v>
      </c>
      <c r="F417" s="167" t="s">
        <v>426</v>
      </c>
      <c r="H417" s="166" t="s">
        <v>3</v>
      </c>
      <c r="I417" s="168"/>
      <c r="L417" s="165"/>
      <c r="M417" s="169"/>
      <c r="N417" s="170"/>
      <c r="O417" s="170"/>
      <c r="P417" s="170"/>
      <c r="Q417" s="170"/>
      <c r="R417" s="170"/>
      <c r="S417" s="170"/>
      <c r="T417" s="171"/>
      <c r="AT417" s="166" t="s">
        <v>232</v>
      </c>
      <c r="AU417" s="166" t="s">
        <v>82</v>
      </c>
      <c r="AV417" s="12" t="s">
        <v>80</v>
      </c>
      <c r="AW417" s="12" t="s">
        <v>33</v>
      </c>
      <c r="AX417" s="12" t="s">
        <v>72</v>
      </c>
      <c r="AY417" s="166" t="s">
        <v>119</v>
      </c>
    </row>
    <row r="418" spans="2:65" s="13" customFormat="1" ht="11.25">
      <c r="B418" s="172"/>
      <c r="D418" s="158" t="s">
        <v>232</v>
      </c>
      <c r="E418" s="173" t="s">
        <v>3</v>
      </c>
      <c r="F418" s="174" t="s">
        <v>427</v>
      </c>
      <c r="H418" s="175">
        <v>23.75</v>
      </c>
      <c r="I418" s="176"/>
      <c r="L418" s="172"/>
      <c r="M418" s="177"/>
      <c r="N418" s="178"/>
      <c r="O418" s="178"/>
      <c r="P418" s="178"/>
      <c r="Q418" s="178"/>
      <c r="R418" s="178"/>
      <c r="S418" s="178"/>
      <c r="T418" s="179"/>
      <c r="AT418" s="173" t="s">
        <v>232</v>
      </c>
      <c r="AU418" s="173" t="s">
        <v>82</v>
      </c>
      <c r="AV418" s="13" t="s">
        <v>82</v>
      </c>
      <c r="AW418" s="13" t="s">
        <v>33</v>
      </c>
      <c r="AX418" s="13" t="s">
        <v>72</v>
      </c>
      <c r="AY418" s="173" t="s">
        <v>119</v>
      </c>
    </row>
    <row r="419" spans="2:65" s="14" customFormat="1" ht="11.25">
      <c r="B419" s="180"/>
      <c r="D419" s="158" t="s">
        <v>232</v>
      </c>
      <c r="E419" s="181" t="s">
        <v>3</v>
      </c>
      <c r="F419" s="182" t="s">
        <v>235</v>
      </c>
      <c r="H419" s="183">
        <v>572.60699999999997</v>
      </c>
      <c r="I419" s="184"/>
      <c r="L419" s="180"/>
      <c r="M419" s="185"/>
      <c r="N419" s="186"/>
      <c r="O419" s="186"/>
      <c r="P419" s="186"/>
      <c r="Q419" s="186"/>
      <c r="R419" s="186"/>
      <c r="S419" s="186"/>
      <c r="T419" s="187"/>
      <c r="AT419" s="181" t="s">
        <v>232</v>
      </c>
      <c r="AU419" s="181" t="s">
        <v>82</v>
      </c>
      <c r="AV419" s="14" t="s">
        <v>126</v>
      </c>
      <c r="AW419" s="14" t="s">
        <v>33</v>
      </c>
      <c r="AX419" s="14" t="s">
        <v>80</v>
      </c>
      <c r="AY419" s="181" t="s">
        <v>119</v>
      </c>
    </row>
    <row r="420" spans="2:65" s="1" customFormat="1" ht="16.5" customHeight="1">
      <c r="B420" s="144"/>
      <c r="C420" s="145" t="s">
        <v>514</v>
      </c>
      <c r="D420" s="145" t="s">
        <v>122</v>
      </c>
      <c r="E420" s="146" t="s">
        <v>515</v>
      </c>
      <c r="F420" s="147" t="s">
        <v>516</v>
      </c>
      <c r="G420" s="148" t="s">
        <v>252</v>
      </c>
      <c r="H420" s="149">
        <v>226.536</v>
      </c>
      <c r="I420" s="150"/>
      <c r="J420" s="151">
        <f>ROUND(I420*H420,2)</f>
        <v>0</v>
      </c>
      <c r="K420" s="147" t="s">
        <v>3</v>
      </c>
      <c r="L420" s="32"/>
      <c r="M420" s="152" t="s">
        <v>3</v>
      </c>
      <c r="N420" s="153" t="s">
        <v>43</v>
      </c>
      <c r="O420" s="52"/>
      <c r="P420" s="154">
        <f>O420*H420</f>
        <v>0</v>
      </c>
      <c r="Q420" s="154">
        <v>0</v>
      </c>
      <c r="R420" s="154">
        <f>Q420*H420</f>
        <v>0</v>
      </c>
      <c r="S420" s="154">
        <v>0</v>
      </c>
      <c r="T420" s="155">
        <f>S420*H420</f>
        <v>0</v>
      </c>
      <c r="AR420" s="156" t="s">
        <v>126</v>
      </c>
      <c r="AT420" s="156" t="s">
        <v>122</v>
      </c>
      <c r="AU420" s="156" t="s">
        <v>82</v>
      </c>
      <c r="AY420" s="17" t="s">
        <v>119</v>
      </c>
      <c r="BE420" s="157">
        <f>IF(N420="základní",J420,0)</f>
        <v>0</v>
      </c>
      <c r="BF420" s="157">
        <f>IF(N420="snížená",J420,0)</f>
        <v>0</v>
      </c>
      <c r="BG420" s="157">
        <f>IF(N420="zákl. přenesená",J420,0)</f>
        <v>0</v>
      </c>
      <c r="BH420" s="157">
        <f>IF(N420="sníž. přenesená",J420,0)</f>
        <v>0</v>
      </c>
      <c r="BI420" s="157">
        <f>IF(N420="nulová",J420,0)</f>
        <v>0</v>
      </c>
      <c r="BJ420" s="17" t="s">
        <v>80</v>
      </c>
      <c r="BK420" s="157">
        <f>ROUND(I420*H420,2)</f>
        <v>0</v>
      </c>
      <c r="BL420" s="17" t="s">
        <v>126</v>
      </c>
      <c r="BM420" s="156" t="s">
        <v>517</v>
      </c>
    </row>
    <row r="421" spans="2:65" s="1" customFormat="1" ht="11.25">
      <c r="B421" s="32"/>
      <c r="D421" s="158" t="s">
        <v>128</v>
      </c>
      <c r="F421" s="159" t="s">
        <v>516</v>
      </c>
      <c r="I421" s="88"/>
      <c r="L421" s="32"/>
      <c r="M421" s="160"/>
      <c r="N421" s="52"/>
      <c r="O421" s="52"/>
      <c r="P421" s="52"/>
      <c r="Q421" s="52"/>
      <c r="R421" s="52"/>
      <c r="S421" s="52"/>
      <c r="T421" s="53"/>
      <c r="AT421" s="17" t="s">
        <v>128</v>
      </c>
      <c r="AU421" s="17" t="s">
        <v>82</v>
      </c>
    </row>
    <row r="422" spans="2:65" s="12" customFormat="1" ht="11.25">
      <c r="B422" s="165"/>
      <c r="D422" s="158" t="s">
        <v>232</v>
      </c>
      <c r="E422" s="166" t="s">
        <v>3</v>
      </c>
      <c r="F422" s="167" t="s">
        <v>518</v>
      </c>
      <c r="H422" s="166" t="s">
        <v>3</v>
      </c>
      <c r="I422" s="168"/>
      <c r="L422" s="165"/>
      <c r="M422" s="169"/>
      <c r="N422" s="170"/>
      <c r="O422" s="170"/>
      <c r="P422" s="170"/>
      <c r="Q422" s="170"/>
      <c r="R422" s="170"/>
      <c r="S422" s="170"/>
      <c r="T422" s="171"/>
      <c r="AT422" s="166" t="s">
        <v>232</v>
      </c>
      <c r="AU422" s="166" t="s">
        <v>82</v>
      </c>
      <c r="AV422" s="12" t="s">
        <v>80</v>
      </c>
      <c r="AW422" s="12" t="s">
        <v>33</v>
      </c>
      <c r="AX422" s="12" t="s">
        <v>72</v>
      </c>
      <c r="AY422" s="166" t="s">
        <v>119</v>
      </c>
    </row>
    <row r="423" spans="2:65" s="13" customFormat="1" ht="11.25">
      <c r="B423" s="172"/>
      <c r="D423" s="158" t="s">
        <v>232</v>
      </c>
      <c r="E423" s="173" t="s">
        <v>3</v>
      </c>
      <c r="F423" s="174" t="s">
        <v>519</v>
      </c>
      <c r="H423" s="175">
        <v>215.536</v>
      </c>
      <c r="I423" s="176"/>
      <c r="L423" s="172"/>
      <c r="M423" s="177"/>
      <c r="N423" s="178"/>
      <c r="O423" s="178"/>
      <c r="P423" s="178"/>
      <c r="Q423" s="178"/>
      <c r="R423" s="178"/>
      <c r="S423" s="178"/>
      <c r="T423" s="179"/>
      <c r="AT423" s="173" t="s">
        <v>232</v>
      </c>
      <c r="AU423" s="173" t="s">
        <v>82</v>
      </c>
      <c r="AV423" s="13" t="s">
        <v>82</v>
      </c>
      <c r="AW423" s="13" t="s">
        <v>33</v>
      </c>
      <c r="AX423" s="13" t="s">
        <v>72</v>
      </c>
      <c r="AY423" s="173" t="s">
        <v>119</v>
      </c>
    </row>
    <row r="424" spans="2:65" s="12" customFormat="1" ht="11.25">
      <c r="B424" s="165"/>
      <c r="D424" s="158" t="s">
        <v>232</v>
      </c>
      <c r="E424" s="166" t="s">
        <v>3</v>
      </c>
      <c r="F424" s="167" t="s">
        <v>520</v>
      </c>
      <c r="H424" s="166" t="s">
        <v>3</v>
      </c>
      <c r="I424" s="168"/>
      <c r="L424" s="165"/>
      <c r="M424" s="169"/>
      <c r="N424" s="170"/>
      <c r="O424" s="170"/>
      <c r="P424" s="170"/>
      <c r="Q424" s="170"/>
      <c r="R424" s="170"/>
      <c r="S424" s="170"/>
      <c r="T424" s="171"/>
      <c r="AT424" s="166" t="s">
        <v>232</v>
      </c>
      <c r="AU424" s="166" t="s">
        <v>82</v>
      </c>
      <c r="AV424" s="12" t="s">
        <v>80</v>
      </c>
      <c r="AW424" s="12" t="s">
        <v>33</v>
      </c>
      <c r="AX424" s="12" t="s">
        <v>72</v>
      </c>
      <c r="AY424" s="166" t="s">
        <v>119</v>
      </c>
    </row>
    <row r="425" spans="2:65" s="13" customFormat="1" ht="11.25">
      <c r="B425" s="172"/>
      <c r="D425" s="158" t="s">
        <v>232</v>
      </c>
      <c r="E425" s="173" t="s">
        <v>3</v>
      </c>
      <c r="F425" s="174" t="s">
        <v>178</v>
      </c>
      <c r="H425" s="175">
        <v>11</v>
      </c>
      <c r="I425" s="176"/>
      <c r="L425" s="172"/>
      <c r="M425" s="177"/>
      <c r="N425" s="178"/>
      <c r="O425" s="178"/>
      <c r="P425" s="178"/>
      <c r="Q425" s="178"/>
      <c r="R425" s="178"/>
      <c r="S425" s="178"/>
      <c r="T425" s="179"/>
      <c r="AT425" s="173" t="s">
        <v>232</v>
      </c>
      <c r="AU425" s="173" t="s">
        <v>82</v>
      </c>
      <c r="AV425" s="13" t="s">
        <v>82</v>
      </c>
      <c r="AW425" s="13" t="s">
        <v>33</v>
      </c>
      <c r="AX425" s="13" t="s">
        <v>72</v>
      </c>
      <c r="AY425" s="173" t="s">
        <v>119</v>
      </c>
    </row>
    <row r="426" spans="2:65" s="14" customFormat="1" ht="11.25">
      <c r="B426" s="180"/>
      <c r="D426" s="158" t="s">
        <v>232</v>
      </c>
      <c r="E426" s="181" t="s">
        <v>3</v>
      </c>
      <c r="F426" s="182" t="s">
        <v>235</v>
      </c>
      <c r="H426" s="183">
        <v>226.536</v>
      </c>
      <c r="I426" s="184"/>
      <c r="L426" s="180"/>
      <c r="M426" s="185"/>
      <c r="N426" s="186"/>
      <c r="O426" s="186"/>
      <c r="P426" s="186"/>
      <c r="Q426" s="186"/>
      <c r="R426" s="186"/>
      <c r="S426" s="186"/>
      <c r="T426" s="187"/>
      <c r="AT426" s="181" t="s">
        <v>232</v>
      </c>
      <c r="AU426" s="181" t="s">
        <v>82</v>
      </c>
      <c r="AV426" s="14" t="s">
        <v>126</v>
      </c>
      <c r="AW426" s="14" t="s">
        <v>33</v>
      </c>
      <c r="AX426" s="14" t="s">
        <v>80</v>
      </c>
      <c r="AY426" s="181" t="s">
        <v>119</v>
      </c>
    </row>
    <row r="427" spans="2:65" s="1" customFormat="1" ht="16.5" customHeight="1">
      <c r="B427" s="144"/>
      <c r="C427" s="145" t="s">
        <v>521</v>
      </c>
      <c r="D427" s="145" t="s">
        <v>122</v>
      </c>
      <c r="E427" s="146" t="s">
        <v>522</v>
      </c>
      <c r="F427" s="147" t="s">
        <v>523</v>
      </c>
      <c r="G427" s="148" t="s">
        <v>252</v>
      </c>
      <c r="H427" s="149">
        <v>848.19500000000005</v>
      </c>
      <c r="I427" s="150"/>
      <c r="J427" s="151">
        <f>ROUND(I427*H427,2)</f>
        <v>0</v>
      </c>
      <c r="K427" s="147" t="s">
        <v>3</v>
      </c>
      <c r="L427" s="32"/>
      <c r="M427" s="152" t="s">
        <v>3</v>
      </c>
      <c r="N427" s="153" t="s">
        <v>43</v>
      </c>
      <c r="O427" s="52"/>
      <c r="P427" s="154">
        <f>O427*H427</f>
        <v>0</v>
      </c>
      <c r="Q427" s="154">
        <v>0</v>
      </c>
      <c r="R427" s="154">
        <f>Q427*H427</f>
        <v>0</v>
      </c>
      <c r="S427" s="154">
        <v>0</v>
      </c>
      <c r="T427" s="155">
        <f>S427*H427</f>
        <v>0</v>
      </c>
      <c r="AR427" s="156" t="s">
        <v>126</v>
      </c>
      <c r="AT427" s="156" t="s">
        <v>122</v>
      </c>
      <c r="AU427" s="156" t="s">
        <v>82</v>
      </c>
      <c r="AY427" s="17" t="s">
        <v>119</v>
      </c>
      <c r="BE427" s="157">
        <f>IF(N427="základní",J427,0)</f>
        <v>0</v>
      </c>
      <c r="BF427" s="157">
        <f>IF(N427="snížená",J427,0)</f>
        <v>0</v>
      </c>
      <c r="BG427" s="157">
        <f>IF(N427="zákl. přenesená",J427,0)</f>
        <v>0</v>
      </c>
      <c r="BH427" s="157">
        <f>IF(N427="sníž. přenesená",J427,0)</f>
        <v>0</v>
      </c>
      <c r="BI427" s="157">
        <f>IF(N427="nulová",J427,0)</f>
        <v>0</v>
      </c>
      <c r="BJ427" s="17" t="s">
        <v>80</v>
      </c>
      <c r="BK427" s="157">
        <f>ROUND(I427*H427,2)</f>
        <v>0</v>
      </c>
      <c r="BL427" s="17" t="s">
        <v>126</v>
      </c>
      <c r="BM427" s="156" t="s">
        <v>524</v>
      </c>
    </row>
    <row r="428" spans="2:65" s="1" customFormat="1" ht="11.25">
      <c r="B428" s="32"/>
      <c r="D428" s="158" t="s">
        <v>128</v>
      </c>
      <c r="F428" s="159" t="s">
        <v>523</v>
      </c>
      <c r="I428" s="88"/>
      <c r="L428" s="32"/>
      <c r="M428" s="160"/>
      <c r="N428" s="52"/>
      <c r="O428" s="52"/>
      <c r="P428" s="52"/>
      <c r="Q428" s="52"/>
      <c r="R428" s="52"/>
      <c r="S428" s="52"/>
      <c r="T428" s="53"/>
      <c r="AT428" s="17" t="s">
        <v>128</v>
      </c>
      <c r="AU428" s="17" t="s">
        <v>82</v>
      </c>
    </row>
    <row r="429" spans="2:65" s="12" customFormat="1" ht="11.25">
      <c r="B429" s="165"/>
      <c r="D429" s="158" t="s">
        <v>232</v>
      </c>
      <c r="E429" s="166" t="s">
        <v>3</v>
      </c>
      <c r="F429" s="167" t="s">
        <v>525</v>
      </c>
      <c r="H429" s="166" t="s">
        <v>3</v>
      </c>
      <c r="I429" s="168"/>
      <c r="L429" s="165"/>
      <c r="M429" s="169"/>
      <c r="N429" s="170"/>
      <c r="O429" s="170"/>
      <c r="P429" s="170"/>
      <c r="Q429" s="170"/>
      <c r="R429" s="170"/>
      <c r="S429" s="170"/>
      <c r="T429" s="171"/>
      <c r="AT429" s="166" t="s">
        <v>232</v>
      </c>
      <c r="AU429" s="166" t="s">
        <v>82</v>
      </c>
      <c r="AV429" s="12" t="s">
        <v>80</v>
      </c>
      <c r="AW429" s="12" t="s">
        <v>33</v>
      </c>
      <c r="AX429" s="12" t="s">
        <v>72</v>
      </c>
      <c r="AY429" s="166" t="s">
        <v>119</v>
      </c>
    </row>
    <row r="430" spans="2:65" s="13" customFormat="1" ht="11.25">
      <c r="B430" s="172"/>
      <c r="D430" s="158" t="s">
        <v>232</v>
      </c>
      <c r="E430" s="173" t="s">
        <v>3</v>
      </c>
      <c r="F430" s="174" t="s">
        <v>526</v>
      </c>
      <c r="H430" s="175">
        <v>99.027000000000001</v>
      </c>
      <c r="I430" s="176"/>
      <c r="L430" s="172"/>
      <c r="M430" s="177"/>
      <c r="N430" s="178"/>
      <c r="O430" s="178"/>
      <c r="P430" s="178"/>
      <c r="Q430" s="178"/>
      <c r="R430" s="178"/>
      <c r="S430" s="178"/>
      <c r="T430" s="179"/>
      <c r="AT430" s="173" t="s">
        <v>232</v>
      </c>
      <c r="AU430" s="173" t="s">
        <v>82</v>
      </c>
      <c r="AV430" s="13" t="s">
        <v>82</v>
      </c>
      <c r="AW430" s="13" t="s">
        <v>33</v>
      </c>
      <c r="AX430" s="13" t="s">
        <v>72</v>
      </c>
      <c r="AY430" s="173" t="s">
        <v>119</v>
      </c>
    </row>
    <row r="431" spans="2:65" s="12" customFormat="1" ht="11.25">
      <c r="B431" s="165"/>
      <c r="D431" s="158" t="s">
        <v>232</v>
      </c>
      <c r="E431" s="166" t="s">
        <v>3</v>
      </c>
      <c r="F431" s="167" t="s">
        <v>367</v>
      </c>
      <c r="H431" s="166" t="s">
        <v>3</v>
      </c>
      <c r="I431" s="168"/>
      <c r="L431" s="165"/>
      <c r="M431" s="169"/>
      <c r="N431" s="170"/>
      <c r="O431" s="170"/>
      <c r="P431" s="170"/>
      <c r="Q431" s="170"/>
      <c r="R431" s="170"/>
      <c r="S431" s="170"/>
      <c r="T431" s="171"/>
      <c r="AT431" s="166" t="s">
        <v>232</v>
      </c>
      <c r="AU431" s="166" t="s">
        <v>82</v>
      </c>
      <c r="AV431" s="12" t="s">
        <v>80</v>
      </c>
      <c r="AW431" s="12" t="s">
        <v>33</v>
      </c>
      <c r="AX431" s="12" t="s">
        <v>72</v>
      </c>
      <c r="AY431" s="166" t="s">
        <v>119</v>
      </c>
    </row>
    <row r="432" spans="2:65" s="13" customFormat="1" ht="11.25">
      <c r="B432" s="172"/>
      <c r="D432" s="158" t="s">
        <v>232</v>
      </c>
      <c r="E432" s="173" t="s">
        <v>3</v>
      </c>
      <c r="F432" s="174" t="s">
        <v>527</v>
      </c>
      <c r="H432" s="175">
        <v>306</v>
      </c>
      <c r="I432" s="176"/>
      <c r="L432" s="172"/>
      <c r="M432" s="177"/>
      <c r="N432" s="178"/>
      <c r="O432" s="178"/>
      <c r="P432" s="178"/>
      <c r="Q432" s="178"/>
      <c r="R432" s="178"/>
      <c r="S432" s="178"/>
      <c r="T432" s="179"/>
      <c r="AT432" s="173" t="s">
        <v>232</v>
      </c>
      <c r="AU432" s="173" t="s">
        <v>82</v>
      </c>
      <c r="AV432" s="13" t="s">
        <v>82</v>
      </c>
      <c r="AW432" s="13" t="s">
        <v>33</v>
      </c>
      <c r="AX432" s="13" t="s">
        <v>72</v>
      </c>
      <c r="AY432" s="173" t="s">
        <v>119</v>
      </c>
    </row>
    <row r="433" spans="2:65" s="12" customFormat="1" ht="11.25">
      <c r="B433" s="165"/>
      <c r="D433" s="158" t="s">
        <v>232</v>
      </c>
      <c r="E433" s="166" t="s">
        <v>3</v>
      </c>
      <c r="F433" s="167" t="s">
        <v>369</v>
      </c>
      <c r="H433" s="166" t="s">
        <v>3</v>
      </c>
      <c r="I433" s="168"/>
      <c r="L433" s="165"/>
      <c r="M433" s="169"/>
      <c r="N433" s="170"/>
      <c r="O433" s="170"/>
      <c r="P433" s="170"/>
      <c r="Q433" s="170"/>
      <c r="R433" s="170"/>
      <c r="S433" s="170"/>
      <c r="T433" s="171"/>
      <c r="AT433" s="166" t="s">
        <v>232</v>
      </c>
      <c r="AU433" s="166" t="s">
        <v>82</v>
      </c>
      <c r="AV433" s="12" t="s">
        <v>80</v>
      </c>
      <c r="AW433" s="12" t="s">
        <v>33</v>
      </c>
      <c r="AX433" s="12" t="s">
        <v>72</v>
      </c>
      <c r="AY433" s="166" t="s">
        <v>119</v>
      </c>
    </row>
    <row r="434" spans="2:65" s="13" customFormat="1" ht="11.25">
      <c r="B434" s="172"/>
      <c r="D434" s="158" t="s">
        <v>232</v>
      </c>
      <c r="E434" s="173" t="s">
        <v>3</v>
      </c>
      <c r="F434" s="174" t="s">
        <v>528</v>
      </c>
      <c r="H434" s="175">
        <v>443.16800000000001</v>
      </c>
      <c r="I434" s="176"/>
      <c r="L434" s="172"/>
      <c r="M434" s="177"/>
      <c r="N434" s="178"/>
      <c r="O434" s="178"/>
      <c r="P434" s="178"/>
      <c r="Q434" s="178"/>
      <c r="R434" s="178"/>
      <c r="S434" s="178"/>
      <c r="T434" s="179"/>
      <c r="AT434" s="173" t="s">
        <v>232</v>
      </c>
      <c r="AU434" s="173" t="s">
        <v>82</v>
      </c>
      <c r="AV434" s="13" t="s">
        <v>82</v>
      </c>
      <c r="AW434" s="13" t="s">
        <v>33</v>
      </c>
      <c r="AX434" s="13" t="s">
        <v>72</v>
      </c>
      <c r="AY434" s="173" t="s">
        <v>119</v>
      </c>
    </row>
    <row r="435" spans="2:65" s="14" customFormat="1" ht="11.25">
      <c r="B435" s="180"/>
      <c r="D435" s="158" t="s">
        <v>232</v>
      </c>
      <c r="E435" s="181" t="s">
        <v>3</v>
      </c>
      <c r="F435" s="182" t="s">
        <v>235</v>
      </c>
      <c r="H435" s="183">
        <v>848.19500000000005</v>
      </c>
      <c r="I435" s="184"/>
      <c r="L435" s="180"/>
      <c r="M435" s="185"/>
      <c r="N435" s="186"/>
      <c r="O435" s="186"/>
      <c r="P435" s="186"/>
      <c r="Q435" s="186"/>
      <c r="R435" s="186"/>
      <c r="S435" s="186"/>
      <c r="T435" s="187"/>
      <c r="AT435" s="181" t="s">
        <v>232</v>
      </c>
      <c r="AU435" s="181" t="s">
        <v>82</v>
      </c>
      <c r="AV435" s="14" t="s">
        <v>126</v>
      </c>
      <c r="AW435" s="14" t="s">
        <v>33</v>
      </c>
      <c r="AX435" s="14" t="s">
        <v>80</v>
      </c>
      <c r="AY435" s="181" t="s">
        <v>119</v>
      </c>
    </row>
    <row r="436" spans="2:65" s="1" customFormat="1" ht="16.5" customHeight="1">
      <c r="B436" s="144"/>
      <c r="C436" s="145" t="s">
        <v>529</v>
      </c>
      <c r="D436" s="145" t="s">
        <v>122</v>
      </c>
      <c r="E436" s="146" t="s">
        <v>530</v>
      </c>
      <c r="F436" s="147" t="s">
        <v>531</v>
      </c>
      <c r="G436" s="148" t="s">
        <v>230</v>
      </c>
      <c r="H436" s="149">
        <v>1.92</v>
      </c>
      <c r="I436" s="150"/>
      <c r="J436" s="151">
        <f>ROUND(I436*H436,2)</f>
        <v>0</v>
      </c>
      <c r="K436" s="147" t="s">
        <v>268</v>
      </c>
      <c r="L436" s="32"/>
      <c r="M436" s="152" t="s">
        <v>3</v>
      </c>
      <c r="N436" s="153" t="s">
        <v>43</v>
      </c>
      <c r="O436" s="52"/>
      <c r="P436" s="154">
        <f>O436*H436</f>
        <v>0</v>
      </c>
      <c r="Q436" s="154">
        <v>2.45329</v>
      </c>
      <c r="R436" s="154">
        <f>Q436*H436</f>
        <v>4.7103168000000002</v>
      </c>
      <c r="S436" s="154">
        <v>0</v>
      </c>
      <c r="T436" s="155">
        <f>S436*H436</f>
        <v>0</v>
      </c>
      <c r="AR436" s="156" t="s">
        <v>126</v>
      </c>
      <c r="AT436" s="156" t="s">
        <v>122</v>
      </c>
      <c r="AU436" s="156" t="s">
        <v>82</v>
      </c>
      <c r="AY436" s="17" t="s">
        <v>119</v>
      </c>
      <c r="BE436" s="157">
        <f>IF(N436="základní",J436,0)</f>
        <v>0</v>
      </c>
      <c r="BF436" s="157">
        <f>IF(N436="snížená",J436,0)</f>
        <v>0</v>
      </c>
      <c r="BG436" s="157">
        <f>IF(N436="zákl. přenesená",J436,0)</f>
        <v>0</v>
      </c>
      <c r="BH436" s="157">
        <f>IF(N436="sníž. přenesená",J436,0)</f>
        <v>0</v>
      </c>
      <c r="BI436" s="157">
        <f>IF(N436="nulová",J436,0)</f>
        <v>0</v>
      </c>
      <c r="BJ436" s="17" t="s">
        <v>80</v>
      </c>
      <c r="BK436" s="157">
        <f>ROUND(I436*H436,2)</f>
        <v>0</v>
      </c>
      <c r="BL436" s="17" t="s">
        <v>126</v>
      </c>
      <c r="BM436" s="156" t="s">
        <v>532</v>
      </c>
    </row>
    <row r="437" spans="2:65" s="1" customFormat="1" ht="11.25">
      <c r="B437" s="32"/>
      <c r="D437" s="158" t="s">
        <v>128</v>
      </c>
      <c r="F437" s="159" t="s">
        <v>533</v>
      </c>
      <c r="I437" s="88"/>
      <c r="L437" s="32"/>
      <c r="M437" s="160"/>
      <c r="N437" s="52"/>
      <c r="O437" s="52"/>
      <c r="P437" s="52"/>
      <c r="Q437" s="52"/>
      <c r="R437" s="52"/>
      <c r="S437" s="52"/>
      <c r="T437" s="53"/>
      <c r="AT437" s="17" t="s">
        <v>128</v>
      </c>
      <c r="AU437" s="17" t="s">
        <v>82</v>
      </c>
    </row>
    <row r="438" spans="2:65" s="12" customFormat="1" ht="11.25">
      <c r="B438" s="165"/>
      <c r="D438" s="158" t="s">
        <v>232</v>
      </c>
      <c r="E438" s="166" t="s">
        <v>3</v>
      </c>
      <c r="F438" s="167" t="s">
        <v>534</v>
      </c>
      <c r="H438" s="166" t="s">
        <v>3</v>
      </c>
      <c r="I438" s="168"/>
      <c r="L438" s="165"/>
      <c r="M438" s="169"/>
      <c r="N438" s="170"/>
      <c r="O438" s="170"/>
      <c r="P438" s="170"/>
      <c r="Q438" s="170"/>
      <c r="R438" s="170"/>
      <c r="S438" s="170"/>
      <c r="T438" s="171"/>
      <c r="AT438" s="166" t="s">
        <v>232</v>
      </c>
      <c r="AU438" s="166" t="s">
        <v>82</v>
      </c>
      <c r="AV438" s="12" t="s">
        <v>80</v>
      </c>
      <c r="AW438" s="12" t="s">
        <v>33</v>
      </c>
      <c r="AX438" s="12" t="s">
        <v>72</v>
      </c>
      <c r="AY438" s="166" t="s">
        <v>119</v>
      </c>
    </row>
    <row r="439" spans="2:65" s="13" customFormat="1" ht="11.25">
      <c r="B439" s="172"/>
      <c r="D439" s="158" t="s">
        <v>232</v>
      </c>
      <c r="E439" s="173" t="s">
        <v>3</v>
      </c>
      <c r="F439" s="174" t="s">
        <v>535</v>
      </c>
      <c r="H439" s="175">
        <v>1.92</v>
      </c>
      <c r="I439" s="176"/>
      <c r="L439" s="172"/>
      <c r="M439" s="177"/>
      <c r="N439" s="178"/>
      <c r="O439" s="178"/>
      <c r="P439" s="178"/>
      <c r="Q439" s="178"/>
      <c r="R439" s="178"/>
      <c r="S439" s="178"/>
      <c r="T439" s="179"/>
      <c r="AT439" s="173" t="s">
        <v>232</v>
      </c>
      <c r="AU439" s="173" t="s">
        <v>82</v>
      </c>
      <c r="AV439" s="13" t="s">
        <v>82</v>
      </c>
      <c r="AW439" s="13" t="s">
        <v>33</v>
      </c>
      <c r="AX439" s="13" t="s">
        <v>72</v>
      </c>
      <c r="AY439" s="173" t="s">
        <v>119</v>
      </c>
    </row>
    <row r="440" spans="2:65" s="14" customFormat="1" ht="11.25">
      <c r="B440" s="180"/>
      <c r="D440" s="158" t="s">
        <v>232</v>
      </c>
      <c r="E440" s="181" t="s">
        <v>3</v>
      </c>
      <c r="F440" s="182" t="s">
        <v>235</v>
      </c>
      <c r="H440" s="183">
        <v>1.92</v>
      </c>
      <c r="I440" s="184"/>
      <c r="L440" s="180"/>
      <c r="M440" s="185"/>
      <c r="N440" s="186"/>
      <c r="O440" s="186"/>
      <c r="P440" s="186"/>
      <c r="Q440" s="186"/>
      <c r="R440" s="186"/>
      <c r="S440" s="186"/>
      <c r="T440" s="187"/>
      <c r="AT440" s="181" t="s">
        <v>232</v>
      </c>
      <c r="AU440" s="181" t="s">
        <v>82</v>
      </c>
      <c r="AV440" s="14" t="s">
        <v>126</v>
      </c>
      <c r="AW440" s="14" t="s">
        <v>33</v>
      </c>
      <c r="AX440" s="14" t="s">
        <v>80</v>
      </c>
      <c r="AY440" s="181" t="s">
        <v>119</v>
      </c>
    </row>
    <row r="441" spans="2:65" s="1" customFormat="1" ht="16.5" customHeight="1">
      <c r="B441" s="144"/>
      <c r="C441" s="145" t="s">
        <v>536</v>
      </c>
      <c r="D441" s="145" t="s">
        <v>122</v>
      </c>
      <c r="E441" s="146" t="s">
        <v>537</v>
      </c>
      <c r="F441" s="147" t="s">
        <v>538</v>
      </c>
      <c r="G441" s="148" t="s">
        <v>230</v>
      </c>
      <c r="H441" s="149">
        <v>1.92</v>
      </c>
      <c r="I441" s="150"/>
      <c r="J441" s="151">
        <f>ROUND(I441*H441,2)</f>
        <v>0</v>
      </c>
      <c r="K441" s="147" t="s">
        <v>268</v>
      </c>
      <c r="L441" s="32"/>
      <c r="M441" s="152" t="s">
        <v>3</v>
      </c>
      <c r="N441" s="153" t="s">
        <v>43</v>
      </c>
      <c r="O441" s="52"/>
      <c r="P441" s="154">
        <f>O441*H441</f>
        <v>0</v>
      </c>
      <c r="Q441" s="154">
        <v>0</v>
      </c>
      <c r="R441" s="154">
        <f>Q441*H441</f>
        <v>0</v>
      </c>
      <c r="S441" s="154">
        <v>0</v>
      </c>
      <c r="T441" s="155">
        <f>S441*H441</f>
        <v>0</v>
      </c>
      <c r="AR441" s="156" t="s">
        <v>126</v>
      </c>
      <c r="AT441" s="156" t="s">
        <v>122</v>
      </c>
      <c r="AU441" s="156" t="s">
        <v>82</v>
      </c>
      <c r="AY441" s="17" t="s">
        <v>119</v>
      </c>
      <c r="BE441" s="157">
        <f>IF(N441="základní",J441,0)</f>
        <v>0</v>
      </c>
      <c r="BF441" s="157">
        <f>IF(N441="snížená",J441,0)</f>
        <v>0</v>
      </c>
      <c r="BG441" s="157">
        <f>IF(N441="zákl. přenesená",J441,0)</f>
        <v>0</v>
      </c>
      <c r="BH441" s="157">
        <f>IF(N441="sníž. přenesená",J441,0)</f>
        <v>0</v>
      </c>
      <c r="BI441" s="157">
        <f>IF(N441="nulová",J441,0)</f>
        <v>0</v>
      </c>
      <c r="BJ441" s="17" t="s">
        <v>80</v>
      </c>
      <c r="BK441" s="157">
        <f>ROUND(I441*H441,2)</f>
        <v>0</v>
      </c>
      <c r="BL441" s="17" t="s">
        <v>126</v>
      </c>
      <c r="BM441" s="156" t="s">
        <v>539</v>
      </c>
    </row>
    <row r="442" spans="2:65" s="1" customFormat="1" ht="11.25">
      <c r="B442" s="32"/>
      <c r="D442" s="158" t="s">
        <v>128</v>
      </c>
      <c r="F442" s="159" t="s">
        <v>540</v>
      </c>
      <c r="I442" s="88"/>
      <c r="L442" s="32"/>
      <c r="M442" s="160"/>
      <c r="N442" s="52"/>
      <c r="O442" s="52"/>
      <c r="P442" s="52"/>
      <c r="Q442" s="52"/>
      <c r="R442" s="52"/>
      <c r="S442" s="52"/>
      <c r="T442" s="53"/>
      <c r="AT442" s="17" t="s">
        <v>128</v>
      </c>
      <c r="AU442" s="17" t="s">
        <v>82</v>
      </c>
    </row>
    <row r="443" spans="2:65" s="1" customFormat="1" ht="16.5" customHeight="1">
      <c r="B443" s="144"/>
      <c r="C443" s="145" t="s">
        <v>541</v>
      </c>
      <c r="D443" s="145" t="s">
        <v>122</v>
      </c>
      <c r="E443" s="146" t="s">
        <v>542</v>
      </c>
      <c r="F443" s="147" t="s">
        <v>543</v>
      </c>
      <c r="G443" s="148" t="s">
        <v>247</v>
      </c>
      <c r="H443" s="149">
        <v>1.151</v>
      </c>
      <c r="I443" s="150"/>
      <c r="J443" s="151">
        <f>ROUND(I443*H443,2)</f>
        <v>0</v>
      </c>
      <c r="K443" s="147" t="s">
        <v>268</v>
      </c>
      <c r="L443" s="32"/>
      <c r="M443" s="152" t="s">
        <v>3</v>
      </c>
      <c r="N443" s="153" t="s">
        <v>43</v>
      </c>
      <c r="O443" s="52"/>
      <c r="P443" s="154">
        <f>O443*H443</f>
        <v>0</v>
      </c>
      <c r="Q443" s="154">
        <v>1.06277</v>
      </c>
      <c r="R443" s="154">
        <f>Q443*H443</f>
        <v>1.22324827</v>
      </c>
      <c r="S443" s="154">
        <v>0</v>
      </c>
      <c r="T443" s="155">
        <f>S443*H443</f>
        <v>0</v>
      </c>
      <c r="AR443" s="156" t="s">
        <v>126</v>
      </c>
      <c r="AT443" s="156" t="s">
        <v>122</v>
      </c>
      <c r="AU443" s="156" t="s">
        <v>82</v>
      </c>
      <c r="AY443" s="17" t="s">
        <v>119</v>
      </c>
      <c r="BE443" s="157">
        <f>IF(N443="základní",J443,0)</f>
        <v>0</v>
      </c>
      <c r="BF443" s="157">
        <f>IF(N443="snížená",J443,0)</f>
        <v>0</v>
      </c>
      <c r="BG443" s="157">
        <f>IF(N443="zákl. přenesená",J443,0)</f>
        <v>0</v>
      </c>
      <c r="BH443" s="157">
        <f>IF(N443="sníž. přenesená",J443,0)</f>
        <v>0</v>
      </c>
      <c r="BI443" s="157">
        <f>IF(N443="nulová",J443,0)</f>
        <v>0</v>
      </c>
      <c r="BJ443" s="17" t="s">
        <v>80</v>
      </c>
      <c r="BK443" s="157">
        <f>ROUND(I443*H443,2)</f>
        <v>0</v>
      </c>
      <c r="BL443" s="17" t="s">
        <v>126</v>
      </c>
      <c r="BM443" s="156" t="s">
        <v>544</v>
      </c>
    </row>
    <row r="444" spans="2:65" s="1" customFormat="1" ht="11.25">
      <c r="B444" s="32"/>
      <c r="D444" s="158" t="s">
        <v>128</v>
      </c>
      <c r="F444" s="159" t="s">
        <v>545</v>
      </c>
      <c r="I444" s="88"/>
      <c r="L444" s="32"/>
      <c r="M444" s="160"/>
      <c r="N444" s="52"/>
      <c r="O444" s="52"/>
      <c r="P444" s="52"/>
      <c r="Q444" s="52"/>
      <c r="R444" s="52"/>
      <c r="S444" s="52"/>
      <c r="T444" s="53"/>
      <c r="AT444" s="17" t="s">
        <v>128</v>
      </c>
      <c r="AU444" s="17" t="s">
        <v>82</v>
      </c>
    </row>
    <row r="445" spans="2:65" s="12" customFormat="1" ht="11.25">
      <c r="B445" s="165"/>
      <c r="D445" s="158" t="s">
        <v>232</v>
      </c>
      <c r="E445" s="166" t="s">
        <v>3</v>
      </c>
      <c r="F445" s="167" t="s">
        <v>546</v>
      </c>
      <c r="H445" s="166" t="s">
        <v>3</v>
      </c>
      <c r="I445" s="168"/>
      <c r="L445" s="165"/>
      <c r="M445" s="169"/>
      <c r="N445" s="170"/>
      <c r="O445" s="170"/>
      <c r="P445" s="170"/>
      <c r="Q445" s="170"/>
      <c r="R445" s="170"/>
      <c r="S445" s="170"/>
      <c r="T445" s="171"/>
      <c r="AT445" s="166" t="s">
        <v>232</v>
      </c>
      <c r="AU445" s="166" t="s">
        <v>82</v>
      </c>
      <c r="AV445" s="12" t="s">
        <v>80</v>
      </c>
      <c r="AW445" s="12" t="s">
        <v>33</v>
      </c>
      <c r="AX445" s="12" t="s">
        <v>72</v>
      </c>
      <c r="AY445" s="166" t="s">
        <v>119</v>
      </c>
    </row>
    <row r="446" spans="2:65" s="13" customFormat="1" ht="11.25">
      <c r="B446" s="172"/>
      <c r="D446" s="158" t="s">
        <v>232</v>
      </c>
      <c r="E446" s="173" t="s">
        <v>3</v>
      </c>
      <c r="F446" s="174" t="s">
        <v>547</v>
      </c>
      <c r="H446" s="175">
        <v>1.151</v>
      </c>
      <c r="I446" s="176"/>
      <c r="L446" s="172"/>
      <c r="M446" s="177"/>
      <c r="N446" s="178"/>
      <c r="O446" s="178"/>
      <c r="P446" s="178"/>
      <c r="Q446" s="178"/>
      <c r="R446" s="178"/>
      <c r="S446" s="178"/>
      <c r="T446" s="179"/>
      <c r="AT446" s="173" t="s">
        <v>232</v>
      </c>
      <c r="AU446" s="173" t="s">
        <v>82</v>
      </c>
      <c r="AV446" s="13" t="s">
        <v>82</v>
      </c>
      <c r="AW446" s="13" t="s">
        <v>33</v>
      </c>
      <c r="AX446" s="13" t="s">
        <v>72</v>
      </c>
      <c r="AY446" s="173" t="s">
        <v>119</v>
      </c>
    </row>
    <row r="447" spans="2:65" s="14" customFormat="1" ht="11.25">
      <c r="B447" s="180"/>
      <c r="D447" s="158" t="s">
        <v>232</v>
      </c>
      <c r="E447" s="181" t="s">
        <v>3</v>
      </c>
      <c r="F447" s="182" t="s">
        <v>235</v>
      </c>
      <c r="H447" s="183">
        <v>1.151</v>
      </c>
      <c r="I447" s="184"/>
      <c r="L447" s="180"/>
      <c r="M447" s="185"/>
      <c r="N447" s="186"/>
      <c r="O447" s="186"/>
      <c r="P447" s="186"/>
      <c r="Q447" s="186"/>
      <c r="R447" s="186"/>
      <c r="S447" s="186"/>
      <c r="T447" s="187"/>
      <c r="AT447" s="181" t="s">
        <v>232</v>
      </c>
      <c r="AU447" s="181" t="s">
        <v>82</v>
      </c>
      <c r="AV447" s="14" t="s">
        <v>126</v>
      </c>
      <c r="AW447" s="14" t="s">
        <v>33</v>
      </c>
      <c r="AX447" s="14" t="s">
        <v>80</v>
      </c>
      <c r="AY447" s="181" t="s">
        <v>119</v>
      </c>
    </row>
    <row r="448" spans="2:65" s="1" customFormat="1" ht="24" customHeight="1">
      <c r="B448" s="144"/>
      <c r="C448" s="145" t="s">
        <v>548</v>
      </c>
      <c r="D448" s="145" t="s">
        <v>122</v>
      </c>
      <c r="E448" s="146" t="s">
        <v>549</v>
      </c>
      <c r="F448" s="147" t="s">
        <v>550</v>
      </c>
      <c r="G448" s="148" t="s">
        <v>252</v>
      </c>
      <c r="H448" s="149">
        <v>24.350999999999999</v>
      </c>
      <c r="I448" s="150"/>
      <c r="J448" s="151">
        <f>ROUND(I448*H448,2)</f>
        <v>0</v>
      </c>
      <c r="K448" s="147" t="s">
        <v>3</v>
      </c>
      <c r="L448" s="32"/>
      <c r="M448" s="152" t="s">
        <v>3</v>
      </c>
      <c r="N448" s="153" t="s">
        <v>43</v>
      </c>
      <c r="O448" s="52"/>
      <c r="P448" s="154">
        <f>O448*H448</f>
        <v>0</v>
      </c>
      <c r="Q448" s="154">
        <v>0.64300000000000002</v>
      </c>
      <c r="R448" s="154">
        <f>Q448*H448</f>
        <v>15.657693</v>
      </c>
      <c r="S448" s="154">
        <v>0</v>
      </c>
      <c r="T448" s="155">
        <f>S448*H448</f>
        <v>0</v>
      </c>
      <c r="AR448" s="156" t="s">
        <v>126</v>
      </c>
      <c r="AT448" s="156" t="s">
        <v>122</v>
      </c>
      <c r="AU448" s="156" t="s">
        <v>82</v>
      </c>
      <c r="AY448" s="17" t="s">
        <v>119</v>
      </c>
      <c r="BE448" s="157">
        <f>IF(N448="základní",J448,0)</f>
        <v>0</v>
      </c>
      <c r="BF448" s="157">
        <f>IF(N448="snížená",J448,0)</f>
        <v>0</v>
      </c>
      <c r="BG448" s="157">
        <f>IF(N448="zákl. přenesená",J448,0)</f>
        <v>0</v>
      </c>
      <c r="BH448" s="157">
        <f>IF(N448="sníž. přenesená",J448,0)</f>
        <v>0</v>
      </c>
      <c r="BI448" s="157">
        <f>IF(N448="nulová",J448,0)</f>
        <v>0</v>
      </c>
      <c r="BJ448" s="17" t="s">
        <v>80</v>
      </c>
      <c r="BK448" s="157">
        <f>ROUND(I448*H448,2)</f>
        <v>0</v>
      </c>
      <c r="BL448" s="17" t="s">
        <v>126</v>
      </c>
      <c r="BM448" s="156" t="s">
        <v>551</v>
      </c>
    </row>
    <row r="449" spans="2:65" s="1" customFormat="1" ht="11.25">
      <c r="B449" s="32"/>
      <c r="D449" s="158" t="s">
        <v>128</v>
      </c>
      <c r="F449" s="159" t="s">
        <v>552</v>
      </c>
      <c r="I449" s="88"/>
      <c r="L449" s="32"/>
      <c r="M449" s="160"/>
      <c r="N449" s="52"/>
      <c r="O449" s="52"/>
      <c r="P449" s="52"/>
      <c r="Q449" s="52"/>
      <c r="R449" s="52"/>
      <c r="S449" s="52"/>
      <c r="T449" s="53"/>
      <c r="AT449" s="17" t="s">
        <v>128</v>
      </c>
      <c r="AU449" s="17" t="s">
        <v>82</v>
      </c>
    </row>
    <row r="450" spans="2:65" s="1" customFormat="1" ht="29.25">
      <c r="B450" s="32"/>
      <c r="D450" s="158" t="s">
        <v>129</v>
      </c>
      <c r="F450" s="161" t="s">
        <v>553</v>
      </c>
      <c r="I450" s="88"/>
      <c r="L450" s="32"/>
      <c r="M450" s="160"/>
      <c r="N450" s="52"/>
      <c r="O450" s="52"/>
      <c r="P450" s="52"/>
      <c r="Q450" s="52"/>
      <c r="R450" s="52"/>
      <c r="S450" s="52"/>
      <c r="T450" s="53"/>
      <c r="AT450" s="17" t="s">
        <v>129</v>
      </c>
      <c r="AU450" s="17" t="s">
        <v>82</v>
      </c>
    </row>
    <row r="451" spans="2:65" s="12" customFormat="1" ht="11.25">
      <c r="B451" s="165"/>
      <c r="D451" s="158" t="s">
        <v>232</v>
      </c>
      <c r="E451" s="166" t="s">
        <v>3</v>
      </c>
      <c r="F451" s="167" t="s">
        <v>259</v>
      </c>
      <c r="H451" s="166" t="s">
        <v>3</v>
      </c>
      <c r="I451" s="168"/>
      <c r="L451" s="165"/>
      <c r="M451" s="169"/>
      <c r="N451" s="170"/>
      <c r="O451" s="170"/>
      <c r="P451" s="170"/>
      <c r="Q451" s="170"/>
      <c r="R451" s="170"/>
      <c r="S451" s="170"/>
      <c r="T451" s="171"/>
      <c r="AT451" s="166" t="s">
        <v>232</v>
      </c>
      <c r="AU451" s="166" t="s">
        <v>82</v>
      </c>
      <c r="AV451" s="12" t="s">
        <v>80</v>
      </c>
      <c r="AW451" s="12" t="s">
        <v>33</v>
      </c>
      <c r="AX451" s="12" t="s">
        <v>72</v>
      </c>
      <c r="AY451" s="166" t="s">
        <v>119</v>
      </c>
    </row>
    <row r="452" spans="2:65" s="13" customFormat="1" ht="11.25">
      <c r="B452" s="172"/>
      <c r="D452" s="158" t="s">
        <v>232</v>
      </c>
      <c r="E452" s="173" t="s">
        <v>3</v>
      </c>
      <c r="F452" s="174" t="s">
        <v>234</v>
      </c>
      <c r="H452" s="175">
        <v>24.350999999999999</v>
      </c>
      <c r="I452" s="176"/>
      <c r="L452" s="172"/>
      <c r="M452" s="177"/>
      <c r="N452" s="178"/>
      <c r="O452" s="178"/>
      <c r="P452" s="178"/>
      <c r="Q452" s="178"/>
      <c r="R452" s="178"/>
      <c r="S452" s="178"/>
      <c r="T452" s="179"/>
      <c r="AT452" s="173" t="s">
        <v>232</v>
      </c>
      <c r="AU452" s="173" t="s">
        <v>82</v>
      </c>
      <c r="AV452" s="13" t="s">
        <v>82</v>
      </c>
      <c r="AW452" s="13" t="s">
        <v>33</v>
      </c>
      <c r="AX452" s="13" t="s">
        <v>72</v>
      </c>
      <c r="AY452" s="173" t="s">
        <v>119</v>
      </c>
    </row>
    <row r="453" spans="2:65" s="14" customFormat="1" ht="11.25">
      <c r="B453" s="180"/>
      <c r="D453" s="158" t="s">
        <v>232</v>
      </c>
      <c r="E453" s="181" t="s">
        <v>3</v>
      </c>
      <c r="F453" s="182" t="s">
        <v>235</v>
      </c>
      <c r="H453" s="183">
        <v>24.350999999999999</v>
      </c>
      <c r="I453" s="184"/>
      <c r="L453" s="180"/>
      <c r="M453" s="185"/>
      <c r="N453" s="186"/>
      <c r="O453" s="186"/>
      <c r="P453" s="186"/>
      <c r="Q453" s="186"/>
      <c r="R453" s="186"/>
      <c r="S453" s="186"/>
      <c r="T453" s="187"/>
      <c r="AT453" s="181" t="s">
        <v>232</v>
      </c>
      <c r="AU453" s="181" t="s">
        <v>82</v>
      </c>
      <c r="AV453" s="14" t="s">
        <v>126</v>
      </c>
      <c r="AW453" s="14" t="s">
        <v>33</v>
      </c>
      <c r="AX453" s="14" t="s">
        <v>80</v>
      </c>
      <c r="AY453" s="181" t="s">
        <v>119</v>
      </c>
    </row>
    <row r="454" spans="2:65" s="1" customFormat="1" ht="16.5" customHeight="1">
      <c r="B454" s="144"/>
      <c r="C454" s="145" t="s">
        <v>554</v>
      </c>
      <c r="D454" s="145" t="s">
        <v>122</v>
      </c>
      <c r="E454" s="146" t="s">
        <v>555</v>
      </c>
      <c r="F454" s="147" t="s">
        <v>556</v>
      </c>
      <c r="G454" s="148" t="s">
        <v>389</v>
      </c>
      <c r="H454" s="149">
        <v>81.17</v>
      </c>
      <c r="I454" s="150"/>
      <c r="J454" s="151">
        <f>ROUND(I454*H454,2)</f>
        <v>0</v>
      </c>
      <c r="K454" s="147" t="s">
        <v>3</v>
      </c>
      <c r="L454" s="32"/>
      <c r="M454" s="152" t="s">
        <v>3</v>
      </c>
      <c r="N454" s="153" t="s">
        <v>43</v>
      </c>
      <c r="O454" s="52"/>
      <c r="P454" s="154">
        <f>O454*H454</f>
        <v>0</v>
      </c>
      <c r="Q454" s="154">
        <v>0</v>
      </c>
      <c r="R454" s="154">
        <f>Q454*H454</f>
        <v>0</v>
      </c>
      <c r="S454" s="154">
        <v>0</v>
      </c>
      <c r="T454" s="155">
        <f>S454*H454</f>
        <v>0</v>
      </c>
      <c r="AR454" s="156" t="s">
        <v>126</v>
      </c>
      <c r="AT454" s="156" t="s">
        <v>122</v>
      </c>
      <c r="AU454" s="156" t="s">
        <v>82</v>
      </c>
      <c r="AY454" s="17" t="s">
        <v>119</v>
      </c>
      <c r="BE454" s="157">
        <f>IF(N454="základní",J454,0)</f>
        <v>0</v>
      </c>
      <c r="BF454" s="157">
        <f>IF(N454="snížená",J454,0)</f>
        <v>0</v>
      </c>
      <c r="BG454" s="157">
        <f>IF(N454="zákl. přenesená",J454,0)</f>
        <v>0</v>
      </c>
      <c r="BH454" s="157">
        <f>IF(N454="sníž. přenesená",J454,0)</f>
        <v>0</v>
      </c>
      <c r="BI454" s="157">
        <f>IF(N454="nulová",J454,0)</f>
        <v>0</v>
      </c>
      <c r="BJ454" s="17" t="s">
        <v>80</v>
      </c>
      <c r="BK454" s="157">
        <f>ROUND(I454*H454,2)</f>
        <v>0</v>
      </c>
      <c r="BL454" s="17" t="s">
        <v>126</v>
      </c>
      <c r="BM454" s="156" t="s">
        <v>557</v>
      </c>
    </row>
    <row r="455" spans="2:65" s="1" customFormat="1" ht="11.25">
      <c r="B455" s="32"/>
      <c r="D455" s="158" t="s">
        <v>128</v>
      </c>
      <c r="F455" s="159" t="s">
        <v>556</v>
      </c>
      <c r="I455" s="88"/>
      <c r="L455" s="32"/>
      <c r="M455" s="160"/>
      <c r="N455" s="52"/>
      <c r="O455" s="52"/>
      <c r="P455" s="52"/>
      <c r="Q455" s="52"/>
      <c r="R455" s="52"/>
      <c r="S455" s="52"/>
      <c r="T455" s="53"/>
      <c r="AT455" s="17" t="s">
        <v>128</v>
      </c>
      <c r="AU455" s="17" t="s">
        <v>82</v>
      </c>
    </row>
    <row r="456" spans="2:65" s="1" customFormat="1" ht="19.5">
      <c r="B456" s="32"/>
      <c r="D456" s="158" t="s">
        <v>129</v>
      </c>
      <c r="F456" s="161" t="s">
        <v>558</v>
      </c>
      <c r="I456" s="88"/>
      <c r="L456" s="32"/>
      <c r="M456" s="160"/>
      <c r="N456" s="52"/>
      <c r="O456" s="52"/>
      <c r="P456" s="52"/>
      <c r="Q456" s="52"/>
      <c r="R456" s="52"/>
      <c r="S456" s="52"/>
      <c r="T456" s="53"/>
      <c r="AT456" s="17" t="s">
        <v>129</v>
      </c>
      <c r="AU456" s="17" t="s">
        <v>82</v>
      </c>
    </row>
    <row r="457" spans="2:65" s="13" customFormat="1" ht="11.25">
      <c r="B457" s="172"/>
      <c r="D457" s="158" t="s">
        <v>232</v>
      </c>
      <c r="E457" s="173" t="s">
        <v>3</v>
      </c>
      <c r="F457" s="174" t="s">
        <v>559</v>
      </c>
      <c r="H457" s="175">
        <v>81.17</v>
      </c>
      <c r="I457" s="176"/>
      <c r="L457" s="172"/>
      <c r="M457" s="177"/>
      <c r="N457" s="178"/>
      <c r="O457" s="178"/>
      <c r="P457" s="178"/>
      <c r="Q457" s="178"/>
      <c r="R457" s="178"/>
      <c r="S457" s="178"/>
      <c r="T457" s="179"/>
      <c r="AT457" s="173" t="s">
        <v>232</v>
      </c>
      <c r="AU457" s="173" t="s">
        <v>82</v>
      </c>
      <c r="AV457" s="13" t="s">
        <v>82</v>
      </c>
      <c r="AW457" s="13" t="s">
        <v>33</v>
      </c>
      <c r="AX457" s="13" t="s">
        <v>72</v>
      </c>
      <c r="AY457" s="173" t="s">
        <v>119</v>
      </c>
    </row>
    <row r="458" spans="2:65" s="14" customFormat="1" ht="11.25">
      <c r="B458" s="180"/>
      <c r="D458" s="158" t="s">
        <v>232</v>
      </c>
      <c r="E458" s="181" t="s">
        <v>3</v>
      </c>
      <c r="F458" s="182" t="s">
        <v>235</v>
      </c>
      <c r="H458" s="183">
        <v>81.17</v>
      </c>
      <c r="I458" s="184"/>
      <c r="L458" s="180"/>
      <c r="M458" s="185"/>
      <c r="N458" s="186"/>
      <c r="O458" s="186"/>
      <c r="P458" s="186"/>
      <c r="Q458" s="186"/>
      <c r="R458" s="186"/>
      <c r="S458" s="186"/>
      <c r="T458" s="187"/>
      <c r="AT458" s="181" t="s">
        <v>232</v>
      </c>
      <c r="AU458" s="181" t="s">
        <v>82</v>
      </c>
      <c r="AV458" s="14" t="s">
        <v>126</v>
      </c>
      <c r="AW458" s="14" t="s">
        <v>33</v>
      </c>
      <c r="AX458" s="14" t="s">
        <v>80</v>
      </c>
      <c r="AY458" s="181" t="s">
        <v>119</v>
      </c>
    </row>
    <row r="459" spans="2:65" s="11" customFormat="1" ht="22.9" customHeight="1">
      <c r="B459" s="131"/>
      <c r="D459" s="132" t="s">
        <v>71</v>
      </c>
      <c r="E459" s="142" t="s">
        <v>167</v>
      </c>
      <c r="F459" s="142" t="s">
        <v>560</v>
      </c>
      <c r="I459" s="134"/>
      <c r="J459" s="143">
        <f>BK459</f>
        <v>0</v>
      </c>
      <c r="L459" s="131"/>
      <c r="M459" s="136"/>
      <c r="N459" s="137"/>
      <c r="O459" s="137"/>
      <c r="P459" s="138">
        <f>SUM(P460:P586)</f>
        <v>0</v>
      </c>
      <c r="Q459" s="137"/>
      <c r="R459" s="138">
        <f>SUM(R460:R586)</f>
        <v>0.88138063999999994</v>
      </c>
      <c r="S459" s="137"/>
      <c r="T459" s="139">
        <f>SUM(T460:T586)</f>
        <v>35.227077000000001</v>
      </c>
      <c r="AR459" s="132" t="s">
        <v>80</v>
      </c>
      <c r="AT459" s="140" t="s">
        <v>71</v>
      </c>
      <c r="AU459" s="140" t="s">
        <v>80</v>
      </c>
      <c r="AY459" s="132" t="s">
        <v>119</v>
      </c>
      <c r="BK459" s="141">
        <f>SUM(BK460:BK586)</f>
        <v>0</v>
      </c>
    </row>
    <row r="460" spans="2:65" s="1" customFormat="1" ht="16.5" customHeight="1">
      <c r="B460" s="144"/>
      <c r="C460" s="145" t="s">
        <v>561</v>
      </c>
      <c r="D460" s="145" t="s">
        <v>122</v>
      </c>
      <c r="E460" s="146" t="s">
        <v>562</v>
      </c>
      <c r="F460" s="147" t="s">
        <v>563</v>
      </c>
      <c r="G460" s="148" t="s">
        <v>389</v>
      </c>
      <c r="H460" s="149">
        <v>30</v>
      </c>
      <c r="I460" s="150"/>
      <c r="J460" s="151">
        <f>ROUND(I460*H460,2)</f>
        <v>0</v>
      </c>
      <c r="K460" s="147" t="s">
        <v>268</v>
      </c>
      <c r="L460" s="32"/>
      <c r="M460" s="152" t="s">
        <v>3</v>
      </c>
      <c r="N460" s="153" t="s">
        <v>43</v>
      </c>
      <c r="O460" s="52"/>
      <c r="P460" s="154">
        <f>O460*H460</f>
        <v>0</v>
      </c>
      <c r="Q460" s="154">
        <v>0</v>
      </c>
      <c r="R460" s="154">
        <f>Q460*H460</f>
        <v>0</v>
      </c>
      <c r="S460" s="154">
        <v>0</v>
      </c>
      <c r="T460" s="155">
        <f>S460*H460</f>
        <v>0</v>
      </c>
      <c r="AR460" s="156" t="s">
        <v>126</v>
      </c>
      <c r="AT460" s="156" t="s">
        <v>122</v>
      </c>
      <c r="AU460" s="156" t="s">
        <v>82</v>
      </c>
      <c r="AY460" s="17" t="s">
        <v>119</v>
      </c>
      <c r="BE460" s="157">
        <f>IF(N460="základní",J460,0)</f>
        <v>0</v>
      </c>
      <c r="BF460" s="157">
        <f>IF(N460="snížená",J460,0)</f>
        <v>0</v>
      </c>
      <c r="BG460" s="157">
        <f>IF(N460="zákl. přenesená",J460,0)</f>
        <v>0</v>
      </c>
      <c r="BH460" s="157">
        <f>IF(N460="sníž. přenesená",J460,0)</f>
        <v>0</v>
      </c>
      <c r="BI460" s="157">
        <f>IF(N460="nulová",J460,0)</f>
        <v>0</v>
      </c>
      <c r="BJ460" s="17" t="s">
        <v>80</v>
      </c>
      <c r="BK460" s="157">
        <f>ROUND(I460*H460,2)</f>
        <v>0</v>
      </c>
      <c r="BL460" s="17" t="s">
        <v>126</v>
      </c>
      <c r="BM460" s="156" t="s">
        <v>564</v>
      </c>
    </row>
    <row r="461" spans="2:65" s="1" customFormat="1" ht="11.25">
      <c r="B461" s="32"/>
      <c r="D461" s="158" t="s">
        <v>128</v>
      </c>
      <c r="F461" s="159" t="s">
        <v>565</v>
      </c>
      <c r="I461" s="88"/>
      <c r="L461" s="32"/>
      <c r="M461" s="160"/>
      <c r="N461" s="52"/>
      <c r="O461" s="52"/>
      <c r="P461" s="52"/>
      <c r="Q461" s="52"/>
      <c r="R461" s="52"/>
      <c r="S461" s="52"/>
      <c r="T461" s="53"/>
      <c r="AT461" s="17" t="s">
        <v>128</v>
      </c>
      <c r="AU461" s="17" t="s">
        <v>82</v>
      </c>
    </row>
    <row r="462" spans="2:65" s="12" customFormat="1" ht="11.25">
      <c r="B462" s="165"/>
      <c r="D462" s="158" t="s">
        <v>232</v>
      </c>
      <c r="E462" s="166" t="s">
        <v>3</v>
      </c>
      <c r="F462" s="167" t="s">
        <v>566</v>
      </c>
      <c r="H462" s="166" t="s">
        <v>3</v>
      </c>
      <c r="I462" s="168"/>
      <c r="L462" s="165"/>
      <c r="M462" s="169"/>
      <c r="N462" s="170"/>
      <c r="O462" s="170"/>
      <c r="P462" s="170"/>
      <c r="Q462" s="170"/>
      <c r="R462" s="170"/>
      <c r="S462" s="170"/>
      <c r="T462" s="171"/>
      <c r="AT462" s="166" t="s">
        <v>232</v>
      </c>
      <c r="AU462" s="166" t="s">
        <v>82</v>
      </c>
      <c r="AV462" s="12" t="s">
        <v>80</v>
      </c>
      <c r="AW462" s="12" t="s">
        <v>33</v>
      </c>
      <c r="AX462" s="12" t="s">
        <v>72</v>
      </c>
      <c r="AY462" s="166" t="s">
        <v>119</v>
      </c>
    </row>
    <row r="463" spans="2:65" s="13" customFormat="1" ht="11.25">
      <c r="B463" s="172"/>
      <c r="D463" s="158" t="s">
        <v>232</v>
      </c>
      <c r="E463" s="173" t="s">
        <v>3</v>
      </c>
      <c r="F463" s="174" t="s">
        <v>404</v>
      </c>
      <c r="H463" s="175">
        <v>30</v>
      </c>
      <c r="I463" s="176"/>
      <c r="L463" s="172"/>
      <c r="M463" s="177"/>
      <c r="N463" s="178"/>
      <c r="O463" s="178"/>
      <c r="P463" s="178"/>
      <c r="Q463" s="178"/>
      <c r="R463" s="178"/>
      <c r="S463" s="178"/>
      <c r="T463" s="179"/>
      <c r="AT463" s="173" t="s">
        <v>232</v>
      </c>
      <c r="AU463" s="173" t="s">
        <v>82</v>
      </c>
      <c r="AV463" s="13" t="s">
        <v>82</v>
      </c>
      <c r="AW463" s="13" t="s">
        <v>33</v>
      </c>
      <c r="AX463" s="13" t="s">
        <v>72</v>
      </c>
      <c r="AY463" s="173" t="s">
        <v>119</v>
      </c>
    </row>
    <row r="464" spans="2:65" s="14" customFormat="1" ht="11.25">
      <c r="B464" s="180"/>
      <c r="D464" s="158" t="s">
        <v>232</v>
      </c>
      <c r="E464" s="181" t="s">
        <v>3</v>
      </c>
      <c r="F464" s="182" t="s">
        <v>235</v>
      </c>
      <c r="H464" s="183">
        <v>30</v>
      </c>
      <c r="I464" s="184"/>
      <c r="L464" s="180"/>
      <c r="M464" s="185"/>
      <c r="N464" s="186"/>
      <c r="O464" s="186"/>
      <c r="P464" s="186"/>
      <c r="Q464" s="186"/>
      <c r="R464" s="186"/>
      <c r="S464" s="186"/>
      <c r="T464" s="187"/>
      <c r="AT464" s="181" t="s">
        <v>232</v>
      </c>
      <c r="AU464" s="181" t="s">
        <v>82</v>
      </c>
      <c r="AV464" s="14" t="s">
        <v>126</v>
      </c>
      <c r="AW464" s="14" t="s">
        <v>33</v>
      </c>
      <c r="AX464" s="14" t="s">
        <v>80</v>
      </c>
      <c r="AY464" s="181" t="s">
        <v>119</v>
      </c>
    </row>
    <row r="465" spans="2:65" s="1" customFormat="1" ht="16.5" customHeight="1">
      <c r="B465" s="144"/>
      <c r="C465" s="145" t="s">
        <v>567</v>
      </c>
      <c r="D465" s="145" t="s">
        <v>122</v>
      </c>
      <c r="E465" s="146" t="s">
        <v>568</v>
      </c>
      <c r="F465" s="147" t="s">
        <v>569</v>
      </c>
      <c r="G465" s="148" t="s">
        <v>252</v>
      </c>
      <c r="H465" s="149">
        <v>848.19500000000005</v>
      </c>
      <c r="I465" s="150"/>
      <c r="J465" s="151">
        <f>ROUND(I465*H465,2)</f>
        <v>0</v>
      </c>
      <c r="K465" s="147" t="s">
        <v>3</v>
      </c>
      <c r="L465" s="32"/>
      <c r="M465" s="152" t="s">
        <v>3</v>
      </c>
      <c r="N465" s="153" t="s">
        <v>43</v>
      </c>
      <c r="O465" s="52"/>
      <c r="P465" s="154">
        <f>O465*H465</f>
        <v>0</v>
      </c>
      <c r="Q465" s="154">
        <v>0</v>
      </c>
      <c r="R465" s="154">
        <f>Q465*H465</f>
        <v>0</v>
      </c>
      <c r="S465" s="154">
        <v>0</v>
      </c>
      <c r="T465" s="155">
        <f>S465*H465</f>
        <v>0</v>
      </c>
      <c r="AR465" s="156" t="s">
        <v>126</v>
      </c>
      <c r="AT465" s="156" t="s">
        <v>122</v>
      </c>
      <c r="AU465" s="156" t="s">
        <v>82</v>
      </c>
      <c r="AY465" s="17" t="s">
        <v>119</v>
      </c>
      <c r="BE465" s="157">
        <f>IF(N465="základní",J465,0)</f>
        <v>0</v>
      </c>
      <c r="BF465" s="157">
        <f>IF(N465="snížená",J465,0)</f>
        <v>0</v>
      </c>
      <c r="BG465" s="157">
        <f>IF(N465="zákl. přenesená",J465,0)</f>
        <v>0</v>
      </c>
      <c r="BH465" s="157">
        <f>IF(N465="sníž. přenesená",J465,0)</f>
        <v>0</v>
      </c>
      <c r="BI465" s="157">
        <f>IF(N465="nulová",J465,0)</f>
        <v>0</v>
      </c>
      <c r="BJ465" s="17" t="s">
        <v>80</v>
      </c>
      <c r="BK465" s="157">
        <f>ROUND(I465*H465,2)</f>
        <v>0</v>
      </c>
      <c r="BL465" s="17" t="s">
        <v>126</v>
      </c>
      <c r="BM465" s="156" t="s">
        <v>570</v>
      </c>
    </row>
    <row r="466" spans="2:65" s="1" customFormat="1" ht="11.25">
      <c r="B466" s="32"/>
      <c r="D466" s="158" t="s">
        <v>128</v>
      </c>
      <c r="F466" s="159" t="s">
        <v>569</v>
      </c>
      <c r="I466" s="88"/>
      <c r="L466" s="32"/>
      <c r="M466" s="160"/>
      <c r="N466" s="52"/>
      <c r="O466" s="52"/>
      <c r="P466" s="52"/>
      <c r="Q466" s="52"/>
      <c r="R466" s="52"/>
      <c r="S466" s="52"/>
      <c r="T466" s="53"/>
      <c r="AT466" s="17" t="s">
        <v>128</v>
      </c>
      <c r="AU466" s="17" t="s">
        <v>82</v>
      </c>
    </row>
    <row r="467" spans="2:65" s="12" customFormat="1" ht="11.25">
      <c r="B467" s="165"/>
      <c r="D467" s="158" t="s">
        <v>232</v>
      </c>
      <c r="E467" s="166" t="s">
        <v>3</v>
      </c>
      <c r="F467" s="167" t="s">
        <v>525</v>
      </c>
      <c r="H467" s="166" t="s">
        <v>3</v>
      </c>
      <c r="I467" s="168"/>
      <c r="L467" s="165"/>
      <c r="M467" s="169"/>
      <c r="N467" s="170"/>
      <c r="O467" s="170"/>
      <c r="P467" s="170"/>
      <c r="Q467" s="170"/>
      <c r="R467" s="170"/>
      <c r="S467" s="170"/>
      <c r="T467" s="171"/>
      <c r="AT467" s="166" t="s">
        <v>232</v>
      </c>
      <c r="AU467" s="166" t="s">
        <v>82</v>
      </c>
      <c r="AV467" s="12" t="s">
        <v>80</v>
      </c>
      <c r="AW467" s="12" t="s">
        <v>33</v>
      </c>
      <c r="AX467" s="12" t="s">
        <v>72</v>
      </c>
      <c r="AY467" s="166" t="s">
        <v>119</v>
      </c>
    </row>
    <row r="468" spans="2:65" s="13" customFormat="1" ht="11.25">
      <c r="B468" s="172"/>
      <c r="D468" s="158" t="s">
        <v>232</v>
      </c>
      <c r="E468" s="173" t="s">
        <v>3</v>
      </c>
      <c r="F468" s="174" t="s">
        <v>526</v>
      </c>
      <c r="H468" s="175">
        <v>99.027000000000001</v>
      </c>
      <c r="I468" s="176"/>
      <c r="L468" s="172"/>
      <c r="M468" s="177"/>
      <c r="N468" s="178"/>
      <c r="O468" s="178"/>
      <c r="P468" s="178"/>
      <c r="Q468" s="178"/>
      <c r="R468" s="178"/>
      <c r="S468" s="178"/>
      <c r="T468" s="179"/>
      <c r="AT468" s="173" t="s">
        <v>232</v>
      </c>
      <c r="AU468" s="173" t="s">
        <v>82</v>
      </c>
      <c r="AV468" s="13" t="s">
        <v>82</v>
      </c>
      <c r="AW468" s="13" t="s">
        <v>33</v>
      </c>
      <c r="AX468" s="13" t="s">
        <v>72</v>
      </c>
      <c r="AY468" s="173" t="s">
        <v>119</v>
      </c>
    </row>
    <row r="469" spans="2:65" s="12" customFormat="1" ht="11.25">
      <c r="B469" s="165"/>
      <c r="D469" s="158" t="s">
        <v>232</v>
      </c>
      <c r="E469" s="166" t="s">
        <v>3</v>
      </c>
      <c r="F469" s="167" t="s">
        <v>367</v>
      </c>
      <c r="H469" s="166" t="s">
        <v>3</v>
      </c>
      <c r="I469" s="168"/>
      <c r="L469" s="165"/>
      <c r="M469" s="169"/>
      <c r="N469" s="170"/>
      <c r="O469" s="170"/>
      <c r="P469" s="170"/>
      <c r="Q469" s="170"/>
      <c r="R469" s="170"/>
      <c r="S469" s="170"/>
      <c r="T469" s="171"/>
      <c r="AT469" s="166" t="s">
        <v>232</v>
      </c>
      <c r="AU469" s="166" t="s">
        <v>82</v>
      </c>
      <c r="AV469" s="12" t="s">
        <v>80</v>
      </c>
      <c r="AW469" s="12" t="s">
        <v>33</v>
      </c>
      <c r="AX469" s="12" t="s">
        <v>72</v>
      </c>
      <c r="AY469" s="166" t="s">
        <v>119</v>
      </c>
    </row>
    <row r="470" spans="2:65" s="13" customFormat="1" ht="11.25">
      <c r="B470" s="172"/>
      <c r="D470" s="158" t="s">
        <v>232</v>
      </c>
      <c r="E470" s="173" t="s">
        <v>3</v>
      </c>
      <c r="F470" s="174" t="s">
        <v>527</v>
      </c>
      <c r="H470" s="175">
        <v>306</v>
      </c>
      <c r="I470" s="176"/>
      <c r="L470" s="172"/>
      <c r="M470" s="177"/>
      <c r="N470" s="178"/>
      <c r="O470" s="178"/>
      <c r="P470" s="178"/>
      <c r="Q470" s="178"/>
      <c r="R470" s="178"/>
      <c r="S470" s="178"/>
      <c r="T470" s="179"/>
      <c r="AT470" s="173" t="s">
        <v>232</v>
      </c>
      <c r="AU470" s="173" t="s">
        <v>82</v>
      </c>
      <c r="AV470" s="13" t="s">
        <v>82</v>
      </c>
      <c r="AW470" s="13" t="s">
        <v>33</v>
      </c>
      <c r="AX470" s="13" t="s">
        <v>72</v>
      </c>
      <c r="AY470" s="173" t="s">
        <v>119</v>
      </c>
    </row>
    <row r="471" spans="2:65" s="12" customFormat="1" ht="11.25">
      <c r="B471" s="165"/>
      <c r="D471" s="158" t="s">
        <v>232</v>
      </c>
      <c r="E471" s="166" t="s">
        <v>3</v>
      </c>
      <c r="F471" s="167" t="s">
        <v>369</v>
      </c>
      <c r="H471" s="166" t="s">
        <v>3</v>
      </c>
      <c r="I471" s="168"/>
      <c r="L471" s="165"/>
      <c r="M471" s="169"/>
      <c r="N471" s="170"/>
      <c r="O471" s="170"/>
      <c r="P471" s="170"/>
      <c r="Q471" s="170"/>
      <c r="R471" s="170"/>
      <c r="S471" s="170"/>
      <c r="T471" s="171"/>
      <c r="AT471" s="166" t="s">
        <v>232</v>
      </c>
      <c r="AU471" s="166" t="s">
        <v>82</v>
      </c>
      <c r="AV471" s="12" t="s">
        <v>80</v>
      </c>
      <c r="AW471" s="12" t="s">
        <v>33</v>
      </c>
      <c r="AX471" s="12" t="s">
        <v>72</v>
      </c>
      <c r="AY471" s="166" t="s">
        <v>119</v>
      </c>
    </row>
    <row r="472" spans="2:65" s="13" customFormat="1" ht="11.25">
      <c r="B472" s="172"/>
      <c r="D472" s="158" t="s">
        <v>232</v>
      </c>
      <c r="E472" s="173" t="s">
        <v>3</v>
      </c>
      <c r="F472" s="174" t="s">
        <v>528</v>
      </c>
      <c r="H472" s="175">
        <v>443.16800000000001</v>
      </c>
      <c r="I472" s="176"/>
      <c r="L472" s="172"/>
      <c r="M472" s="177"/>
      <c r="N472" s="178"/>
      <c r="O472" s="178"/>
      <c r="P472" s="178"/>
      <c r="Q472" s="178"/>
      <c r="R472" s="178"/>
      <c r="S472" s="178"/>
      <c r="T472" s="179"/>
      <c r="AT472" s="173" t="s">
        <v>232</v>
      </c>
      <c r="AU472" s="173" t="s">
        <v>82</v>
      </c>
      <c r="AV472" s="13" t="s">
        <v>82</v>
      </c>
      <c r="AW472" s="13" t="s">
        <v>33</v>
      </c>
      <c r="AX472" s="13" t="s">
        <v>72</v>
      </c>
      <c r="AY472" s="173" t="s">
        <v>119</v>
      </c>
    </row>
    <row r="473" spans="2:65" s="14" customFormat="1" ht="11.25">
      <c r="B473" s="180"/>
      <c r="D473" s="158" t="s">
        <v>232</v>
      </c>
      <c r="E473" s="181" t="s">
        <v>3</v>
      </c>
      <c r="F473" s="182" t="s">
        <v>235</v>
      </c>
      <c r="H473" s="183">
        <v>848.19500000000005</v>
      </c>
      <c r="I473" s="184"/>
      <c r="L473" s="180"/>
      <c r="M473" s="185"/>
      <c r="N473" s="186"/>
      <c r="O473" s="186"/>
      <c r="P473" s="186"/>
      <c r="Q473" s="186"/>
      <c r="R473" s="186"/>
      <c r="S473" s="186"/>
      <c r="T473" s="187"/>
      <c r="AT473" s="181" t="s">
        <v>232</v>
      </c>
      <c r="AU473" s="181" t="s">
        <v>82</v>
      </c>
      <c r="AV473" s="14" t="s">
        <v>126</v>
      </c>
      <c r="AW473" s="14" t="s">
        <v>33</v>
      </c>
      <c r="AX473" s="14" t="s">
        <v>80</v>
      </c>
      <c r="AY473" s="181" t="s">
        <v>119</v>
      </c>
    </row>
    <row r="474" spans="2:65" s="1" customFormat="1" ht="16.5" customHeight="1">
      <c r="B474" s="144"/>
      <c r="C474" s="145" t="s">
        <v>571</v>
      </c>
      <c r="D474" s="145" t="s">
        <v>122</v>
      </c>
      <c r="E474" s="146" t="s">
        <v>572</v>
      </c>
      <c r="F474" s="147" t="s">
        <v>573</v>
      </c>
      <c r="G474" s="148" t="s">
        <v>252</v>
      </c>
      <c r="H474" s="149">
        <v>76337.55</v>
      </c>
      <c r="I474" s="150"/>
      <c r="J474" s="151">
        <f>ROUND(I474*H474,2)</f>
        <v>0</v>
      </c>
      <c r="K474" s="147" t="s">
        <v>3</v>
      </c>
      <c r="L474" s="32"/>
      <c r="M474" s="152" t="s">
        <v>3</v>
      </c>
      <c r="N474" s="153" t="s">
        <v>43</v>
      </c>
      <c r="O474" s="52"/>
      <c r="P474" s="154">
        <f>O474*H474</f>
        <v>0</v>
      </c>
      <c r="Q474" s="154">
        <v>0</v>
      </c>
      <c r="R474" s="154">
        <f>Q474*H474</f>
        <v>0</v>
      </c>
      <c r="S474" s="154">
        <v>0</v>
      </c>
      <c r="T474" s="155">
        <f>S474*H474</f>
        <v>0</v>
      </c>
      <c r="AR474" s="156" t="s">
        <v>126</v>
      </c>
      <c r="AT474" s="156" t="s">
        <v>122</v>
      </c>
      <c r="AU474" s="156" t="s">
        <v>82</v>
      </c>
      <c r="AY474" s="17" t="s">
        <v>119</v>
      </c>
      <c r="BE474" s="157">
        <f>IF(N474="základní",J474,0)</f>
        <v>0</v>
      </c>
      <c r="BF474" s="157">
        <f>IF(N474="snížená",J474,0)</f>
        <v>0</v>
      </c>
      <c r="BG474" s="157">
        <f>IF(N474="zákl. přenesená",J474,0)</f>
        <v>0</v>
      </c>
      <c r="BH474" s="157">
        <f>IF(N474="sníž. přenesená",J474,0)</f>
        <v>0</v>
      </c>
      <c r="BI474" s="157">
        <f>IF(N474="nulová",J474,0)</f>
        <v>0</v>
      </c>
      <c r="BJ474" s="17" t="s">
        <v>80</v>
      </c>
      <c r="BK474" s="157">
        <f>ROUND(I474*H474,2)</f>
        <v>0</v>
      </c>
      <c r="BL474" s="17" t="s">
        <v>126</v>
      </c>
      <c r="BM474" s="156" t="s">
        <v>574</v>
      </c>
    </row>
    <row r="475" spans="2:65" s="1" customFormat="1" ht="11.25">
      <c r="B475" s="32"/>
      <c r="D475" s="158" t="s">
        <v>128</v>
      </c>
      <c r="F475" s="159" t="s">
        <v>573</v>
      </c>
      <c r="I475" s="88"/>
      <c r="L475" s="32"/>
      <c r="M475" s="160"/>
      <c r="N475" s="52"/>
      <c r="O475" s="52"/>
      <c r="P475" s="52"/>
      <c r="Q475" s="52"/>
      <c r="R475" s="52"/>
      <c r="S475" s="52"/>
      <c r="T475" s="53"/>
      <c r="AT475" s="17" t="s">
        <v>128</v>
      </c>
      <c r="AU475" s="17" t="s">
        <v>82</v>
      </c>
    </row>
    <row r="476" spans="2:65" s="1" customFormat="1" ht="19.5">
      <c r="B476" s="32"/>
      <c r="D476" s="158" t="s">
        <v>129</v>
      </c>
      <c r="F476" s="161" t="s">
        <v>575</v>
      </c>
      <c r="I476" s="88"/>
      <c r="L476" s="32"/>
      <c r="M476" s="160"/>
      <c r="N476" s="52"/>
      <c r="O476" s="52"/>
      <c r="P476" s="52"/>
      <c r="Q476" s="52"/>
      <c r="R476" s="52"/>
      <c r="S476" s="52"/>
      <c r="T476" s="53"/>
      <c r="AT476" s="17" t="s">
        <v>129</v>
      </c>
      <c r="AU476" s="17" t="s">
        <v>82</v>
      </c>
    </row>
    <row r="477" spans="2:65" s="12" customFormat="1" ht="11.25">
      <c r="B477" s="165"/>
      <c r="D477" s="158" t="s">
        <v>232</v>
      </c>
      <c r="E477" s="166" t="s">
        <v>3</v>
      </c>
      <c r="F477" s="167" t="s">
        <v>525</v>
      </c>
      <c r="H477" s="166" t="s">
        <v>3</v>
      </c>
      <c r="I477" s="168"/>
      <c r="L477" s="165"/>
      <c r="M477" s="169"/>
      <c r="N477" s="170"/>
      <c r="O477" s="170"/>
      <c r="P477" s="170"/>
      <c r="Q477" s="170"/>
      <c r="R477" s="170"/>
      <c r="S477" s="170"/>
      <c r="T477" s="171"/>
      <c r="AT477" s="166" t="s">
        <v>232</v>
      </c>
      <c r="AU477" s="166" t="s">
        <v>82</v>
      </c>
      <c r="AV477" s="12" t="s">
        <v>80</v>
      </c>
      <c r="AW477" s="12" t="s">
        <v>33</v>
      </c>
      <c r="AX477" s="12" t="s">
        <v>72</v>
      </c>
      <c r="AY477" s="166" t="s">
        <v>119</v>
      </c>
    </row>
    <row r="478" spans="2:65" s="13" customFormat="1" ht="11.25">
      <c r="B478" s="172"/>
      <c r="D478" s="158" t="s">
        <v>232</v>
      </c>
      <c r="E478" s="173" t="s">
        <v>3</v>
      </c>
      <c r="F478" s="174" t="s">
        <v>526</v>
      </c>
      <c r="H478" s="175">
        <v>99.027000000000001</v>
      </c>
      <c r="I478" s="176"/>
      <c r="L478" s="172"/>
      <c r="M478" s="177"/>
      <c r="N478" s="178"/>
      <c r="O478" s="178"/>
      <c r="P478" s="178"/>
      <c r="Q478" s="178"/>
      <c r="R478" s="178"/>
      <c r="S478" s="178"/>
      <c r="T478" s="179"/>
      <c r="AT478" s="173" t="s">
        <v>232</v>
      </c>
      <c r="AU478" s="173" t="s">
        <v>82</v>
      </c>
      <c r="AV478" s="13" t="s">
        <v>82</v>
      </c>
      <c r="AW478" s="13" t="s">
        <v>33</v>
      </c>
      <c r="AX478" s="13" t="s">
        <v>72</v>
      </c>
      <c r="AY478" s="173" t="s">
        <v>119</v>
      </c>
    </row>
    <row r="479" spans="2:65" s="12" customFormat="1" ht="11.25">
      <c r="B479" s="165"/>
      <c r="D479" s="158" t="s">
        <v>232</v>
      </c>
      <c r="E479" s="166" t="s">
        <v>3</v>
      </c>
      <c r="F479" s="167" t="s">
        <v>367</v>
      </c>
      <c r="H479" s="166" t="s">
        <v>3</v>
      </c>
      <c r="I479" s="168"/>
      <c r="L479" s="165"/>
      <c r="M479" s="169"/>
      <c r="N479" s="170"/>
      <c r="O479" s="170"/>
      <c r="P479" s="170"/>
      <c r="Q479" s="170"/>
      <c r="R479" s="170"/>
      <c r="S479" s="170"/>
      <c r="T479" s="171"/>
      <c r="AT479" s="166" t="s">
        <v>232</v>
      </c>
      <c r="AU479" s="166" t="s">
        <v>82</v>
      </c>
      <c r="AV479" s="12" t="s">
        <v>80</v>
      </c>
      <c r="AW479" s="12" t="s">
        <v>33</v>
      </c>
      <c r="AX479" s="12" t="s">
        <v>72</v>
      </c>
      <c r="AY479" s="166" t="s">
        <v>119</v>
      </c>
    </row>
    <row r="480" spans="2:65" s="13" customFormat="1" ht="11.25">
      <c r="B480" s="172"/>
      <c r="D480" s="158" t="s">
        <v>232</v>
      </c>
      <c r="E480" s="173" t="s">
        <v>3</v>
      </c>
      <c r="F480" s="174" t="s">
        <v>527</v>
      </c>
      <c r="H480" s="175">
        <v>306</v>
      </c>
      <c r="I480" s="176"/>
      <c r="L480" s="172"/>
      <c r="M480" s="177"/>
      <c r="N480" s="178"/>
      <c r="O480" s="178"/>
      <c r="P480" s="178"/>
      <c r="Q480" s="178"/>
      <c r="R480" s="178"/>
      <c r="S480" s="178"/>
      <c r="T480" s="179"/>
      <c r="AT480" s="173" t="s">
        <v>232</v>
      </c>
      <c r="AU480" s="173" t="s">
        <v>82</v>
      </c>
      <c r="AV480" s="13" t="s">
        <v>82</v>
      </c>
      <c r="AW480" s="13" t="s">
        <v>33</v>
      </c>
      <c r="AX480" s="13" t="s">
        <v>72</v>
      </c>
      <c r="AY480" s="173" t="s">
        <v>119</v>
      </c>
    </row>
    <row r="481" spans="2:65" s="12" customFormat="1" ht="11.25">
      <c r="B481" s="165"/>
      <c r="D481" s="158" t="s">
        <v>232</v>
      </c>
      <c r="E481" s="166" t="s">
        <v>3</v>
      </c>
      <c r="F481" s="167" t="s">
        <v>369</v>
      </c>
      <c r="H481" s="166" t="s">
        <v>3</v>
      </c>
      <c r="I481" s="168"/>
      <c r="L481" s="165"/>
      <c r="M481" s="169"/>
      <c r="N481" s="170"/>
      <c r="O481" s="170"/>
      <c r="P481" s="170"/>
      <c r="Q481" s="170"/>
      <c r="R481" s="170"/>
      <c r="S481" s="170"/>
      <c r="T481" s="171"/>
      <c r="AT481" s="166" t="s">
        <v>232</v>
      </c>
      <c r="AU481" s="166" t="s">
        <v>82</v>
      </c>
      <c r="AV481" s="12" t="s">
        <v>80</v>
      </c>
      <c r="AW481" s="12" t="s">
        <v>33</v>
      </c>
      <c r="AX481" s="12" t="s">
        <v>72</v>
      </c>
      <c r="AY481" s="166" t="s">
        <v>119</v>
      </c>
    </row>
    <row r="482" spans="2:65" s="13" customFormat="1" ht="11.25">
      <c r="B482" s="172"/>
      <c r="D482" s="158" t="s">
        <v>232</v>
      </c>
      <c r="E482" s="173" t="s">
        <v>3</v>
      </c>
      <c r="F482" s="174" t="s">
        <v>528</v>
      </c>
      <c r="H482" s="175">
        <v>443.16800000000001</v>
      </c>
      <c r="I482" s="176"/>
      <c r="L482" s="172"/>
      <c r="M482" s="177"/>
      <c r="N482" s="178"/>
      <c r="O482" s="178"/>
      <c r="P482" s="178"/>
      <c r="Q482" s="178"/>
      <c r="R482" s="178"/>
      <c r="S482" s="178"/>
      <c r="T482" s="179"/>
      <c r="AT482" s="173" t="s">
        <v>232</v>
      </c>
      <c r="AU482" s="173" t="s">
        <v>82</v>
      </c>
      <c r="AV482" s="13" t="s">
        <v>82</v>
      </c>
      <c r="AW482" s="13" t="s">
        <v>33</v>
      </c>
      <c r="AX482" s="13" t="s">
        <v>72</v>
      </c>
      <c r="AY482" s="173" t="s">
        <v>119</v>
      </c>
    </row>
    <row r="483" spans="2:65" s="14" customFormat="1" ht="11.25">
      <c r="B483" s="180"/>
      <c r="D483" s="158" t="s">
        <v>232</v>
      </c>
      <c r="E483" s="181" t="s">
        <v>3</v>
      </c>
      <c r="F483" s="182" t="s">
        <v>235</v>
      </c>
      <c r="H483" s="183">
        <v>848.19500000000005</v>
      </c>
      <c r="I483" s="184"/>
      <c r="L483" s="180"/>
      <c r="M483" s="185"/>
      <c r="N483" s="186"/>
      <c r="O483" s="186"/>
      <c r="P483" s="186"/>
      <c r="Q483" s="186"/>
      <c r="R483" s="186"/>
      <c r="S483" s="186"/>
      <c r="T483" s="187"/>
      <c r="AT483" s="181" t="s">
        <v>232</v>
      </c>
      <c r="AU483" s="181" t="s">
        <v>82</v>
      </c>
      <c r="AV483" s="14" t="s">
        <v>126</v>
      </c>
      <c r="AW483" s="14" t="s">
        <v>33</v>
      </c>
      <c r="AX483" s="14" t="s">
        <v>80</v>
      </c>
      <c r="AY483" s="181" t="s">
        <v>119</v>
      </c>
    </row>
    <row r="484" spans="2:65" s="13" customFormat="1" ht="11.25">
      <c r="B484" s="172"/>
      <c r="D484" s="158" t="s">
        <v>232</v>
      </c>
      <c r="F484" s="174" t="s">
        <v>576</v>
      </c>
      <c r="H484" s="175">
        <v>76337.55</v>
      </c>
      <c r="I484" s="176"/>
      <c r="L484" s="172"/>
      <c r="M484" s="177"/>
      <c r="N484" s="178"/>
      <c r="O484" s="178"/>
      <c r="P484" s="178"/>
      <c r="Q484" s="178"/>
      <c r="R484" s="178"/>
      <c r="S484" s="178"/>
      <c r="T484" s="179"/>
      <c r="AT484" s="173" t="s">
        <v>232</v>
      </c>
      <c r="AU484" s="173" t="s">
        <v>82</v>
      </c>
      <c r="AV484" s="13" t="s">
        <v>82</v>
      </c>
      <c r="AW484" s="13" t="s">
        <v>4</v>
      </c>
      <c r="AX484" s="13" t="s">
        <v>80</v>
      </c>
      <c r="AY484" s="173" t="s">
        <v>119</v>
      </c>
    </row>
    <row r="485" spans="2:65" s="1" customFormat="1" ht="16.5" customHeight="1">
      <c r="B485" s="144"/>
      <c r="C485" s="145" t="s">
        <v>577</v>
      </c>
      <c r="D485" s="145" t="s">
        <v>122</v>
      </c>
      <c r="E485" s="146" t="s">
        <v>578</v>
      </c>
      <c r="F485" s="147" t="s">
        <v>579</v>
      </c>
      <c r="G485" s="148" t="s">
        <v>252</v>
      </c>
      <c r="H485" s="149">
        <v>848.19500000000005</v>
      </c>
      <c r="I485" s="150"/>
      <c r="J485" s="151">
        <f>ROUND(I485*H485,2)</f>
        <v>0</v>
      </c>
      <c r="K485" s="147" t="s">
        <v>3</v>
      </c>
      <c r="L485" s="32"/>
      <c r="M485" s="152" t="s">
        <v>3</v>
      </c>
      <c r="N485" s="153" t="s">
        <v>43</v>
      </c>
      <c r="O485" s="52"/>
      <c r="P485" s="154">
        <f>O485*H485</f>
        <v>0</v>
      </c>
      <c r="Q485" s="154">
        <v>0</v>
      </c>
      <c r="R485" s="154">
        <f>Q485*H485</f>
        <v>0</v>
      </c>
      <c r="S485" s="154">
        <v>0</v>
      </c>
      <c r="T485" s="155">
        <f>S485*H485</f>
        <v>0</v>
      </c>
      <c r="AR485" s="156" t="s">
        <v>126</v>
      </c>
      <c r="AT485" s="156" t="s">
        <v>122</v>
      </c>
      <c r="AU485" s="156" t="s">
        <v>82</v>
      </c>
      <c r="AY485" s="17" t="s">
        <v>119</v>
      </c>
      <c r="BE485" s="157">
        <f>IF(N485="základní",J485,0)</f>
        <v>0</v>
      </c>
      <c r="BF485" s="157">
        <f>IF(N485="snížená",J485,0)</f>
        <v>0</v>
      </c>
      <c r="BG485" s="157">
        <f>IF(N485="zákl. přenesená",J485,0)</f>
        <v>0</v>
      </c>
      <c r="BH485" s="157">
        <f>IF(N485="sníž. přenesená",J485,0)</f>
        <v>0</v>
      </c>
      <c r="BI485" s="157">
        <f>IF(N485="nulová",J485,0)</f>
        <v>0</v>
      </c>
      <c r="BJ485" s="17" t="s">
        <v>80</v>
      </c>
      <c r="BK485" s="157">
        <f>ROUND(I485*H485,2)</f>
        <v>0</v>
      </c>
      <c r="BL485" s="17" t="s">
        <v>126</v>
      </c>
      <c r="BM485" s="156" t="s">
        <v>580</v>
      </c>
    </row>
    <row r="486" spans="2:65" s="1" customFormat="1" ht="11.25">
      <c r="B486" s="32"/>
      <c r="D486" s="158" t="s">
        <v>128</v>
      </c>
      <c r="F486" s="159" t="s">
        <v>579</v>
      </c>
      <c r="I486" s="88"/>
      <c r="L486" s="32"/>
      <c r="M486" s="160"/>
      <c r="N486" s="52"/>
      <c r="O486" s="52"/>
      <c r="P486" s="52"/>
      <c r="Q486" s="52"/>
      <c r="R486" s="52"/>
      <c r="S486" s="52"/>
      <c r="T486" s="53"/>
      <c r="AT486" s="17" t="s">
        <v>128</v>
      </c>
      <c r="AU486" s="17" t="s">
        <v>82</v>
      </c>
    </row>
    <row r="487" spans="2:65" s="12" customFormat="1" ht="11.25">
      <c r="B487" s="165"/>
      <c r="D487" s="158" t="s">
        <v>232</v>
      </c>
      <c r="E487" s="166" t="s">
        <v>3</v>
      </c>
      <c r="F487" s="167" t="s">
        <v>525</v>
      </c>
      <c r="H487" s="166" t="s">
        <v>3</v>
      </c>
      <c r="I487" s="168"/>
      <c r="L487" s="165"/>
      <c r="M487" s="169"/>
      <c r="N487" s="170"/>
      <c r="O487" s="170"/>
      <c r="P487" s="170"/>
      <c r="Q487" s="170"/>
      <c r="R487" s="170"/>
      <c r="S487" s="170"/>
      <c r="T487" s="171"/>
      <c r="AT487" s="166" t="s">
        <v>232</v>
      </c>
      <c r="AU487" s="166" t="s">
        <v>82</v>
      </c>
      <c r="AV487" s="12" t="s">
        <v>80</v>
      </c>
      <c r="AW487" s="12" t="s">
        <v>33</v>
      </c>
      <c r="AX487" s="12" t="s">
        <v>72</v>
      </c>
      <c r="AY487" s="166" t="s">
        <v>119</v>
      </c>
    </row>
    <row r="488" spans="2:65" s="13" customFormat="1" ht="11.25">
      <c r="B488" s="172"/>
      <c r="D488" s="158" t="s">
        <v>232</v>
      </c>
      <c r="E488" s="173" t="s">
        <v>3</v>
      </c>
      <c r="F488" s="174" t="s">
        <v>526</v>
      </c>
      <c r="H488" s="175">
        <v>99.027000000000001</v>
      </c>
      <c r="I488" s="176"/>
      <c r="L488" s="172"/>
      <c r="M488" s="177"/>
      <c r="N488" s="178"/>
      <c r="O488" s="178"/>
      <c r="P488" s="178"/>
      <c r="Q488" s="178"/>
      <c r="R488" s="178"/>
      <c r="S488" s="178"/>
      <c r="T488" s="179"/>
      <c r="AT488" s="173" t="s">
        <v>232</v>
      </c>
      <c r="AU488" s="173" t="s">
        <v>82</v>
      </c>
      <c r="AV488" s="13" t="s">
        <v>82</v>
      </c>
      <c r="AW488" s="13" t="s">
        <v>33</v>
      </c>
      <c r="AX488" s="13" t="s">
        <v>72</v>
      </c>
      <c r="AY488" s="173" t="s">
        <v>119</v>
      </c>
    </row>
    <row r="489" spans="2:65" s="12" customFormat="1" ht="11.25">
      <c r="B489" s="165"/>
      <c r="D489" s="158" t="s">
        <v>232</v>
      </c>
      <c r="E489" s="166" t="s">
        <v>3</v>
      </c>
      <c r="F489" s="167" t="s">
        <v>367</v>
      </c>
      <c r="H489" s="166" t="s">
        <v>3</v>
      </c>
      <c r="I489" s="168"/>
      <c r="L489" s="165"/>
      <c r="M489" s="169"/>
      <c r="N489" s="170"/>
      <c r="O489" s="170"/>
      <c r="P489" s="170"/>
      <c r="Q489" s="170"/>
      <c r="R489" s="170"/>
      <c r="S489" s="170"/>
      <c r="T489" s="171"/>
      <c r="AT489" s="166" t="s">
        <v>232</v>
      </c>
      <c r="AU489" s="166" t="s">
        <v>82</v>
      </c>
      <c r="AV489" s="12" t="s">
        <v>80</v>
      </c>
      <c r="AW489" s="12" t="s">
        <v>33</v>
      </c>
      <c r="AX489" s="12" t="s">
        <v>72</v>
      </c>
      <c r="AY489" s="166" t="s">
        <v>119</v>
      </c>
    </row>
    <row r="490" spans="2:65" s="13" customFormat="1" ht="11.25">
      <c r="B490" s="172"/>
      <c r="D490" s="158" t="s">
        <v>232</v>
      </c>
      <c r="E490" s="173" t="s">
        <v>3</v>
      </c>
      <c r="F490" s="174" t="s">
        <v>527</v>
      </c>
      <c r="H490" s="175">
        <v>306</v>
      </c>
      <c r="I490" s="176"/>
      <c r="L490" s="172"/>
      <c r="M490" s="177"/>
      <c r="N490" s="178"/>
      <c r="O490" s="178"/>
      <c r="P490" s="178"/>
      <c r="Q490" s="178"/>
      <c r="R490" s="178"/>
      <c r="S490" s="178"/>
      <c r="T490" s="179"/>
      <c r="AT490" s="173" t="s">
        <v>232</v>
      </c>
      <c r="AU490" s="173" t="s">
        <v>82</v>
      </c>
      <c r="AV490" s="13" t="s">
        <v>82</v>
      </c>
      <c r="AW490" s="13" t="s">
        <v>33</v>
      </c>
      <c r="AX490" s="13" t="s">
        <v>72</v>
      </c>
      <c r="AY490" s="173" t="s">
        <v>119</v>
      </c>
    </row>
    <row r="491" spans="2:65" s="12" customFormat="1" ht="11.25">
      <c r="B491" s="165"/>
      <c r="D491" s="158" t="s">
        <v>232</v>
      </c>
      <c r="E491" s="166" t="s">
        <v>3</v>
      </c>
      <c r="F491" s="167" t="s">
        <v>369</v>
      </c>
      <c r="H491" s="166" t="s">
        <v>3</v>
      </c>
      <c r="I491" s="168"/>
      <c r="L491" s="165"/>
      <c r="M491" s="169"/>
      <c r="N491" s="170"/>
      <c r="O491" s="170"/>
      <c r="P491" s="170"/>
      <c r="Q491" s="170"/>
      <c r="R491" s="170"/>
      <c r="S491" s="170"/>
      <c r="T491" s="171"/>
      <c r="AT491" s="166" t="s">
        <v>232</v>
      </c>
      <c r="AU491" s="166" t="s">
        <v>82</v>
      </c>
      <c r="AV491" s="12" t="s">
        <v>80</v>
      </c>
      <c r="AW491" s="12" t="s">
        <v>33</v>
      </c>
      <c r="AX491" s="12" t="s">
        <v>72</v>
      </c>
      <c r="AY491" s="166" t="s">
        <v>119</v>
      </c>
    </row>
    <row r="492" spans="2:65" s="13" customFormat="1" ht="11.25">
      <c r="B492" s="172"/>
      <c r="D492" s="158" t="s">
        <v>232</v>
      </c>
      <c r="E492" s="173" t="s">
        <v>3</v>
      </c>
      <c r="F492" s="174" t="s">
        <v>528</v>
      </c>
      <c r="H492" s="175">
        <v>443.16800000000001</v>
      </c>
      <c r="I492" s="176"/>
      <c r="L492" s="172"/>
      <c r="M492" s="177"/>
      <c r="N492" s="178"/>
      <c r="O492" s="178"/>
      <c r="P492" s="178"/>
      <c r="Q492" s="178"/>
      <c r="R492" s="178"/>
      <c r="S492" s="178"/>
      <c r="T492" s="179"/>
      <c r="AT492" s="173" t="s">
        <v>232</v>
      </c>
      <c r="AU492" s="173" t="s">
        <v>82</v>
      </c>
      <c r="AV492" s="13" t="s">
        <v>82</v>
      </c>
      <c r="AW492" s="13" t="s">
        <v>33</v>
      </c>
      <c r="AX492" s="13" t="s">
        <v>72</v>
      </c>
      <c r="AY492" s="173" t="s">
        <v>119</v>
      </c>
    </row>
    <row r="493" spans="2:65" s="14" customFormat="1" ht="11.25">
      <c r="B493" s="180"/>
      <c r="D493" s="158" t="s">
        <v>232</v>
      </c>
      <c r="E493" s="181" t="s">
        <v>3</v>
      </c>
      <c r="F493" s="182" t="s">
        <v>235</v>
      </c>
      <c r="H493" s="183">
        <v>848.19500000000005</v>
      </c>
      <c r="I493" s="184"/>
      <c r="L493" s="180"/>
      <c r="M493" s="185"/>
      <c r="N493" s="186"/>
      <c r="O493" s="186"/>
      <c r="P493" s="186"/>
      <c r="Q493" s="186"/>
      <c r="R493" s="186"/>
      <c r="S493" s="186"/>
      <c r="T493" s="187"/>
      <c r="AT493" s="181" t="s">
        <v>232</v>
      </c>
      <c r="AU493" s="181" t="s">
        <v>82</v>
      </c>
      <c r="AV493" s="14" t="s">
        <v>126</v>
      </c>
      <c r="AW493" s="14" t="s">
        <v>33</v>
      </c>
      <c r="AX493" s="14" t="s">
        <v>80</v>
      </c>
      <c r="AY493" s="181" t="s">
        <v>119</v>
      </c>
    </row>
    <row r="494" spans="2:65" s="1" customFormat="1" ht="16.5" customHeight="1">
      <c r="B494" s="144"/>
      <c r="C494" s="145" t="s">
        <v>581</v>
      </c>
      <c r="D494" s="145" t="s">
        <v>122</v>
      </c>
      <c r="E494" s="146" t="s">
        <v>582</v>
      </c>
      <c r="F494" s="147" t="s">
        <v>583</v>
      </c>
      <c r="G494" s="148" t="s">
        <v>252</v>
      </c>
      <c r="H494" s="149">
        <v>848.19500000000005</v>
      </c>
      <c r="I494" s="150"/>
      <c r="J494" s="151">
        <f>ROUND(I494*H494,2)</f>
        <v>0</v>
      </c>
      <c r="K494" s="147" t="s">
        <v>3</v>
      </c>
      <c r="L494" s="32"/>
      <c r="M494" s="152" t="s">
        <v>3</v>
      </c>
      <c r="N494" s="153" t="s">
        <v>43</v>
      </c>
      <c r="O494" s="52"/>
      <c r="P494" s="154">
        <f>O494*H494</f>
        <v>0</v>
      </c>
      <c r="Q494" s="154">
        <v>0</v>
      </c>
      <c r="R494" s="154">
        <f>Q494*H494</f>
        <v>0</v>
      </c>
      <c r="S494" s="154">
        <v>0</v>
      </c>
      <c r="T494" s="155">
        <f>S494*H494</f>
        <v>0</v>
      </c>
      <c r="AR494" s="156" t="s">
        <v>126</v>
      </c>
      <c r="AT494" s="156" t="s">
        <v>122</v>
      </c>
      <c r="AU494" s="156" t="s">
        <v>82</v>
      </c>
      <c r="AY494" s="17" t="s">
        <v>119</v>
      </c>
      <c r="BE494" s="157">
        <f>IF(N494="základní",J494,0)</f>
        <v>0</v>
      </c>
      <c r="BF494" s="157">
        <f>IF(N494="snížená",J494,0)</f>
        <v>0</v>
      </c>
      <c r="BG494" s="157">
        <f>IF(N494="zákl. přenesená",J494,0)</f>
        <v>0</v>
      </c>
      <c r="BH494" s="157">
        <f>IF(N494="sníž. přenesená",J494,0)</f>
        <v>0</v>
      </c>
      <c r="BI494" s="157">
        <f>IF(N494="nulová",J494,0)</f>
        <v>0</v>
      </c>
      <c r="BJ494" s="17" t="s">
        <v>80</v>
      </c>
      <c r="BK494" s="157">
        <f>ROUND(I494*H494,2)</f>
        <v>0</v>
      </c>
      <c r="BL494" s="17" t="s">
        <v>126</v>
      </c>
      <c r="BM494" s="156" t="s">
        <v>584</v>
      </c>
    </row>
    <row r="495" spans="2:65" s="1" customFormat="1" ht="11.25">
      <c r="B495" s="32"/>
      <c r="D495" s="158" t="s">
        <v>128</v>
      </c>
      <c r="F495" s="159" t="s">
        <v>583</v>
      </c>
      <c r="I495" s="88"/>
      <c r="L495" s="32"/>
      <c r="M495" s="160"/>
      <c r="N495" s="52"/>
      <c r="O495" s="52"/>
      <c r="P495" s="52"/>
      <c r="Q495" s="52"/>
      <c r="R495" s="52"/>
      <c r="S495" s="52"/>
      <c r="T495" s="53"/>
      <c r="AT495" s="17" t="s">
        <v>128</v>
      </c>
      <c r="AU495" s="17" t="s">
        <v>82</v>
      </c>
    </row>
    <row r="496" spans="2:65" s="12" customFormat="1" ht="11.25">
      <c r="B496" s="165"/>
      <c r="D496" s="158" t="s">
        <v>232</v>
      </c>
      <c r="E496" s="166" t="s">
        <v>3</v>
      </c>
      <c r="F496" s="167" t="s">
        <v>525</v>
      </c>
      <c r="H496" s="166" t="s">
        <v>3</v>
      </c>
      <c r="I496" s="168"/>
      <c r="L496" s="165"/>
      <c r="M496" s="169"/>
      <c r="N496" s="170"/>
      <c r="O496" s="170"/>
      <c r="P496" s="170"/>
      <c r="Q496" s="170"/>
      <c r="R496" s="170"/>
      <c r="S496" s="170"/>
      <c r="T496" s="171"/>
      <c r="AT496" s="166" t="s">
        <v>232</v>
      </c>
      <c r="AU496" s="166" t="s">
        <v>82</v>
      </c>
      <c r="AV496" s="12" t="s">
        <v>80</v>
      </c>
      <c r="AW496" s="12" t="s">
        <v>33</v>
      </c>
      <c r="AX496" s="12" t="s">
        <v>72</v>
      </c>
      <c r="AY496" s="166" t="s">
        <v>119</v>
      </c>
    </row>
    <row r="497" spans="2:65" s="13" customFormat="1" ht="11.25">
      <c r="B497" s="172"/>
      <c r="D497" s="158" t="s">
        <v>232</v>
      </c>
      <c r="E497" s="173" t="s">
        <v>3</v>
      </c>
      <c r="F497" s="174" t="s">
        <v>526</v>
      </c>
      <c r="H497" s="175">
        <v>99.027000000000001</v>
      </c>
      <c r="I497" s="176"/>
      <c r="L497" s="172"/>
      <c r="M497" s="177"/>
      <c r="N497" s="178"/>
      <c r="O497" s="178"/>
      <c r="P497" s="178"/>
      <c r="Q497" s="178"/>
      <c r="R497" s="178"/>
      <c r="S497" s="178"/>
      <c r="T497" s="179"/>
      <c r="AT497" s="173" t="s">
        <v>232</v>
      </c>
      <c r="AU497" s="173" t="s">
        <v>82</v>
      </c>
      <c r="AV497" s="13" t="s">
        <v>82</v>
      </c>
      <c r="AW497" s="13" t="s">
        <v>33</v>
      </c>
      <c r="AX497" s="13" t="s">
        <v>72</v>
      </c>
      <c r="AY497" s="173" t="s">
        <v>119</v>
      </c>
    </row>
    <row r="498" spans="2:65" s="12" customFormat="1" ht="11.25">
      <c r="B498" s="165"/>
      <c r="D498" s="158" t="s">
        <v>232</v>
      </c>
      <c r="E498" s="166" t="s">
        <v>3</v>
      </c>
      <c r="F498" s="167" t="s">
        <v>367</v>
      </c>
      <c r="H498" s="166" t="s">
        <v>3</v>
      </c>
      <c r="I498" s="168"/>
      <c r="L498" s="165"/>
      <c r="M498" s="169"/>
      <c r="N498" s="170"/>
      <c r="O498" s="170"/>
      <c r="P498" s="170"/>
      <c r="Q498" s="170"/>
      <c r="R498" s="170"/>
      <c r="S498" s="170"/>
      <c r="T498" s="171"/>
      <c r="AT498" s="166" t="s">
        <v>232</v>
      </c>
      <c r="AU498" s="166" t="s">
        <v>82</v>
      </c>
      <c r="AV498" s="12" t="s">
        <v>80</v>
      </c>
      <c r="AW498" s="12" t="s">
        <v>33</v>
      </c>
      <c r="AX498" s="12" t="s">
        <v>72</v>
      </c>
      <c r="AY498" s="166" t="s">
        <v>119</v>
      </c>
    </row>
    <row r="499" spans="2:65" s="13" customFormat="1" ht="11.25">
      <c r="B499" s="172"/>
      <c r="D499" s="158" t="s">
        <v>232</v>
      </c>
      <c r="E499" s="173" t="s">
        <v>3</v>
      </c>
      <c r="F499" s="174" t="s">
        <v>527</v>
      </c>
      <c r="H499" s="175">
        <v>306</v>
      </c>
      <c r="I499" s="176"/>
      <c r="L499" s="172"/>
      <c r="M499" s="177"/>
      <c r="N499" s="178"/>
      <c r="O499" s="178"/>
      <c r="P499" s="178"/>
      <c r="Q499" s="178"/>
      <c r="R499" s="178"/>
      <c r="S499" s="178"/>
      <c r="T499" s="179"/>
      <c r="AT499" s="173" t="s">
        <v>232</v>
      </c>
      <c r="AU499" s="173" t="s">
        <v>82</v>
      </c>
      <c r="AV499" s="13" t="s">
        <v>82</v>
      </c>
      <c r="AW499" s="13" t="s">
        <v>33</v>
      </c>
      <c r="AX499" s="13" t="s">
        <v>72</v>
      </c>
      <c r="AY499" s="173" t="s">
        <v>119</v>
      </c>
    </row>
    <row r="500" spans="2:65" s="12" customFormat="1" ht="11.25">
      <c r="B500" s="165"/>
      <c r="D500" s="158" t="s">
        <v>232</v>
      </c>
      <c r="E500" s="166" t="s">
        <v>3</v>
      </c>
      <c r="F500" s="167" t="s">
        <v>369</v>
      </c>
      <c r="H500" s="166" t="s">
        <v>3</v>
      </c>
      <c r="I500" s="168"/>
      <c r="L500" s="165"/>
      <c r="M500" s="169"/>
      <c r="N500" s="170"/>
      <c r="O500" s="170"/>
      <c r="P500" s="170"/>
      <c r="Q500" s="170"/>
      <c r="R500" s="170"/>
      <c r="S500" s="170"/>
      <c r="T500" s="171"/>
      <c r="AT500" s="166" t="s">
        <v>232</v>
      </c>
      <c r="AU500" s="166" t="s">
        <v>82</v>
      </c>
      <c r="AV500" s="12" t="s">
        <v>80</v>
      </c>
      <c r="AW500" s="12" t="s">
        <v>33</v>
      </c>
      <c r="AX500" s="12" t="s">
        <v>72</v>
      </c>
      <c r="AY500" s="166" t="s">
        <v>119</v>
      </c>
    </row>
    <row r="501" spans="2:65" s="13" customFormat="1" ht="11.25">
      <c r="B501" s="172"/>
      <c r="D501" s="158" t="s">
        <v>232</v>
      </c>
      <c r="E501" s="173" t="s">
        <v>3</v>
      </c>
      <c r="F501" s="174" t="s">
        <v>528</v>
      </c>
      <c r="H501" s="175">
        <v>443.16800000000001</v>
      </c>
      <c r="I501" s="176"/>
      <c r="L501" s="172"/>
      <c r="M501" s="177"/>
      <c r="N501" s="178"/>
      <c r="O501" s="178"/>
      <c r="P501" s="178"/>
      <c r="Q501" s="178"/>
      <c r="R501" s="178"/>
      <c r="S501" s="178"/>
      <c r="T501" s="179"/>
      <c r="AT501" s="173" t="s">
        <v>232</v>
      </c>
      <c r="AU501" s="173" t="s">
        <v>82</v>
      </c>
      <c r="AV501" s="13" t="s">
        <v>82</v>
      </c>
      <c r="AW501" s="13" t="s">
        <v>33</v>
      </c>
      <c r="AX501" s="13" t="s">
        <v>72</v>
      </c>
      <c r="AY501" s="173" t="s">
        <v>119</v>
      </c>
    </row>
    <row r="502" spans="2:65" s="14" customFormat="1" ht="11.25">
      <c r="B502" s="180"/>
      <c r="D502" s="158" t="s">
        <v>232</v>
      </c>
      <c r="E502" s="181" t="s">
        <v>3</v>
      </c>
      <c r="F502" s="182" t="s">
        <v>235</v>
      </c>
      <c r="H502" s="183">
        <v>848.19500000000005</v>
      </c>
      <c r="I502" s="184"/>
      <c r="L502" s="180"/>
      <c r="M502" s="185"/>
      <c r="N502" s="186"/>
      <c r="O502" s="186"/>
      <c r="P502" s="186"/>
      <c r="Q502" s="186"/>
      <c r="R502" s="186"/>
      <c r="S502" s="186"/>
      <c r="T502" s="187"/>
      <c r="AT502" s="181" t="s">
        <v>232</v>
      </c>
      <c r="AU502" s="181" t="s">
        <v>82</v>
      </c>
      <c r="AV502" s="14" t="s">
        <v>126</v>
      </c>
      <c r="AW502" s="14" t="s">
        <v>33</v>
      </c>
      <c r="AX502" s="14" t="s">
        <v>80</v>
      </c>
      <c r="AY502" s="181" t="s">
        <v>119</v>
      </c>
    </row>
    <row r="503" spans="2:65" s="1" customFormat="1" ht="16.5" customHeight="1">
      <c r="B503" s="144"/>
      <c r="C503" s="145" t="s">
        <v>585</v>
      </c>
      <c r="D503" s="145" t="s">
        <v>122</v>
      </c>
      <c r="E503" s="146" t="s">
        <v>586</v>
      </c>
      <c r="F503" s="147" t="s">
        <v>587</v>
      </c>
      <c r="G503" s="148" t="s">
        <v>252</v>
      </c>
      <c r="H503" s="149">
        <v>76337.55</v>
      </c>
      <c r="I503" s="150"/>
      <c r="J503" s="151">
        <f>ROUND(I503*H503,2)</f>
        <v>0</v>
      </c>
      <c r="K503" s="147" t="s">
        <v>3</v>
      </c>
      <c r="L503" s="32"/>
      <c r="M503" s="152" t="s">
        <v>3</v>
      </c>
      <c r="N503" s="153" t="s">
        <v>43</v>
      </c>
      <c r="O503" s="52"/>
      <c r="P503" s="154">
        <f>O503*H503</f>
        <v>0</v>
      </c>
      <c r="Q503" s="154">
        <v>0</v>
      </c>
      <c r="R503" s="154">
        <f>Q503*H503</f>
        <v>0</v>
      </c>
      <c r="S503" s="154">
        <v>0</v>
      </c>
      <c r="T503" s="155">
        <f>S503*H503</f>
        <v>0</v>
      </c>
      <c r="AR503" s="156" t="s">
        <v>126</v>
      </c>
      <c r="AT503" s="156" t="s">
        <v>122</v>
      </c>
      <c r="AU503" s="156" t="s">
        <v>82</v>
      </c>
      <c r="AY503" s="17" t="s">
        <v>119</v>
      </c>
      <c r="BE503" s="157">
        <f>IF(N503="základní",J503,0)</f>
        <v>0</v>
      </c>
      <c r="BF503" s="157">
        <f>IF(N503="snížená",J503,0)</f>
        <v>0</v>
      </c>
      <c r="BG503" s="157">
        <f>IF(N503="zákl. přenesená",J503,0)</f>
        <v>0</v>
      </c>
      <c r="BH503" s="157">
        <f>IF(N503="sníž. přenesená",J503,0)</f>
        <v>0</v>
      </c>
      <c r="BI503" s="157">
        <f>IF(N503="nulová",J503,0)</f>
        <v>0</v>
      </c>
      <c r="BJ503" s="17" t="s">
        <v>80</v>
      </c>
      <c r="BK503" s="157">
        <f>ROUND(I503*H503,2)</f>
        <v>0</v>
      </c>
      <c r="BL503" s="17" t="s">
        <v>126</v>
      </c>
      <c r="BM503" s="156" t="s">
        <v>588</v>
      </c>
    </row>
    <row r="504" spans="2:65" s="1" customFormat="1" ht="11.25">
      <c r="B504" s="32"/>
      <c r="D504" s="158" t="s">
        <v>128</v>
      </c>
      <c r="F504" s="159" t="s">
        <v>587</v>
      </c>
      <c r="I504" s="88"/>
      <c r="L504" s="32"/>
      <c r="M504" s="160"/>
      <c r="N504" s="52"/>
      <c r="O504" s="52"/>
      <c r="P504" s="52"/>
      <c r="Q504" s="52"/>
      <c r="R504" s="52"/>
      <c r="S504" s="52"/>
      <c r="T504" s="53"/>
      <c r="AT504" s="17" t="s">
        <v>128</v>
      </c>
      <c r="AU504" s="17" t="s">
        <v>82</v>
      </c>
    </row>
    <row r="505" spans="2:65" s="1" customFormat="1" ht="19.5">
      <c r="B505" s="32"/>
      <c r="D505" s="158" t="s">
        <v>129</v>
      </c>
      <c r="F505" s="161" t="s">
        <v>589</v>
      </c>
      <c r="I505" s="88"/>
      <c r="L505" s="32"/>
      <c r="M505" s="160"/>
      <c r="N505" s="52"/>
      <c r="O505" s="52"/>
      <c r="P505" s="52"/>
      <c r="Q505" s="52"/>
      <c r="R505" s="52"/>
      <c r="S505" s="52"/>
      <c r="T505" s="53"/>
      <c r="AT505" s="17" t="s">
        <v>129</v>
      </c>
      <c r="AU505" s="17" t="s">
        <v>82</v>
      </c>
    </row>
    <row r="506" spans="2:65" s="12" customFormat="1" ht="11.25">
      <c r="B506" s="165"/>
      <c r="D506" s="158" t="s">
        <v>232</v>
      </c>
      <c r="E506" s="166" t="s">
        <v>3</v>
      </c>
      <c r="F506" s="167" t="s">
        <v>525</v>
      </c>
      <c r="H506" s="166" t="s">
        <v>3</v>
      </c>
      <c r="I506" s="168"/>
      <c r="L506" s="165"/>
      <c r="M506" s="169"/>
      <c r="N506" s="170"/>
      <c r="O506" s="170"/>
      <c r="P506" s="170"/>
      <c r="Q506" s="170"/>
      <c r="R506" s="170"/>
      <c r="S506" s="170"/>
      <c r="T506" s="171"/>
      <c r="AT506" s="166" t="s">
        <v>232</v>
      </c>
      <c r="AU506" s="166" t="s">
        <v>82</v>
      </c>
      <c r="AV506" s="12" t="s">
        <v>80</v>
      </c>
      <c r="AW506" s="12" t="s">
        <v>33</v>
      </c>
      <c r="AX506" s="12" t="s">
        <v>72</v>
      </c>
      <c r="AY506" s="166" t="s">
        <v>119</v>
      </c>
    </row>
    <row r="507" spans="2:65" s="13" customFormat="1" ht="11.25">
      <c r="B507" s="172"/>
      <c r="D507" s="158" t="s">
        <v>232</v>
      </c>
      <c r="E507" s="173" t="s">
        <v>3</v>
      </c>
      <c r="F507" s="174" t="s">
        <v>526</v>
      </c>
      <c r="H507" s="175">
        <v>99.027000000000001</v>
      </c>
      <c r="I507" s="176"/>
      <c r="L507" s="172"/>
      <c r="M507" s="177"/>
      <c r="N507" s="178"/>
      <c r="O507" s="178"/>
      <c r="P507" s="178"/>
      <c r="Q507" s="178"/>
      <c r="R507" s="178"/>
      <c r="S507" s="178"/>
      <c r="T507" s="179"/>
      <c r="AT507" s="173" t="s">
        <v>232</v>
      </c>
      <c r="AU507" s="173" t="s">
        <v>82</v>
      </c>
      <c r="AV507" s="13" t="s">
        <v>82</v>
      </c>
      <c r="AW507" s="13" t="s">
        <v>33</v>
      </c>
      <c r="AX507" s="13" t="s">
        <v>72</v>
      </c>
      <c r="AY507" s="173" t="s">
        <v>119</v>
      </c>
    </row>
    <row r="508" spans="2:65" s="12" customFormat="1" ht="11.25">
      <c r="B508" s="165"/>
      <c r="D508" s="158" t="s">
        <v>232</v>
      </c>
      <c r="E508" s="166" t="s">
        <v>3</v>
      </c>
      <c r="F508" s="167" t="s">
        <v>367</v>
      </c>
      <c r="H508" s="166" t="s">
        <v>3</v>
      </c>
      <c r="I508" s="168"/>
      <c r="L508" s="165"/>
      <c r="M508" s="169"/>
      <c r="N508" s="170"/>
      <c r="O508" s="170"/>
      <c r="P508" s="170"/>
      <c r="Q508" s="170"/>
      <c r="R508" s="170"/>
      <c r="S508" s="170"/>
      <c r="T508" s="171"/>
      <c r="AT508" s="166" t="s">
        <v>232</v>
      </c>
      <c r="AU508" s="166" t="s">
        <v>82</v>
      </c>
      <c r="AV508" s="12" t="s">
        <v>80</v>
      </c>
      <c r="AW508" s="12" t="s">
        <v>33</v>
      </c>
      <c r="AX508" s="12" t="s">
        <v>72</v>
      </c>
      <c r="AY508" s="166" t="s">
        <v>119</v>
      </c>
    </row>
    <row r="509" spans="2:65" s="13" customFormat="1" ht="11.25">
      <c r="B509" s="172"/>
      <c r="D509" s="158" t="s">
        <v>232</v>
      </c>
      <c r="E509" s="173" t="s">
        <v>3</v>
      </c>
      <c r="F509" s="174" t="s">
        <v>527</v>
      </c>
      <c r="H509" s="175">
        <v>306</v>
      </c>
      <c r="I509" s="176"/>
      <c r="L509" s="172"/>
      <c r="M509" s="177"/>
      <c r="N509" s="178"/>
      <c r="O509" s="178"/>
      <c r="P509" s="178"/>
      <c r="Q509" s="178"/>
      <c r="R509" s="178"/>
      <c r="S509" s="178"/>
      <c r="T509" s="179"/>
      <c r="AT509" s="173" t="s">
        <v>232</v>
      </c>
      <c r="AU509" s="173" t="s">
        <v>82</v>
      </c>
      <c r="AV509" s="13" t="s">
        <v>82</v>
      </c>
      <c r="AW509" s="13" t="s">
        <v>33</v>
      </c>
      <c r="AX509" s="13" t="s">
        <v>72</v>
      </c>
      <c r="AY509" s="173" t="s">
        <v>119</v>
      </c>
    </row>
    <row r="510" spans="2:65" s="12" customFormat="1" ht="11.25">
      <c r="B510" s="165"/>
      <c r="D510" s="158" t="s">
        <v>232</v>
      </c>
      <c r="E510" s="166" t="s">
        <v>3</v>
      </c>
      <c r="F510" s="167" t="s">
        <v>369</v>
      </c>
      <c r="H510" s="166" t="s">
        <v>3</v>
      </c>
      <c r="I510" s="168"/>
      <c r="L510" s="165"/>
      <c r="M510" s="169"/>
      <c r="N510" s="170"/>
      <c r="O510" s="170"/>
      <c r="P510" s="170"/>
      <c r="Q510" s="170"/>
      <c r="R510" s="170"/>
      <c r="S510" s="170"/>
      <c r="T510" s="171"/>
      <c r="AT510" s="166" t="s">
        <v>232</v>
      </c>
      <c r="AU510" s="166" t="s">
        <v>82</v>
      </c>
      <c r="AV510" s="12" t="s">
        <v>80</v>
      </c>
      <c r="AW510" s="12" t="s">
        <v>33</v>
      </c>
      <c r="AX510" s="12" t="s">
        <v>72</v>
      </c>
      <c r="AY510" s="166" t="s">
        <v>119</v>
      </c>
    </row>
    <row r="511" spans="2:65" s="13" customFormat="1" ht="11.25">
      <c r="B511" s="172"/>
      <c r="D511" s="158" t="s">
        <v>232</v>
      </c>
      <c r="E511" s="173" t="s">
        <v>3</v>
      </c>
      <c r="F511" s="174" t="s">
        <v>528</v>
      </c>
      <c r="H511" s="175">
        <v>443.16800000000001</v>
      </c>
      <c r="I511" s="176"/>
      <c r="L511" s="172"/>
      <c r="M511" s="177"/>
      <c r="N511" s="178"/>
      <c r="O511" s="178"/>
      <c r="P511" s="178"/>
      <c r="Q511" s="178"/>
      <c r="R511" s="178"/>
      <c r="S511" s="178"/>
      <c r="T511" s="179"/>
      <c r="AT511" s="173" t="s">
        <v>232</v>
      </c>
      <c r="AU511" s="173" t="s">
        <v>82</v>
      </c>
      <c r="AV511" s="13" t="s">
        <v>82</v>
      </c>
      <c r="AW511" s="13" t="s">
        <v>33</v>
      </c>
      <c r="AX511" s="13" t="s">
        <v>72</v>
      </c>
      <c r="AY511" s="173" t="s">
        <v>119</v>
      </c>
    </row>
    <row r="512" spans="2:65" s="14" customFormat="1" ht="11.25">
      <c r="B512" s="180"/>
      <c r="D512" s="158" t="s">
        <v>232</v>
      </c>
      <c r="E512" s="181" t="s">
        <v>3</v>
      </c>
      <c r="F512" s="182" t="s">
        <v>235</v>
      </c>
      <c r="H512" s="183">
        <v>848.19500000000005</v>
      </c>
      <c r="I512" s="184"/>
      <c r="L512" s="180"/>
      <c r="M512" s="185"/>
      <c r="N512" s="186"/>
      <c r="O512" s="186"/>
      <c r="P512" s="186"/>
      <c r="Q512" s="186"/>
      <c r="R512" s="186"/>
      <c r="S512" s="186"/>
      <c r="T512" s="187"/>
      <c r="AT512" s="181" t="s">
        <v>232</v>
      </c>
      <c r="AU512" s="181" t="s">
        <v>82</v>
      </c>
      <c r="AV512" s="14" t="s">
        <v>126</v>
      </c>
      <c r="AW512" s="14" t="s">
        <v>33</v>
      </c>
      <c r="AX512" s="14" t="s">
        <v>80</v>
      </c>
      <c r="AY512" s="181" t="s">
        <v>119</v>
      </c>
    </row>
    <row r="513" spans="2:65" s="13" customFormat="1" ht="11.25">
      <c r="B513" s="172"/>
      <c r="D513" s="158" t="s">
        <v>232</v>
      </c>
      <c r="F513" s="174" t="s">
        <v>576</v>
      </c>
      <c r="H513" s="175">
        <v>76337.55</v>
      </c>
      <c r="I513" s="176"/>
      <c r="L513" s="172"/>
      <c r="M513" s="177"/>
      <c r="N513" s="178"/>
      <c r="O513" s="178"/>
      <c r="P513" s="178"/>
      <c r="Q513" s="178"/>
      <c r="R513" s="178"/>
      <c r="S513" s="178"/>
      <c r="T513" s="179"/>
      <c r="AT513" s="173" t="s">
        <v>232</v>
      </c>
      <c r="AU513" s="173" t="s">
        <v>82</v>
      </c>
      <c r="AV513" s="13" t="s">
        <v>82</v>
      </c>
      <c r="AW513" s="13" t="s">
        <v>4</v>
      </c>
      <c r="AX513" s="13" t="s">
        <v>80</v>
      </c>
      <c r="AY513" s="173" t="s">
        <v>119</v>
      </c>
    </row>
    <row r="514" spans="2:65" s="1" customFormat="1" ht="16.5" customHeight="1">
      <c r="B514" s="144"/>
      <c r="C514" s="145" t="s">
        <v>590</v>
      </c>
      <c r="D514" s="145" t="s">
        <v>122</v>
      </c>
      <c r="E514" s="146" t="s">
        <v>591</v>
      </c>
      <c r="F514" s="147" t="s">
        <v>592</v>
      </c>
      <c r="G514" s="148" t="s">
        <v>252</v>
      </c>
      <c r="H514" s="149">
        <v>848.19500000000005</v>
      </c>
      <c r="I514" s="150"/>
      <c r="J514" s="151">
        <f>ROUND(I514*H514,2)</f>
        <v>0</v>
      </c>
      <c r="K514" s="147" t="s">
        <v>3</v>
      </c>
      <c r="L514" s="32"/>
      <c r="M514" s="152" t="s">
        <v>3</v>
      </c>
      <c r="N514" s="153" t="s">
        <v>43</v>
      </c>
      <c r="O514" s="52"/>
      <c r="P514" s="154">
        <f>O514*H514</f>
        <v>0</v>
      </c>
      <c r="Q514" s="154">
        <v>0</v>
      </c>
      <c r="R514" s="154">
        <f>Q514*H514</f>
        <v>0</v>
      </c>
      <c r="S514" s="154">
        <v>0</v>
      </c>
      <c r="T514" s="155">
        <f>S514*H514</f>
        <v>0</v>
      </c>
      <c r="AR514" s="156" t="s">
        <v>126</v>
      </c>
      <c r="AT514" s="156" t="s">
        <v>122</v>
      </c>
      <c r="AU514" s="156" t="s">
        <v>82</v>
      </c>
      <c r="AY514" s="17" t="s">
        <v>119</v>
      </c>
      <c r="BE514" s="157">
        <f>IF(N514="základní",J514,0)</f>
        <v>0</v>
      </c>
      <c r="BF514" s="157">
        <f>IF(N514="snížená",J514,0)</f>
        <v>0</v>
      </c>
      <c r="BG514" s="157">
        <f>IF(N514="zákl. přenesená",J514,0)</f>
        <v>0</v>
      </c>
      <c r="BH514" s="157">
        <f>IF(N514="sníž. přenesená",J514,0)</f>
        <v>0</v>
      </c>
      <c r="BI514" s="157">
        <f>IF(N514="nulová",J514,0)</f>
        <v>0</v>
      </c>
      <c r="BJ514" s="17" t="s">
        <v>80</v>
      </c>
      <c r="BK514" s="157">
        <f>ROUND(I514*H514,2)</f>
        <v>0</v>
      </c>
      <c r="BL514" s="17" t="s">
        <v>126</v>
      </c>
      <c r="BM514" s="156" t="s">
        <v>593</v>
      </c>
    </row>
    <row r="515" spans="2:65" s="1" customFormat="1" ht="11.25">
      <c r="B515" s="32"/>
      <c r="D515" s="158" t="s">
        <v>128</v>
      </c>
      <c r="F515" s="159" t="s">
        <v>592</v>
      </c>
      <c r="I515" s="88"/>
      <c r="L515" s="32"/>
      <c r="M515" s="160"/>
      <c r="N515" s="52"/>
      <c r="O515" s="52"/>
      <c r="P515" s="52"/>
      <c r="Q515" s="52"/>
      <c r="R515" s="52"/>
      <c r="S515" s="52"/>
      <c r="T515" s="53"/>
      <c r="AT515" s="17" t="s">
        <v>128</v>
      </c>
      <c r="AU515" s="17" t="s">
        <v>82</v>
      </c>
    </row>
    <row r="516" spans="2:65" s="12" customFormat="1" ht="11.25">
      <c r="B516" s="165"/>
      <c r="D516" s="158" t="s">
        <v>232</v>
      </c>
      <c r="E516" s="166" t="s">
        <v>3</v>
      </c>
      <c r="F516" s="167" t="s">
        <v>525</v>
      </c>
      <c r="H516" s="166" t="s">
        <v>3</v>
      </c>
      <c r="I516" s="168"/>
      <c r="L516" s="165"/>
      <c r="M516" s="169"/>
      <c r="N516" s="170"/>
      <c r="O516" s="170"/>
      <c r="P516" s="170"/>
      <c r="Q516" s="170"/>
      <c r="R516" s="170"/>
      <c r="S516" s="170"/>
      <c r="T516" s="171"/>
      <c r="AT516" s="166" t="s">
        <v>232</v>
      </c>
      <c r="AU516" s="166" t="s">
        <v>82</v>
      </c>
      <c r="AV516" s="12" t="s">
        <v>80</v>
      </c>
      <c r="AW516" s="12" t="s">
        <v>33</v>
      </c>
      <c r="AX516" s="12" t="s">
        <v>72</v>
      </c>
      <c r="AY516" s="166" t="s">
        <v>119</v>
      </c>
    </row>
    <row r="517" spans="2:65" s="13" customFormat="1" ht="11.25">
      <c r="B517" s="172"/>
      <c r="D517" s="158" t="s">
        <v>232</v>
      </c>
      <c r="E517" s="173" t="s">
        <v>3</v>
      </c>
      <c r="F517" s="174" t="s">
        <v>526</v>
      </c>
      <c r="H517" s="175">
        <v>99.027000000000001</v>
      </c>
      <c r="I517" s="176"/>
      <c r="L517" s="172"/>
      <c r="M517" s="177"/>
      <c r="N517" s="178"/>
      <c r="O517" s="178"/>
      <c r="P517" s="178"/>
      <c r="Q517" s="178"/>
      <c r="R517" s="178"/>
      <c r="S517" s="178"/>
      <c r="T517" s="179"/>
      <c r="AT517" s="173" t="s">
        <v>232</v>
      </c>
      <c r="AU517" s="173" t="s">
        <v>82</v>
      </c>
      <c r="AV517" s="13" t="s">
        <v>82</v>
      </c>
      <c r="AW517" s="13" t="s">
        <v>33</v>
      </c>
      <c r="AX517" s="13" t="s">
        <v>72</v>
      </c>
      <c r="AY517" s="173" t="s">
        <v>119</v>
      </c>
    </row>
    <row r="518" spans="2:65" s="12" customFormat="1" ht="11.25">
      <c r="B518" s="165"/>
      <c r="D518" s="158" t="s">
        <v>232</v>
      </c>
      <c r="E518" s="166" t="s">
        <v>3</v>
      </c>
      <c r="F518" s="167" t="s">
        <v>367</v>
      </c>
      <c r="H518" s="166" t="s">
        <v>3</v>
      </c>
      <c r="I518" s="168"/>
      <c r="L518" s="165"/>
      <c r="M518" s="169"/>
      <c r="N518" s="170"/>
      <c r="O518" s="170"/>
      <c r="P518" s="170"/>
      <c r="Q518" s="170"/>
      <c r="R518" s="170"/>
      <c r="S518" s="170"/>
      <c r="T518" s="171"/>
      <c r="AT518" s="166" t="s">
        <v>232</v>
      </c>
      <c r="AU518" s="166" t="s">
        <v>82</v>
      </c>
      <c r="AV518" s="12" t="s">
        <v>80</v>
      </c>
      <c r="AW518" s="12" t="s">
        <v>33</v>
      </c>
      <c r="AX518" s="12" t="s">
        <v>72</v>
      </c>
      <c r="AY518" s="166" t="s">
        <v>119</v>
      </c>
    </row>
    <row r="519" spans="2:65" s="13" customFormat="1" ht="11.25">
      <c r="B519" s="172"/>
      <c r="D519" s="158" t="s">
        <v>232</v>
      </c>
      <c r="E519" s="173" t="s">
        <v>3</v>
      </c>
      <c r="F519" s="174" t="s">
        <v>527</v>
      </c>
      <c r="H519" s="175">
        <v>306</v>
      </c>
      <c r="I519" s="176"/>
      <c r="L519" s="172"/>
      <c r="M519" s="177"/>
      <c r="N519" s="178"/>
      <c r="O519" s="178"/>
      <c r="P519" s="178"/>
      <c r="Q519" s="178"/>
      <c r="R519" s="178"/>
      <c r="S519" s="178"/>
      <c r="T519" s="179"/>
      <c r="AT519" s="173" t="s">
        <v>232</v>
      </c>
      <c r="AU519" s="173" t="s">
        <v>82</v>
      </c>
      <c r="AV519" s="13" t="s">
        <v>82</v>
      </c>
      <c r="AW519" s="13" t="s">
        <v>33</v>
      </c>
      <c r="AX519" s="13" t="s">
        <v>72</v>
      </c>
      <c r="AY519" s="173" t="s">
        <v>119</v>
      </c>
    </row>
    <row r="520" spans="2:65" s="12" customFormat="1" ht="11.25">
      <c r="B520" s="165"/>
      <c r="D520" s="158" t="s">
        <v>232</v>
      </c>
      <c r="E520" s="166" t="s">
        <v>3</v>
      </c>
      <c r="F520" s="167" t="s">
        <v>369</v>
      </c>
      <c r="H520" s="166" t="s">
        <v>3</v>
      </c>
      <c r="I520" s="168"/>
      <c r="L520" s="165"/>
      <c r="M520" s="169"/>
      <c r="N520" s="170"/>
      <c r="O520" s="170"/>
      <c r="P520" s="170"/>
      <c r="Q520" s="170"/>
      <c r="R520" s="170"/>
      <c r="S520" s="170"/>
      <c r="T520" s="171"/>
      <c r="AT520" s="166" t="s">
        <v>232</v>
      </c>
      <c r="AU520" s="166" t="s">
        <v>82</v>
      </c>
      <c r="AV520" s="12" t="s">
        <v>80</v>
      </c>
      <c r="AW520" s="12" t="s">
        <v>33</v>
      </c>
      <c r="AX520" s="12" t="s">
        <v>72</v>
      </c>
      <c r="AY520" s="166" t="s">
        <v>119</v>
      </c>
    </row>
    <row r="521" spans="2:65" s="13" customFormat="1" ht="11.25">
      <c r="B521" s="172"/>
      <c r="D521" s="158" t="s">
        <v>232</v>
      </c>
      <c r="E521" s="173" t="s">
        <v>3</v>
      </c>
      <c r="F521" s="174" t="s">
        <v>528</v>
      </c>
      <c r="H521" s="175">
        <v>443.16800000000001</v>
      </c>
      <c r="I521" s="176"/>
      <c r="L521" s="172"/>
      <c r="M521" s="177"/>
      <c r="N521" s="178"/>
      <c r="O521" s="178"/>
      <c r="P521" s="178"/>
      <c r="Q521" s="178"/>
      <c r="R521" s="178"/>
      <c r="S521" s="178"/>
      <c r="T521" s="179"/>
      <c r="AT521" s="173" t="s">
        <v>232</v>
      </c>
      <c r="AU521" s="173" t="s">
        <v>82</v>
      </c>
      <c r="AV521" s="13" t="s">
        <v>82</v>
      </c>
      <c r="AW521" s="13" t="s">
        <v>33</v>
      </c>
      <c r="AX521" s="13" t="s">
        <v>72</v>
      </c>
      <c r="AY521" s="173" t="s">
        <v>119</v>
      </c>
    </row>
    <row r="522" spans="2:65" s="14" customFormat="1" ht="11.25">
      <c r="B522" s="180"/>
      <c r="D522" s="158" t="s">
        <v>232</v>
      </c>
      <c r="E522" s="181" t="s">
        <v>3</v>
      </c>
      <c r="F522" s="182" t="s">
        <v>235</v>
      </c>
      <c r="H522" s="183">
        <v>848.19500000000005</v>
      </c>
      <c r="I522" s="184"/>
      <c r="L522" s="180"/>
      <c r="M522" s="185"/>
      <c r="N522" s="186"/>
      <c r="O522" s="186"/>
      <c r="P522" s="186"/>
      <c r="Q522" s="186"/>
      <c r="R522" s="186"/>
      <c r="S522" s="186"/>
      <c r="T522" s="187"/>
      <c r="AT522" s="181" t="s">
        <v>232</v>
      </c>
      <c r="AU522" s="181" t="s">
        <v>82</v>
      </c>
      <c r="AV522" s="14" t="s">
        <v>126</v>
      </c>
      <c r="AW522" s="14" t="s">
        <v>33</v>
      </c>
      <c r="AX522" s="14" t="s">
        <v>80</v>
      </c>
      <c r="AY522" s="181" t="s">
        <v>119</v>
      </c>
    </row>
    <row r="523" spans="2:65" s="1" customFormat="1" ht="16.5" customHeight="1">
      <c r="B523" s="144"/>
      <c r="C523" s="145" t="s">
        <v>594</v>
      </c>
      <c r="D523" s="145" t="s">
        <v>122</v>
      </c>
      <c r="E523" s="146" t="s">
        <v>595</v>
      </c>
      <c r="F523" s="147" t="s">
        <v>596</v>
      </c>
      <c r="G523" s="148" t="s">
        <v>389</v>
      </c>
      <c r="H523" s="149">
        <v>27</v>
      </c>
      <c r="I523" s="150"/>
      <c r="J523" s="151">
        <f>ROUND(I523*H523,2)</f>
        <v>0</v>
      </c>
      <c r="K523" s="147" t="s">
        <v>3</v>
      </c>
      <c r="L523" s="32"/>
      <c r="M523" s="152" t="s">
        <v>3</v>
      </c>
      <c r="N523" s="153" t="s">
        <v>43</v>
      </c>
      <c r="O523" s="52"/>
      <c r="P523" s="154">
        <f>O523*H523</f>
        <v>0</v>
      </c>
      <c r="Q523" s="154">
        <v>2.8299999999999999E-2</v>
      </c>
      <c r="R523" s="154">
        <f>Q523*H523</f>
        <v>0.7641</v>
      </c>
      <c r="S523" s="154">
        <v>0</v>
      </c>
      <c r="T523" s="155">
        <f>S523*H523</f>
        <v>0</v>
      </c>
      <c r="AR523" s="156" t="s">
        <v>126</v>
      </c>
      <c r="AT523" s="156" t="s">
        <v>122</v>
      </c>
      <c r="AU523" s="156" t="s">
        <v>82</v>
      </c>
      <c r="AY523" s="17" t="s">
        <v>119</v>
      </c>
      <c r="BE523" s="157">
        <f>IF(N523="základní",J523,0)</f>
        <v>0</v>
      </c>
      <c r="BF523" s="157">
        <f>IF(N523="snížená",J523,0)</f>
        <v>0</v>
      </c>
      <c r="BG523" s="157">
        <f>IF(N523="zákl. přenesená",J523,0)</f>
        <v>0</v>
      </c>
      <c r="BH523" s="157">
        <f>IF(N523="sníž. přenesená",J523,0)</f>
        <v>0</v>
      </c>
      <c r="BI523" s="157">
        <f>IF(N523="nulová",J523,0)</f>
        <v>0</v>
      </c>
      <c r="BJ523" s="17" t="s">
        <v>80</v>
      </c>
      <c r="BK523" s="157">
        <f>ROUND(I523*H523,2)</f>
        <v>0</v>
      </c>
      <c r="BL523" s="17" t="s">
        <v>126</v>
      </c>
      <c r="BM523" s="156" t="s">
        <v>597</v>
      </c>
    </row>
    <row r="524" spans="2:65" s="1" customFormat="1" ht="11.25">
      <c r="B524" s="32"/>
      <c r="D524" s="158" t="s">
        <v>128</v>
      </c>
      <c r="F524" s="159" t="s">
        <v>596</v>
      </c>
      <c r="I524" s="88"/>
      <c r="L524" s="32"/>
      <c r="M524" s="160"/>
      <c r="N524" s="52"/>
      <c r="O524" s="52"/>
      <c r="P524" s="52"/>
      <c r="Q524" s="52"/>
      <c r="R524" s="52"/>
      <c r="S524" s="52"/>
      <c r="T524" s="53"/>
      <c r="AT524" s="17" t="s">
        <v>128</v>
      </c>
      <c r="AU524" s="17" t="s">
        <v>82</v>
      </c>
    </row>
    <row r="525" spans="2:65" s="1" customFormat="1" ht="29.25">
      <c r="B525" s="32"/>
      <c r="D525" s="158" t="s">
        <v>129</v>
      </c>
      <c r="F525" s="161" t="s">
        <v>598</v>
      </c>
      <c r="I525" s="88"/>
      <c r="L525" s="32"/>
      <c r="M525" s="160"/>
      <c r="N525" s="52"/>
      <c r="O525" s="52"/>
      <c r="P525" s="52"/>
      <c r="Q525" s="52"/>
      <c r="R525" s="52"/>
      <c r="S525" s="52"/>
      <c r="T525" s="53"/>
      <c r="AT525" s="17" t="s">
        <v>129</v>
      </c>
      <c r="AU525" s="17" t="s">
        <v>82</v>
      </c>
    </row>
    <row r="526" spans="2:65" s="1" customFormat="1" ht="16.5" customHeight="1">
      <c r="B526" s="144"/>
      <c r="C526" s="145" t="s">
        <v>599</v>
      </c>
      <c r="D526" s="145" t="s">
        <v>122</v>
      </c>
      <c r="E526" s="146" t="s">
        <v>600</v>
      </c>
      <c r="F526" s="147" t="s">
        <v>601</v>
      </c>
      <c r="G526" s="148" t="s">
        <v>247</v>
      </c>
      <c r="H526" s="149">
        <v>0.182</v>
      </c>
      <c r="I526" s="150"/>
      <c r="J526" s="151">
        <f>ROUND(I526*H526,2)</f>
        <v>0</v>
      </c>
      <c r="K526" s="147" t="s">
        <v>3</v>
      </c>
      <c r="L526" s="32"/>
      <c r="M526" s="152" t="s">
        <v>3</v>
      </c>
      <c r="N526" s="153" t="s">
        <v>43</v>
      </c>
      <c r="O526" s="52"/>
      <c r="P526" s="154">
        <f>O526*H526</f>
        <v>0</v>
      </c>
      <c r="Q526" s="154">
        <v>0</v>
      </c>
      <c r="R526" s="154">
        <f>Q526*H526</f>
        <v>0</v>
      </c>
      <c r="S526" s="154">
        <v>0</v>
      </c>
      <c r="T526" s="155">
        <f>S526*H526</f>
        <v>0</v>
      </c>
      <c r="AR526" s="156" t="s">
        <v>126</v>
      </c>
      <c r="AT526" s="156" t="s">
        <v>122</v>
      </c>
      <c r="AU526" s="156" t="s">
        <v>82</v>
      </c>
      <c r="AY526" s="17" t="s">
        <v>119</v>
      </c>
      <c r="BE526" s="157">
        <f>IF(N526="základní",J526,0)</f>
        <v>0</v>
      </c>
      <c r="BF526" s="157">
        <f>IF(N526="snížená",J526,0)</f>
        <v>0</v>
      </c>
      <c r="BG526" s="157">
        <f>IF(N526="zákl. přenesená",J526,0)</f>
        <v>0</v>
      </c>
      <c r="BH526" s="157">
        <f>IF(N526="sníž. přenesená",J526,0)</f>
        <v>0</v>
      </c>
      <c r="BI526" s="157">
        <f>IF(N526="nulová",J526,0)</f>
        <v>0</v>
      </c>
      <c r="BJ526" s="17" t="s">
        <v>80</v>
      </c>
      <c r="BK526" s="157">
        <f>ROUND(I526*H526,2)</f>
        <v>0</v>
      </c>
      <c r="BL526" s="17" t="s">
        <v>126</v>
      </c>
      <c r="BM526" s="156" t="s">
        <v>602</v>
      </c>
    </row>
    <row r="527" spans="2:65" s="1" customFormat="1" ht="11.25">
      <c r="B527" s="32"/>
      <c r="D527" s="158" t="s">
        <v>128</v>
      </c>
      <c r="F527" s="159" t="s">
        <v>601</v>
      </c>
      <c r="I527" s="88"/>
      <c r="L527" s="32"/>
      <c r="M527" s="160"/>
      <c r="N527" s="52"/>
      <c r="O527" s="52"/>
      <c r="P527" s="52"/>
      <c r="Q527" s="52"/>
      <c r="R527" s="52"/>
      <c r="S527" s="52"/>
      <c r="T527" s="53"/>
      <c r="AT527" s="17" t="s">
        <v>128</v>
      </c>
      <c r="AU527" s="17" t="s">
        <v>82</v>
      </c>
    </row>
    <row r="528" spans="2:65" s="1" customFormat="1" ht="19.5">
      <c r="B528" s="32"/>
      <c r="D528" s="158" t="s">
        <v>129</v>
      </c>
      <c r="F528" s="161" t="s">
        <v>603</v>
      </c>
      <c r="I528" s="88"/>
      <c r="L528" s="32"/>
      <c r="M528" s="160"/>
      <c r="N528" s="52"/>
      <c r="O528" s="52"/>
      <c r="P528" s="52"/>
      <c r="Q528" s="52"/>
      <c r="R528" s="52"/>
      <c r="S528" s="52"/>
      <c r="T528" s="53"/>
      <c r="AT528" s="17" t="s">
        <v>129</v>
      </c>
      <c r="AU528" s="17" t="s">
        <v>82</v>
      </c>
    </row>
    <row r="529" spans="2:65" s="13" customFormat="1" ht="11.25">
      <c r="B529" s="172"/>
      <c r="D529" s="158" t="s">
        <v>232</v>
      </c>
      <c r="E529" s="173" t="s">
        <v>3</v>
      </c>
      <c r="F529" s="174" t="s">
        <v>604</v>
      </c>
      <c r="H529" s="175">
        <v>0.129</v>
      </c>
      <c r="I529" s="176"/>
      <c r="L529" s="172"/>
      <c r="M529" s="177"/>
      <c r="N529" s="178"/>
      <c r="O529" s="178"/>
      <c r="P529" s="178"/>
      <c r="Q529" s="178"/>
      <c r="R529" s="178"/>
      <c r="S529" s="178"/>
      <c r="T529" s="179"/>
      <c r="AT529" s="173" t="s">
        <v>232</v>
      </c>
      <c r="AU529" s="173" t="s">
        <v>82</v>
      </c>
      <c r="AV529" s="13" t="s">
        <v>82</v>
      </c>
      <c r="AW529" s="13" t="s">
        <v>33</v>
      </c>
      <c r="AX529" s="13" t="s">
        <v>72</v>
      </c>
      <c r="AY529" s="173" t="s">
        <v>119</v>
      </c>
    </row>
    <row r="530" spans="2:65" s="13" customFormat="1" ht="11.25">
      <c r="B530" s="172"/>
      <c r="D530" s="158" t="s">
        <v>232</v>
      </c>
      <c r="E530" s="173" t="s">
        <v>3</v>
      </c>
      <c r="F530" s="174" t="s">
        <v>605</v>
      </c>
      <c r="H530" s="175">
        <v>5.2999999999999999E-2</v>
      </c>
      <c r="I530" s="176"/>
      <c r="L530" s="172"/>
      <c r="M530" s="177"/>
      <c r="N530" s="178"/>
      <c r="O530" s="178"/>
      <c r="P530" s="178"/>
      <c r="Q530" s="178"/>
      <c r="R530" s="178"/>
      <c r="S530" s="178"/>
      <c r="T530" s="179"/>
      <c r="AT530" s="173" t="s">
        <v>232</v>
      </c>
      <c r="AU530" s="173" t="s">
        <v>82</v>
      </c>
      <c r="AV530" s="13" t="s">
        <v>82</v>
      </c>
      <c r="AW530" s="13" t="s">
        <v>33</v>
      </c>
      <c r="AX530" s="13" t="s">
        <v>72</v>
      </c>
      <c r="AY530" s="173" t="s">
        <v>119</v>
      </c>
    </row>
    <row r="531" spans="2:65" s="14" customFormat="1" ht="11.25">
      <c r="B531" s="180"/>
      <c r="D531" s="158" t="s">
        <v>232</v>
      </c>
      <c r="E531" s="181" t="s">
        <v>3</v>
      </c>
      <c r="F531" s="182" t="s">
        <v>235</v>
      </c>
      <c r="H531" s="183">
        <v>0.182</v>
      </c>
      <c r="I531" s="184"/>
      <c r="L531" s="180"/>
      <c r="M531" s="185"/>
      <c r="N531" s="186"/>
      <c r="O531" s="186"/>
      <c r="P531" s="186"/>
      <c r="Q531" s="186"/>
      <c r="R531" s="186"/>
      <c r="S531" s="186"/>
      <c r="T531" s="187"/>
      <c r="AT531" s="181" t="s">
        <v>232</v>
      </c>
      <c r="AU531" s="181" t="s">
        <v>82</v>
      </c>
      <c r="AV531" s="14" t="s">
        <v>126</v>
      </c>
      <c r="AW531" s="14" t="s">
        <v>33</v>
      </c>
      <c r="AX531" s="14" t="s">
        <v>80</v>
      </c>
      <c r="AY531" s="181" t="s">
        <v>119</v>
      </c>
    </row>
    <row r="532" spans="2:65" s="1" customFormat="1" ht="16.5" customHeight="1">
      <c r="B532" s="144"/>
      <c r="C532" s="145" t="s">
        <v>606</v>
      </c>
      <c r="D532" s="145" t="s">
        <v>122</v>
      </c>
      <c r="E532" s="146" t="s">
        <v>607</v>
      </c>
      <c r="F532" s="147" t="s">
        <v>608</v>
      </c>
      <c r="G532" s="148" t="s">
        <v>230</v>
      </c>
      <c r="H532" s="149">
        <v>3.9529999999999998</v>
      </c>
      <c r="I532" s="150"/>
      <c r="J532" s="151">
        <f>ROUND(I532*H532,2)</f>
        <v>0</v>
      </c>
      <c r="K532" s="147" t="s">
        <v>268</v>
      </c>
      <c r="L532" s="32"/>
      <c r="M532" s="152" t="s">
        <v>3</v>
      </c>
      <c r="N532" s="153" t="s">
        <v>43</v>
      </c>
      <c r="O532" s="52"/>
      <c r="P532" s="154">
        <f>O532*H532</f>
        <v>0</v>
      </c>
      <c r="Q532" s="154">
        <v>0</v>
      </c>
      <c r="R532" s="154">
        <f>Q532*H532</f>
        <v>0</v>
      </c>
      <c r="S532" s="154">
        <v>1.95</v>
      </c>
      <c r="T532" s="155">
        <f>S532*H532</f>
        <v>7.7083499999999994</v>
      </c>
      <c r="AR532" s="156" t="s">
        <v>126</v>
      </c>
      <c r="AT532" s="156" t="s">
        <v>122</v>
      </c>
      <c r="AU532" s="156" t="s">
        <v>82</v>
      </c>
      <c r="AY532" s="17" t="s">
        <v>119</v>
      </c>
      <c r="BE532" s="157">
        <f>IF(N532="základní",J532,0)</f>
        <v>0</v>
      </c>
      <c r="BF532" s="157">
        <f>IF(N532="snížená",J532,0)</f>
        <v>0</v>
      </c>
      <c r="BG532" s="157">
        <f>IF(N532="zákl. přenesená",J532,0)</f>
        <v>0</v>
      </c>
      <c r="BH532" s="157">
        <f>IF(N532="sníž. přenesená",J532,0)</f>
        <v>0</v>
      </c>
      <c r="BI532" s="157">
        <f>IF(N532="nulová",J532,0)</f>
        <v>0</v>
      </c>
      <c r="BJ532" s="17" t="s">
        <v>80</v>
      </c>
      <c r="BK532" s="157">
        <f>ROUND(I532*H532,2)</f>
        <v>0</v>
      </c>
      <c r="BL532" s="17" t="s">
        <v>126</v>
      </c>
      <c r="BM532" s="156" t="s">
        <v>609</v>
      </c>
    </row>
    <row r="533" spans="2:65" s="1" customFormat="1" ht="11.25">
      <c r="B533" s="32"/>
      <c r="D533" s="158" t="s">
        <v>128</v>
      </c>
      <c r="F533" s="159" t="s">
        <v>610</v>
      </c>
      <c r="I533" s="88"/>
      <c r="L533" s="32"/>
      <c r="M533" s="160"/>
      <c r="N533" s="52"/>
      <c r="O533" s="52"/>
      <c r="P533" s="52"/>
      <c r="Q533" s="52"/>
      <c r="R533" s="52"/>
      <c r="S533" s="52"/>
      <c r="T533" s="53"/>
      <c r="AT533" s="17" t="s">
        <v>128</v>
      </c>
      <c r="AU533" s="17" t="s">
        <v>82</v>
      </c>
    </row>
    <row r="534" spans="2:65" s="12" customFormat="1" ht="11.25">
      <c r="B534" s="165"/>
      <c r="D534" s="158" t="s">
        <v>232</v>
      </c>
      <c r="E534" s="166" t="s">
        <v>3</v>
      </c>
      <c r="F534" s="167" t="s">
        <v>611</v>
      </c>
      <c r="H534" s="166" t="s">
        <v>3</v>
      </c>
      <c r="I534" s="168"/>
      <c r="L534" s="165"/>
      <c r="M534" s="169"/>
      <c r="N534" s="170"/>
      <c r="O534" s="170"/>
      <c r="P534" s="170"/>
      <c r="Q534" s="170"/>
      <c r="R534" s="170"/>
      <c r="S534" s="170"/>
      <c r="T534" s="171"/>
      <c r="AT534" s="166" t="s">
        <v>232</v>
      </c>
      <c r="AU534" s="166" t="s">
        <v>82</v>
      </c>
      <c r="AV534" s="12" t="s">
        <v>80</v>
      </c>
      <c r="AW534" s="12" t="s">
        <v>33</v>
      </c>
      <c r="AX534" s="12" t="s">
        <v>72</v>
      </c>
      <c r="AY534" s="166" t="s">
        <v>119</v>
      </c>
    </row>
    <row r="535" spans="2:65" s="13" customFormat="1" ht="11.25">
      <c r="B535" s="172"/>
      <c r="D535" s="158" t="s">
        <v>232</v>
      </c>
      <c r="E535" s="173" t="s">
        <v>3</v>
      </c>
      <c r="F535" s="174" t="s">
        <v>612</v>
      </c>
      <c r="H535" s="175">
        <v>3.121</v>
      </c>
      <c r="I535" s="176"/>
      <c r="L535" s="172"/>
      <c r="M535" s="177"/>
      <c r="N535" s="178"/>
      <c r="O535" s="178"/>
      <c r="P535" s="178"/>
      <c r="Q535" s="178"/>
      <c r="R535" s="178"/>
      <c r="S535" s="178"/>
      <c r="T535" s="179"/>
      <c r="AT535" s="173" t="s">
        <v>232</v>
      </c>
      <c r="AU535" s="173" t="s">
        <v>82</v>
      </c>
      <c r="AV535" s="13" t="s">
        <v>82</v>
      </c>
      <c r="AW535" s="13" t="s">
        <v>33</v>
      </c>
      <c r="AX535" s="13" t="s">
        <v>72</v>
      </c>
      <c r="AY535" s="173" t="s">
        <v>119</v>
      </c>
    </row>
    <row r="536" spans="2:65" s="13" customFormat="1" ht="11.25">
      <c r="B536" s="172"/>
      <c r="D536" s="158" t="s">
        <v>232</v>
      </c>
      <c r="E536" s="173" t="s">
        <v>3</v>
      </c>
      <c r="F536" s="174" t="s">
        <v>613</v>
      </c>
      <c r="H536" s="175">
        <v>0.83199999999999996</v>
      </c>
      <c r="I536" s="176"/>
      <c r="L536" s="172"/>
      <c r="M536" s="177"/>
      <c r="N536" s="178"/>
      <c r="O536" s="178"/>
      <c r="P536" s="178"/>
      <c r="Q536" s="178"/>
      <c r="R536" s="178"/>
      <c r="S536" s="178"/>
      <c r="T536" s="179"/>
      <c r="AT536" s="173" t="s">
        <v>232</v>
      </c>
      <c r="AU536" s="173" t="s">
        <v>82</v>
      </c>
      <c r="AV536" s="13" t="s">
        <v>82</v>
      </c>
      <c r="AW536" s="13" t="s">
        <v>33</v>
      </c>
      <c r="AX536" s="13" t="s">
        <v>72</v>
      </c>
      <c r="AY536" s="173" t="s">
        <v>119</v>
      </c>
    </row>
    <row r="537" spans="2:65" s="14" customFormat="1" ht="11.25">
      <c r="B537" s="180"/>
      <c r="D537" s="158" t="s">
        <v>232</v>
      </c>
      <c r="E537" s="181" t="s">
        <v>3</v>
      </c>
      <c r="F537" s="182" t="s">
        <v>235</v>
      </c>
      <c r="H537" s="183">
        <v>3.9529999999999998</v>
      </c>
      <c r="I537" s="184"/>
      <c r="L537" s="180"/>
      <c r="M537" s="185"/>
      <c r="N537" s="186"/>
      <c r="O537" s="186"/>
      <c r="P537" s="186"/>
      <c r="Q537" s="186"/>
      <c r="R537" s="186"/>
      <c r="S537" s="186"/>
      <c r="T537" s="187"/>
      <c r="AT537" s="181" t="s">
        <v>232</v>
      </c>
      <c r="AU537" s="181" t="s">
        <v>82</v>
      </c>
      <c r="AV537" s="14" t="s">
        <v>126</v>
      </c>
      <c r="AW537" s="14" t="s">
        <v>33</v>
      </c>
      <c r="AX537" s="14" t="s">
        <v>80</v>
      </c>
      <c r="AY537" s="181" t="s">
        <v>119</v>
      </c>
    </row>
    <row r="538" spans="2:65" s="1" customFormat="1" ht="16.5" customHeight="1">
      <c r="B538" s="144"/>
      <c r="C538" s="145" t="s">
        <v>614</v>
      </c>
      <c r="D538" s="145" t="s">
        <v>122</v>
      </c>
      <c r="E538" s="146" t="s">
        <v>615</v>
      </c>
      <c r="F538" s="147" t="s">
        <v>616</v>
      </c>
      <c r="G538" s="148" t="s">
        <v>230</v>
      </c>
      <c r="H538" s="149">
        <v>8.5730000000000004</v>
      </c>
      <c r="I538" s="150"/>
      <c r="J538" s="151">
        <f>ROUND(I538*H538,2)</f>
        <v>0</v>
      </c>
      <c r="K538" s="147" t="s">
        <v>3</v>
      </c>
      <c r="L538" s="32"/>
      <c r="M538" s="152" t="s">
        <v>3</v>
      </c>
      <c r="N538" s="153" t="s">
        <v>43</v>
      </c>
      <c r="O538" s="52"/>
      <c r="P538" s="154">
        <f>O538*H538</f>
        <v>0</v>
      </c>
      <c r="Q538" s="154">
        <v>0</v>
      </c>
      <c r="R538" s="154">
        <f>Q538*H538</f>
        <v>0</v>
      </c>
      <c r="S538" s="154">
        <v>2.4</v>
      </c>
      <c r="T538" s="155">
        <f>S538*H538</f>
        <v>20.575199999999999</v>
      </c>
      <c r="AR538" s="156" t="s">
        <v>126</v>
      </c>
      <c r="AT538" s="156" t="s">
        <v>122</v>
      </c>
      <c r="AU538" s="156" t="s">
        <v>82</v>
      </c>
      <c r="AY538" s="17" t="s">
        <v>119</v>
      </c>
      <c r="BE538" s="157">
        <f>IF(N538="základní",J538,0)</f>
        <v>0</v>
      </c>
      <c r="BF538" s="157">
        <f>IF(N538="snížená",J538,0)</f>
        <v>0</v>
      </c>
      <c r="BG538" s="157">
        <f>IF(N538="zákl. přenesená",J538,0)</f>
        <v>0</v>
      </c>
      <c r="BH538" s="157">
        <f>IF(N538="sníž. přenesená",J538,0)</f>
        <v>0</v>
      </c>
      <c r="BI538" s="157">
        <f>IF(N538="nulová",J538,0)</f>
        <v>0</v>
      </c>
      <c r="BJ538" s="17" t="s">
        <v>80</v>
      </c>
      <c r="BK538" s="157">
        <f>ROUND(I538*H538,2)</f>
        <v>0</v>
      </c>
      <c r="BL538" s="17" t="s">
        <v>126</v>
      </c>
      <c r="BM538" s="156" t="s">
        <v>617</v>
      </c>
    </row>
    <row r="539" spans="2:65" s="1" customFormat="1" ht="11.25">
      <c r="B539" s="32"/>
      <c r="D539" s="158" t="s">
        <v>128</v>
      </c>
      <c r="F539" s="159" t="s">
        <v>616</v>
      </c>
      <c r="I539" s="88"/>
      <c r="L539" s="32"/>
      <c r="M539" s="160"/>
      <c r="N539" s="52"/>
      <c r="O539" s="52"/>
      <c r="P539" s="52"/>
      <c r="Q539" s="52"/>
      <c r="R539" s="52"/>
      <c r="S539" s="52"/>
      <c r="T539" s="53"/>
      <c r="AT539" s="17" t="s">
        <v>128</v>
      </c>
      <c r="AU539" s="17" t="s">
        <v>82</v>
      </c>
    </row>
    <row r="540" spans="2:65" s="12" customFormat="1" ht="11.25">
      <c r="B540" s="165"/>
      <c r="D540" s="158" t="s">
        <v>232</v>
      </c>
      <c r="E540" s="166" t="s">
        <v>3</v>
      </c>
      <c r="F540" s="167" t="s">
        <v>295</v>
      </c>
      <c r="H540" s="166" t="s">
        <v>3</v>
      </c>
      <c r="I540" s="168"/>
      <c r="L540" s="165"/>
      <c r="M540" s="169"/>
      <c r="N540" s="170"/>
      <c r="O540" s="170"/>
      <c r="P540" s="170"/>
      <c r="Q540" s="170"/>
      <c r="R540" s="170"/>
      <c r="S540" s="170"/>
      <c r="T540" s="171"/>
      <c r="AT540" s="166" t="s">
        <v>232</v>
      </c>
      <c r="AU540" s="166" t="s">
        <v>82</v>
      </c>
      <c r="AV540" s="12" t="s">
        <v>80</v>
      </c>
      <c r="AW540" s="12" t="s">
        <v>33</v>
      </c>
      <c r="AX540" s="12" t="s">
        <v>72</v>
      </c>
      <c r="AY540" s="166" t="s">
        <v>119</v>
      </c>
    </row>
    <row r="541" spans="2:65" s="13" customFormat="1" ht="11.25">
      <c r="B541" s="172"/>
      <c r="D541" s="158" t="s">
        <v>232</v>
      </c>
      <c r="E541" s="173" t="s">
        <v>3</v>
      </c>
      <c r="F541" s="174" t="s">
        <v>618</v>
      </c>
      <c r="H541" s="175">
        <v>3.8330000000000002</v>
      </c>
      <c r="I541" s="176"/>
      <c r="L541" s="172"/>
      <c r="M541" s="177"/>
      <c r="N541" s="178"/>
      <c r="O541" s="178"/>
      <c r="P541" s="178"/>
      <c r="Q541" s="178"/>
      <c r="R541" s="178"/>
      <c r="S541" s="178"/>
      <c r="T541" s="179"/>
      <c r="AT541" s="173" t="s">
        <v>232</v>
      </c>
      <c r="AU541" s="173" t="s">
        <v>82</v>
      </c>
      <c r="AV541" s="13" t="s">
        <v>82</v>
      </c>
      <c r="AW541" s="13" t="s">
        <v>33</v>
      </c>
      <c r="AX541" s="13" t="s">
        <v>72</v>
      </c>
      <c r="AY541" s="173" t="s">
        <v>119</v>
      </c>
    </row>
    <row r="542" spans="2:65" s="12" customFormat="1" ht="11.25">
      <c r="B542" s="165"/>
      <c r="D542" s="158" t="s">
        <v>232</v>
      </c>
      <c r="E542" s="166" t="s">
        <v>3</v>
      </c>
      <c r="F542" s="167" t="s">
        <v>619</v>
      </c>
      <c r="H542" s="166" t="s">
        <v>3</v>
      </c>
      <c r="I542" s="168"/>
      <c r="L542" s="165"/>
      <c r="M542" s="169"/>
      <c r="N542" s="170"/>
      <c r="O542" s="170"/>
      <c r="P542" s="170"/>
      <c r="Q542" s="170"/>
      <c r="R542" s="170"/>
      <c r="S542" s="170"/>
      <c r="T542" s="171"/>
      <c r="AT542" s="166" t="s">
        <v>232</v>
      </c>
      <c r="AU542" s="166" t="s">
        <v>82</v>
      </c>
      <c r="AV542" s="12" t="s">
        <v>80</v>
      </c>
      <c r="AW542" s="12" t="s">
        <v>33</v>
      </c>
      <c r="AX542" s="12" t="s">
        <v>72</v>
      </c>
      <c r="AY542" s="166" t="s">
        <v>119</v>
      </c>
    </row>
    <row r="543" spans="2:65" s="13" customFormat="1" ht="11.25">
      <c r="B543" s="172"/>
      <c r="D543" s="158" t="s">
        <v>232</v>
      </c>
      <c r="E543" s="173" t="s">
        <v>3</v>
      </c>
      <c r="F543" s="174" t="s">
        <v>620</v>
      </c>
      <c r="H543" s="175">
        <v>4.74</v>
      </c>
      <c r="I543" s="176"/>
      <c r="L543" s="172"/>
      <c r="M543" s="177"/>
      <c r="N543" s="178"/>
      <c r="O543" s="178"/>
      <c r="P543" s="178"/>
      <c r="Q543" s="178"/>
      <c r="R543" s="178"/>
      <c r="S543" s="178"/>
      <c r="T543" s="179"/>
      <c r="AT543" s="173" t="s">
        <v>232</v>
      </c>
      <c r="AU543" s="173" t="s">
        <v>82</v>
      </c>
      <c r="AV543" s="13" t="s">
        <v>82</v>
      </c>
      <c r="AW543" s="13" t="s">
        <v>33</v>
      </c>
      <c r="AX543" s="13" t="s">
        <v>72</v>
      </c>
      <c r="AY543" s="173" t="s">
        <v>119</v>
      </c>
    </row>
    <row r="544" spans="2:65" s="14" customFormat="1" ht="11.25">
      <c r="B544" s="180"/>
      <c r="D544" s="158" t="s">
        <v>232</v>
      </c>
      <c r="E544" s="181" t="s">
        <v>3</v>
      </c>
      <c r="F544" s="182" t="s">
        <v>235</v>
      </c>
      <c r="H544" s="183">
        <v>8.5730000000000004</v>
      </c>
      <c r="I544" s="184"/>
      <c r="L544" s="180"/>
      <c r="M544" s="185"/>
      <c r="N544" s="186"/>
      <c r="O544" s="186"/>
      <c r="P544" s="186"/>
      <c r="Q544" s="186"/>
      <c r="R544" s="186"/>
      <c r="S544" s="186"/>
      <c r="T544" s="187"/>
      <c r="AT544" s="181" t="s">
        <v>232</v>
      </c>
      <c r="AU544" s="181" t="s">
        <v>82</v>
      </c>
      <c r="AV544" s="14" t="s">
        <v>126</v>
      </c>
      <c r="AW544" s="14" t="s">
        <v>33</v>
      </c>
      <c r="AX544" s="14" t="s">
        <v>80</v>
      </c>
      <c r="AY544" s="181" t="s">
        <v>119</v>
      </c>
    </row>
    <row r="545" spans="2:65" s="1" customFormat="1" ht="16.5" customHeight="1">
      <c r="B545" s="144"/>
      <c r="C545" s="145" t="s">
        <v>621</v>
      </c>
      <c r="D545" s="145" t="s">
        <v>122</v>
      </c>
      <c r="E545" s="146" t="s">
        <v>622</v>
      </c>
      <c r="F545" s="147" t="s">
        <v>623</v>
      </c>
      <c r="G545" s="148" t="s">
        <v>624</v>
      </c>
      <c r="H545" s="149">
        <v>32</v>
      </c>
      <c r="I545" s="150"/>
      <c r="J545" s="151">
        <f>ROUND(I545*H545,2)</f>
        <v>0</v>
      </c>
      <c r="K545" s="147" t="s">
        <v>3</v>
      </c>
      <c r="L545" s="32"/>
      <c r="M545" s="152" t="s">
        <v>3</v>
      </c>
      <c r="N545" s="153" t="s">
        <v>43</v>
      </c>
      <c r="O545" s="52"/>
      <c r="P545" s="154">
        <f>O545*H545</f>
        <v>0</v>
      </c>
      <c r="Q545" s="154">
        <v>0</v>
      </c>
      <c r="R545" s="154">
        <f>Q545*H545</f>
        <v>0</v>
      </c>
      <c r="S545" s="154">
        <v>0</v>
      </c>
      <c r="T545" s="155">
        <f>S545*H545</f>
        <v>0</v>
      </c>
      <c r="AR545" s="156" t="s">
        <v>126</v>
      </c>
      <c r="AT545" s="156" t="s">
        <v>122</v>
      </c>
      <c r="AU545" s="156" t="s">
        <v>82</v>
      </c>
      <c r="AY545" s="17" t="s">
        <v>119</v>
      </c>
      <c r="BE545" s="157">
        <f>IF(N545="základní",J545,0)</f>
        <v>0</v>
      </c>
      <c r="BF545" s="157">
        <f>IF(N545="snížená",J545,0)</f>
        <v>0</v>
      </c>
      <c r="BG545" s="157">
        <f>IF(N545="zákl. přenesená",J545,0)</f>
        <v>0</v>
      </c>
      <c r="BH545" s="157">
        <f>IF(N545="sníž. přenesená",J545,0)</f>
        <v>0</v>
      </c>
      <c r="BI545" s="157">
        <f>IF(N545="nulová",J545,0)</f>
        <v>0</v>
      </c>
      <c r="BJ545" s="17" t="s">
        <v>80</v>
      </c>
      <c r="BK545" s="157">
        <f>ROUND(I545*H545,2)</f>
        <v>0</v>
      </c>
      <c r="BL545" s="17" t="s">
        <v>126</v>
      </c>
      <c r="BM545" s="156" t="s">
        <v>625</v>
      </c>
    </row>
    <row r="546" spans="2:65" s="1" customFormat="1" ht="11.25">
      <c r="B546" s="32"/>
      <c r="D546" s="158" t="s">
        <v>128</v>
      </c>
      <c r="F546" s="159" t="s">
        <v>623</v>
      </c>
      <c r="I546" s="88"/>
      <c r="L546" s="32"/>
      <c r="M546" s="160"/>
      <c r="N546" s="52"/>
      <c r="O546" s="52"/>
      <c r="P546" s="52"/>
      <c r="Q546" s="52"/>
      <c r="R546" s="52"/>
      <c r="S546" s="52"/>
      <c r="T546" s="53"/>
      <c r="AT546" s="17" t="s">
        <v>128</v>
      </c>
      <c r="AU546" s="17" t="s">
        <v>82</v>
      </c>
    </row>
    <row r="547" spans="2:65" s="13" customFormat="1" ht="11.25">
      <c r="B547" s="172"/>
      <c r="D547" s="158" t="s">
        <v>232</v>
      </c>
      <c r="E547" s="173" t="s">
        <v>3</v>
      </c>
      <c r="F547" s="174" t="s">
        <v>416</v>
      </c>
      <c r="H547" s="175">
        <v>32</v>
      </c>
      <c r="I547" s="176"/>
      <c r="L547" s="172"/>
      <c r="M547" s="177"/>
      <c r="N547" s="178"/>
      <c r="O547" s="178"/>
      <c r="P547" s="178"/>
      <c r="Q547" s="178"/>
      <c r="R547" s="178"/>
      <c r="S547" s="178"/>
      <c r="T547" s="179"/>
      <c r="AT547" s="173" t="s">
        <v>232</v>
      </c>
      <c r="AU547" s="173" t="s">
        <v>82</v>
      </c>
      <c r="AV547" s="13" t="s">
        <v>82</v>
      </c>
      <c r="AW547" s="13" t="s">
        <v>33</v>
      </c>
      <c r="AX547" s="13" t="s">
        <v>72</v>
      </c>
      <c r="AY547" s="173" t="s">
        <v>119</v>
      </c>
    </row>
    <row r="548" spans="2:65" s="14" customFormat="1" ht="11.25">
      <c r="B548" s="180"/>
      <c r="D548" s="158" t="s">
        <v>232</v>
      </c>
      <c r="E548" s="181" t="s">
        <v>3</v>
      </c>
      <c r="F548" s="182" t="s">
        <v>235</v>
      </c>
      <c r="H548" s="183">
        <v>32</v>
      </c>
      <c r="I548" s="184"/>
      <c r="L548" s="180"/>
      <c r="M548" s="185"/>
      <c r="N548" s="186"/>
      <c r="O548" s="186"/>
      <c r="P548" s="186"/>
      <c r="Q548" s="186"/>
      <c r="R548" s="186"/>
      <c r="S548" s="186"/>
      <c r="T548" s="187"/>
      <c r="AT548" s="181" t="s">
        <v>232</v>
      </c>
      <c r="AU548" s="181" t="s">
        <v>82</v>
      </c>
      <c r="AV548" s="14" t="s">
        <v>126</v>
      </c>
      <c r="AW548" s="14" t="s">
        <v>33</v>
      </c>
      <c r="AX548" s="14" t="s">
        <v>80</v>
      </c>
      <c r="AY548" s="181" t="s">
        <v>119</v>
      </c>
    </row>
    <row r="549" spans="2:65" s="1" customFormat="1" ht="16.5" customHeight="1">
      <c r="B549" s="144"/>
      <c r="C549" s="145" t="s">
        <v>626</v>
      </c>
      <c r="D549" s="145" t="s">
        <v>122</v>
      </c>
      <c r="E549" s="146" t="s">
        <v>627</v>
      </c>
      <c r="F549" s="147" t="s">
        <v>628</v>
      </c>
      <c r="G549" s="148" t="s">
        <v>252</v>
      </c>
      <c r="H549" s="149">
        <v>10.956</v>
      </c>
      <c r="I549" s="150"/>
      <c r="J549" s="151">
        <f>ROUND(I549*H549,2)</f>
        <v>0</v>
      </c>
      <c r="K549" s="147" t="s">
        <v>3</v>
      </c>
      <c r="L549" s="32"/>
      <c r="M549" s="152" t="s">
        <v>3</v>
      </c>
      <c r="N549" s="153" t="s">
        <v>43</v>
      </c>
      <c r="O549" s="52"/>
      <c r="P549" s="154">
        <f>O549*H549</f>
        <v>0</v>
      </c>
      <c r="Q549" s="154">
        <v>0</v>
      </c>
      <c r="R549" s="154">
        <f>Q549*H549</f>
        <v>0</v>
      </c>
      <c r="S549" s="154">
        <v>0</v>
      </c>
      <c r="T549" s="155">
        <f>S549*H549</f>
        <v>0</v>
      </c>
      <c r="AR549" s="156" t="s">
        <v>126</v>
      </c>
      <c r="AT549" s="156" t="s">
        <v>122</v>
      </c>
      <c r="AU549" s="156" t="s">
        <v>82</v>
      </c>
      <c r="AY549" s="17" t="s">
        <v>119</v>
      </c>
      <c r="BE549" s="157">
        <f>IF(N549="základní",J549,0)</f>
        <v>0</v>
      </c>
      <c r="BF549" s="157">
        <f>IF(N549="snížená",J549,0)</f>
        <v>0</v>
      </c>
      <c r="BG549" s="157">
        <f>IF(N549="zákl. přenesená",J549,0)</f>
        <v>0</v>
      </c>
      <c r="BH549" s="157">
        <f>IF(N549="sníž. přenesená",J549,0)</f>
        <v>0</v>
      </c>
      <c r="BI549" s="157">
        <f>IF(N549="nulová",J549,0)</f>
        <v>0</v>
      </c>
      <c r="BJ549" s="17" t="s">
        <v>80</v>
      </c>
      <c r="BK549" s="157">
        <f>ROUND(I549*H549,2)</f>
        <v>0</v>
      </c>
      <c r="BL549" s="17" t="s">
        <v>126</v>
      </c>
      <c r="BM549" s="156" t="s">
        <v>629</v>
      </c>
    </row>
    <row r="550" spans="2:65" s="1" customFormat="1" ht="11.25">
      <c r="B550" s="32"/>
      <c r="D550" s="158" t="s">
        <v>128</v>
      </c>
      <c r="F550" s="159" t="s">
        <v>628</v>
      </c>
      <c r="I550" s="88"/>
      <c r="L550" s="32"/>
      <c r="M550" s="160"/>
      <c r="N550" s="52"/>
      <c r="O550" s="52"/>
      <c r="P550" s="52"/>
      <c r="Q550" s="52"/>
      <c r="R550" s="52"/>
      <c r="S550" s="52"/>
      <c r="T550" s="53"/>
      <c r="AT550" s="17" t="s">
        <v>128</v>
      </c>
      <c r="AU550" s="17" t="s">
        <v>82</v>
      </c>
    </row>
    <row r="551" spans="2:65" s="12" customFormat="1" ht="11.25">
      <c r="B551" s="165"/>
      <c r="D551" s="158" t="s">
        <v>232</v>
      </c>
      <c r="E551" s="166" t="s">
        <v>3</v>
      </c>
      <c r="F551" s="167" t="s">
        <v>520</v>
      </c>
      <c r="H551" s="166" t="s">
        <v>3</v>
      </c>
      <c r="I551" s="168"/>
      <c r="L551" s="165"/>
      <c r="M551" s="169"/>
      <c r="N551" s="170"/>
      <c r="O551" s="170"/>
      <c r="P551" s="170"/>
      <c r="Q551" s="170"/>
      <c r="R551" s="170"/>
      <c r="S551" s="170"/>
      <c r="T551" s="171"/>
      <c r="AT551" s="166" t="s">
        <v>232</v>
      </c>
      <c r="AU551" s="166" t="s">
        <v>82</v>
      </c>
      <c r="AV551" s="12" t="s">
        <v>80</v>
      </c>
      <c r="AW551" s="12" t="s">
        <v>33</v>
      </c>
      <c r="AX551" s="12" t="s">
        <v>72</v>
      </c>
      <c r="AY551" s="166" t="s">
        <v>119</v>
      </c>
    </row>
    <row r="552" spans="2:65" s="13" customFormat="1" ht="11.25">
      <c r="B552" s="172"/>
      <c r="D552" s="158" t="s">
        <v>232</v>
      </c>
      <c r="E552" s="173" t="s">
        <v>3</v>
      </c>
      <c r="F552" s="174" t="s">
        <v>630</v>
      </c>
      <c r="H552" s="175">
        <v>10.956</v>
      </c>
      <c r="I552" s="176"/>
      <c r="L552" s="172"/>
      <c r="M552" s="177"/>
      <c r="N552" s="178"/>
      <c r="O552" s="178"/>
      <c r="P552" s="178"/>
      <c r="Q552" s="178"/>
      <c r="R552" s="178"/>
      <c r="S552" s="178"/>
      <c r="T552" s="179"/>
      <c r="AT552" s="173" t="s">
        <v>232</v>
      </c>
      <c r="AU552" s="173" t="s">
        <v>82</v>
      </c>
      <c r="AV552" s="13" t="s">
        <v>82</v>
      </c>
      <c r="AW552" s="13" t="s">
        <v>33</v>
      </c>
      <c r="AX552" s="13" t="s">
        <v>72</v>
      </c>
      <c r="AY552" s="173" t="s">
        <v>119</v>
      </c>
    </row>
    <row r="553" spans="2:65" s="14" customFormat="1" ht="11.25">
      <c r="B553" s="180"/>
      <c r="D553" s="158" t="s">
        <v>232</v>
      </c>
      <c r="E553" s="181" t="s">
        <v>3</v>
      </c>
      <c r="F553" s="182" t="s">
        <v>235</v>
      </c>
      <c r="H553" s="183">
        <v>10.956</v>
      </c>
      <c r="I553" s="184"/>
      <c r="L553" s="180"/>
      <c r="M553" s="185"/>
      <c r="N553" s="186"/>
      <c r="O553" s="186"/>
      <c r="P553" s="186"/>
      <c r="Q553" s="186"/>
      <c r="R553" s="186"/>
      <c r="S553" s="186"/>
      <c r="T553" s="187"/>
      <c r="AT553" s="181" t="s">
        <v>232</v>
      </c>
      <c r="AU553" s="181" t="s">
        <v>82</v>
      </c>
      <c r="AV553" s="14" t="s">
        <v>126</v>
      </c>
      <c r="AW553" s="14" t="s">
        <v>33</v>
      </c>
      <c r="AX553" s="14" t="s">
        <v>80</v>
      </c>
      <c r="AY553" s="181" t="s">
        <v>119</v>
      </c>
    </row>
    <row r="554" spans="2:65" s="1" customFormat="1" ht="16.5" customHeight="1">
      <c r="B554" s="144"/>
      <c r="C554" s="145" t="s">
        <v>631</v>
      </c>
      <c r="D554" s="145" t="s">
        <v>122</v>
      </c>
      <c r="E554" s="146" t="s">
        <v>632</v>
      </c>
      <c r="F554" s="147" t="s">
        <v>633</v>
      </c>
      <c r="G554" s="148" t="s">
        <v>252</v>
      </c>
      <c r="H554" s="149">
        <v>71.463999999999999</v>
      </c>
      <c r="I554" s="150"/>
      <c r="J554" s="151">
        <f>ROUND(I554*H554,2)</f>
        <v>0</v>
      </c>
      <c r="K554" s="147" t="s">
        <v>3</v>
      </c>
      <c r="L554" s="32"/>
      <c r="M554" s="152" t="s">
        <v>3</v>
      </c>
      <c r="N554" s="153" t="s">
        <v>43</v>
      </c>
      <c r="O554" s="52"/>
      <c r="P554" s="154">
        <f>O554*H554</f>
        <v>0</v>
      </c>
      <c r="Q554" s="154">
        <v>0</v>
      </c>
      <c r="R554" s="154">
        <f>Q554*H554</f>
        <v>0</v>
      </c>
      <c r="S554" s="154">
        <v>0</v>
      </c>
      <c r="T554" s="155">
        <f>S554*H554</f>
        <v>0</v>
      </c>
      <c r="AR554" s="156" t="s">
        <v>126</v>
      </c>
      <c r="AT554" s="156" t="s">
        <v>122</v>
      </c>
      <c r="AU554" s="156" t="s">
        <v>82</v>
      </c>
      <c r="AY554" s="17" t="s">
        <v>119</v>
      </c>
      <c r="BE554" s="157">
        <f>IF(N554="základní",J554,0)</f>
        <v>0</v>
      </c>
      <c r="BF554" s="157">
        <f>IF(N554="snížená",J554,0)</f>
        <v>0</v>
      </c>
      <c r="BG554" s="157">
        <f>IF(N554="zákl. přenesená",J554,0)</f>
        <v>0</v>
      </c>
      <c r="BH554" s="157">
        <f>IF(N554="sníž. přenesená",J554,0)</f>
        <v>0</v>
      </c>
      <c r="BI554" s="157">
        <f>IF(N554="nulová",J554,0)</f>
        <v>0</v>
      </c>
      <c r="BJ554" s="17" t="s">
        <v>80</v>
      </c>
      <c r="BK554" s="157">
        <f>ROUND(I554*H554,2)</f>
        <v>0</v>
      </c>
      <c r="BL554" s="17" t="s">
        <v>126</v>
      </c>
      <c r="BM554" s="156" t="s">
        <v>634</v>
      </c>
    </row>
    <row r="555" spans="2:65" s="1" customFormat="1" ht="11.25">
      <c r="B555" s="32"/>
      <c r="D555" s="158" t="s">
        <v>128</v>
      </c>
      <c r="F555" s="159" t="s">
        <v>633</v>
      </c>
      <c r="I555" s="88"/>
      <c r="L555" s="32"/>
      <c r="M555" s="160"/>
      <c r="N555" s="52"/>
      <c r="O555" s="52"/>
      <c r="P555" s="52"/>
      <c r="Q555" s="52"/>
      <c r="R555" s="52"/>
      <c r="S555" s="52"/>
      <c r="T555" s="53"/>
      <c r="AT555" s="17" t="s">
        <v>128</v>
      </c>
      <c r="AU555" s="17" t="s">
        <v>82</v>
      </c>
    </row>
    <row r="556" spans="2:65" s="13" customFormat="1" ht="11.25">
      <c r="B556" s="172"/>
      <c r="D556" s="158" t="s">
        <v>232</v>
      </c>
      <c r="E556" s="173" t="s">
        <v>3</v>
      </c>
      <c r="F556" s="174" t="s">
        <v>635</v>
      </c>
      <c r="H556" s="175">
        <v>71.463999999999999</v>
      </c>
      <c r="I556" s="176"/>
      <c r="L556" s="172"/>
      <c r="M556" s="177"/>
      <c r="N556" s="178"/>
      <c r="O556" s="178"/>
      <c r="P556" s="178"/>
      <c r="Q556" s="178"/>
      <c r="R556" s="178"/>
      <c r="S556" s="178"/>
      <c r="T556" s="179"/>
      <c r="AT556" s="173" t="s">
        <v>232</v>
      </c>
      <c r="AU556" s="173" t="s">
        <v>82</v>
      </c>
      <c r="AV556" s="13" t="s">
        <v>82</v>
      </c>
      <c r="AW556" s="13" t="s">
        <v>33</v>
      </c>
      <c r="AX556" s="13" t="s">
        <v>72</v>
      </c>
      <c r="AY556" s="173" t="s">
        <v>119</v>
      </c>
    </row>
    <row r="557" spans="2:65" s="14" customFormat="1" ht="11.25">
      <c r="B557" s="180"/>
      <c r="D557" s="158" t="s">
        <v>232</v>
      </c>
      <c r="E557" s="181" t="s">
        <v>3</v>
      </c>
      <c r="F557" s="182" t="s">
        <v>235</v>
      </c>
      <c r="H557" s="183">
        <v>71.463999999999999</v>
      </c>
      <c r="I557" s="184"/>
      <c r="L557" s="180"/>
      <c r="M557" s="185"/>
      <c r="N557" s="186"/>
      <c r="O557" s="186"/>
      <c r="P557" s="186"/>
      <c r="Q557" s="186"/>
      <c r="R557" s="186"/>
      <c r="S557" s="186"/>
      <c r="T557" s="187"/>
      <c r="AT557" s="181" t="s">
        <v>232</v>
      </c>
      <c r="AU557" s="181" t="s">
        <v>82</v>
      </c>
      <c r="AV557" s="14" t="s">
        <v>126</v>
      </c>
      <c r="AW557" s="14" t="s">
        <v>33</v>
      </c>
      <c r="AX557" s="14" t="s">
        <v>80</v>
      </c>
      <c r="AY557" s="181" t="s">
        <v>119</v>
      </c>
    </row>
    <row r="558" spans="2:65" s="1" customFormat="1" ht="16.5" customHeight="1">
      <c r="B558" s="144"/>
      <c r="C558" s="145" t="s">
        <v>636</v>
      </c>
      <c r="D558" s="145" t="s">
        <v>122</v>
      </c>
      <c r="E558" s="146" t="s">
        <v>637</v>
      </c>
      <c r="F558" s="147" t="s">
        <v>638</v>
      </c>
      <c r="G558" s="148" t="s">
        <v>252</v>
      </c>
      <c r="H558" s="149">
        <v>47.523000000000003</v>
      </c>
      <c r="I558" s="150"/>
      <c r="J558" s="151">
        <f>ROUND(I558*H558,2)</f>
        <v>0</v>
      </c>
      <c r="K558" s="147" t="s">
        <v>268</v>
      </c>
      <c r="L558" s="32"/>
      <c r="M558" s="152" t="s">
        <v>3</v>
      </c>
      <c r="N558" s="153" t="s">
        <v>43</v>
      </c>
      <c r="O558" s="52"/>
      <c r="P558" s="154">
        <f>O558*H558</f>
        <v>0</v>
      </c>
      <c r="Q558" s="154">
        <v>0</v>
      </c>
      <c r="R558" s="154">
        <f>Q558*H558</f>
        <v>0</v>
      </c>
      <c r="S558" s="154">
        <v>5.8999999999999997E-2</v>
      </c>
      <c r="T558" s="155">
        <f>S558*H558</f>
        <v>2.8038569999999998</v>
      </c>
      <c r="AR558" s="156" t="s">
        <v>126</v>
      </c>
      <c r="AT558" s="156" t="s">
        <v>122</v>
      </c>
      <c r="AU558" s="156" t="s">
        <v>82</v>
      </c>
      <c r="AY558" s="17" t="s">
        <v>119</v>
      </c>
      <c r="BE558" s="157">
        <f>IF(N558="základní",J558,0)</f>
        <v>0</v>
      </c>
      <c r="BF558" s="157">
        <f>IF(N558="snížená",J558,0)</f>
        <v>0</v>
      </c>
      <c r="BG558" s="157">
        <f>IF(N558="zákl. přenesená",J558,0)</f>
        <v>0</v>
      </c>
      <c r="BH558" s="157">
        <f>IF(N558="sníž. přenesená",J558,0)</f>
        <v>0</v>
      </c>
      <c r="BI558" s="157">
        <f>IF(N558="nulová",J558,0)</f>
        <v>0</v>
      </c>
      <c r="BJ558" s="17" t="s">
        <v>80</v>
      </c>
      <c r="BK558" s="157">
        <f>ROUND(I558*H558,2)</f>
        <v>0</v>
      </c>
      <c r="BL558" s="17" t="s">
        <v>126</v>
      </c>
      <c r="BM558" s="156" t="s">
        <v>639</v>
      </c>
    </row>
    <row r="559" spans="2:65" s="1" customFormat="1" ht="19.5">
      <c r="B559" s="32"/>
      <c r="D559" s="158" t="s">
        <v>128</v>
      </c>
      <c r="F559" s="159" t="s">
        <v>640</v>
      </c>
      <c r="I559" s="88"/>
      <c r="L559" s="32"/>
      <c r="M559" s="160"/>
      <c r="N559" s="52"/>
      <c r="O559" s="52"/>
      <c r="P559" s="52"/>
      <c r="Q559" s="52"/>
      <c r="R559" s="52"/>
      <c r="S559" s="52"/>
      <c r="T559" s="53"/>
      <c r="AT559" s="17" t="s">
        <v>128</v>
      </c>
      <c r="AU559" s="17" t="s">
        <v>82</v>
      </c>
    </row>
    <row r="560" spans="2:65" s="12" customFormat="1" ht="11.25">
      <c r="B560" s="165"/>
      <c r="D560" s="158" t="s">
        <v>232</v>
      </c>
      <c r="E560" s="166" t="s">
        <v>3</v>
      </c>
      <c r="F560" s="167" t="s">
        <v>361</v>
      </c>
      <c r="H560" s="166" t="s">
        <v>3</v>
      </c>
      <c r="I560" s="168"/>
      <c r="L560" s="165"/>
      <c r="M560" s="169"/>
      <c r="N560" s="170"/>
      <c r="O560" s="170"/>
      <c r="P560" s="170"/>
      <c r="Q560" s="170"/>
      <c r="R560" s="170"/>
      <c r="S560" s="170"/>
      <c r="T560" s="171"/>
      <c r="AT560" s="166" t="s">
        <v>232</v>
      </c>
      <c r="AU560" s="166" t="s">
        <v>82</v>
      </c>
      <c r="AV560" s="12" t="s">
        <v>80</v>
      </c>
      <c r="AW560" s="12" t="s">
        <v>33</v>
      </c>
      <c r="AX560" s="12" t="s">
        <v>72</v>
      </c>
      <c r="AY560" s="166" t="s">
        <v>119</v>
      </c>
    </row>
    <row r="561" spans="2:65" s="13" customFormat="1" ht="11.25">
      <c r="B561" s="172"/>
      <c r="D561" s="158" t="s">
        <v>232</v>
      </c>
      <c r="E561" s="173" t="s">
        <v>3</v>
      </c>
      <c r="F561" s="174" t="s">
        <v>362</v>
      </c>
      <c r="H561" s="175">
        <v>47.523000000000003</v>
      </c>
      <c r="I561" s="176"/>
      <c r="L561" s="172"/>
      <c r="M561" s="177"/>
      <c r="N561" s="178"/>
      <c r="O561" s="178"/>
      <c r="P561" s="178"/>
      <c r="Q561" s="178"/>
      <c r="R561" s="178"/>
      <c r="S561" s="178"/>
      <c r="T561" s="179"/>
      <c r="AT561" s="173" t="s">
        <v>232</v>
      </c>
      <c r="AU561" s="173" t="s">
        <v>82</v>
      </c>
      <c r="AV561" s="13" t="s">
        <v>82</v>
      </c>
      <c r="AW561" s="13" t="s">
        <v>33</v>
      </c>
      <c r="AX561" s="13" t="s">
        <v>72</v>
      </c>
      <c r="AY561" s="173" t="s">
        <v>119</v>
      </c>
    </row>
    <row r="562" spans="2:65" s="14" customFormat="1" ht="11.25">
      <c r="B562" s="180"/>
      <c r="D562" s="158" t="s">
        <v>232</v>
      </c>
      <c r="E562" s="181" t="s">
        <v>3</v>
      </c>
      <c r="F562" s="182" t="s">
        <v>235</v>
      </c>
      <c r="H562" s="183">
        <v>47.523000000000003</v>
      </c>
      <c r="I562" s="184"/>
      <c r="L562" s="180"/>
      <c r="M562" s="185"/>
      <c r="N562" s="186"/>
      <c r="O562" s="186"/>
      <c r="P562" s="186"/>
      <c r="Q562" s="186"/>
      <c r="R562" s="186"/>
      <c r="S562" s="186"/>
      <c r="T562" s="187"/>
      <c r="AT562" s="181" t="s">
        <v>232</v>
      </c>
      <c r="AU562" s="181" t="s">
        <v>82</v>
      </c>
      <c r="AV562" s="14" t="s">
        <v>126</v>
      </c>
      <c r="AW562" s="14" t="s">
        <v>33</v>
      </c>
      <c r="AX562" s="14" t="s">
        <v>80</v>
      </c>
      <c r="AY562" s="181" t="s">
        <v>119</v>
      </c>
    </row>
    <row r="563" spans="2:65" s="1" customFormat="1" ht="16.5" customHeight="1">
      <c r="B563" s="144"/>
      <c r="C563" s="145" t="s">
        <v>641</v>
      </c>
      <c r="D563" s="145" t="s">
        <v>122</v>
      </c>
      <c r="E563" s="146" t="s">
        <v>642</v>
      </c>
      <c r="F563" s="147" t="s">
        <v>643</v>
      </c>
      <c r="G563" s="148" t="s">
        <v>252</v>
      </c>
      <c r="H563" s="149">
        <v>31.943999999999999</v>
      </c>
      <c r="I563" s="150"/>
      <c r="J563" s="151">
        <f>ROUND(I563*H563,2)</f>
        <v>0</v>
      </c>
      <c r="K563" s="147" t="s">
        <v>3</v>
      </c>
      <c r="L563" s="32"/>
      <c r="M563" s="152" t="s">
        <v>3</v>
      </c>
      <c r="N563" s="153" t="s">
        <v>43</v>
      </c>
      <c r="O563" s="52"/>
      <c r="P563" s="154">
        <f>O563*H563</f>
        <v>0</v>
      </c>
      <c r="Q563" s="154">
        <v>0</v>
      </c>
      <c r="R563" s="154">
        <f>Q563*H563</f>
        <v>0</v>
      </c>
      <c r="S563" s="154">
        <v>0</v>
      </c>
      <c r="T563" s="155">
        <f>S563*H563</f>
        <v>0</v>
      </c>
      <c r="AR563" s="156" t="s">
        <v>126</v>
      </c>
      <c r="AT563" s="156" t="s">
        <v>122</v>
      </c>
      <c r="AU563" s="156" t="s">
        <v>82</v>
      </c>
      <c r="AY563" s="17" t="s">
        <v>119</v>
      </c>
      <c r="BE563" s="157">
        <f>IF(N563="základní",J563,0)</f>
        <v>0</v>
      </c>
      <c r="BF563" s="157">
        <f>IF(N563="snížená",J563,0)</f>
        <v>0</v>
      </c>
      <c r="BG563" s="157">
        <f>IF(N563="zákl. přenesená",J563,0)</f>
        <v>0</v>
      </c>
      <c r="BH563" s="157">
        <f>IF(N563="sníž. přenesená",J563,0)</f>
        <v>0</v>
      </c>
      <c r="BI563" s="157">
        <f>IF(N563="nulová",J563,0)</f>
        <v>0</v>
      </c>
      <c r="BJ563" s="17" t="s">
        <v>80</v>
      </c>
      <c r="BK563" s="157">
        <f>ROUND(I563*H563,2)</f>
        <v>0</v>
      </c>
      <c r="BL563" s="17" t="s">
        <v>126</v>
      </c>
      <c r="BM563" s="156" t="s">
        <v>644</v>
      </c>
    </row>
    <row r="564" spans="2:65" s="1" customFormat="1" ht="11.25">
      <c r="B564" s="32"/>
      <c r="D564" s="158" t="s">
        <v>128</v>
      </c>
      <c r="F564" s="159" t="s">
        <v>643</v>
      </c>
      <c r="I564" s="88"/>
      <c r="L564" s="32"/>
      <c r="M564" s="160"/>
      <c r="N564" s="52"/>
      <c r="O564" s="52"/>
      <c r="P564" s="52"/>
      <c r="Q564" s="52"/>
      <c r="R564" s="52"/>
      <c r="S564" s="52"/>
      <c r="T564" s="53"/>
      <c r="AT564" s="17" t="s">
        <v>128</v>
      </c>
      <c r="AU564" s="17" t="s">
        <v>82</v>
      </c>
    </row>
    <row r="565" spans="2:65" s="1" customFormat="1" ht="19.5">
      <c r="B565" s="32"/>
      <c r="D565" s="158" t="s">
        <v>129</v>
      </c>
      <c r="F565" s="161" t="s">
        <v>645</v>
      </c>
      <c r="I565" s="88"/>
      <c r="L565" s="32"/>
      <c r="M565" s="160"/>
      <c r="N565" s="52"/>
      <c r="O565" s="52"/>
      <c r="P565" s="52"/>
      <c r="Q565" s="52"/>
      <c r="R565" s="52"/>
      <c r="S565" s="52"/>
      <c r="T565" s="53"/>
      <c r="AT565" s="17" t="s">
        <v>129</v>
      </c>
      <c r="AU565" s="17" t="s">
        <v>82</v>
      </c>
    </row>
    <row r="566" spans="2:65" s="12" customFormat="1" ht="11.25">
      <c r="B566" s="165"/>
      <c r="D566" s="158" t="s">
        <v>232</v>
      </c>
      <c r="E566" s="166" t="s">
        <v>3</v>
      </c>
      <c r="F566" s="167" t="s">
        <v>295</v>
      </c>
      <c r="H566" s="166" t="s">
        <v>3</v>
      </c>
      <c r="I566" s="168"/>
      <c r="L566" s="165"/>
      <c r="M566" s="169"/>
      <c r="N566" s="170"/>
      <c r="O566" s="170"/>
      <c r="P566" s="170"/>
      <c r="Q566" s="170"/>
      <c r="R566" s="170"/>
      <c r="S566" s="170"/>
      <c r="T566" s="171"/>
      <c r="AT566" s="166" t="s">
        <v>232</v>
      </c>
      <c r="AU566" s="166" t="s">
        <v>82</v>
      </c>
      <c r="AV566" s="12" t="s">
        <v>80</v>
      </c>
      <c r="AW566" s="12" t="s">
        <v>33</v>
      </c>
      <c r="AX566" s="12" t="s">
        <v>72</v>
      </c>
      <c r="AY566" s="166" t="s">
        <v>119</v>
      </c>
    </row>
    <row r="567" spans="2:65" s="13" customFormat="1" ht="11.25">
      <c r="B567" s="172"/>
      <c r="D567" s="158" t="s">
        <v>232</v>
      </c>
      <c r="E567" s="173" t="s">
        <v>3</v>
      </c>
      <c r="F567" s="174" t="s">
        <v>646</v>
      </c>
      <c r="H567" s="175">
        <v>31.943999999999999</v>
      </c>
      <c r="I567" s="176"/>
      <c r="L567" s="172"/>
      <c r="M567" s="177"/>
      <c r="N567" s="178"/>
      <c r="O567" s="178"/>
      <c r="P567" s="178"/>
      <c r="Q567" s="178"/>
      <c r="R567" s="178"/>
      <c r="S567" s="178"/>
      <c r="T567" s="179"/>
      <c r="AT567" s="173" t="s">
        <v>232</v>
      </c>
      <c r="AU567" s="173" t="s">
        <v>82</v>
      </c>
      <c r="AV567" s="13" t="s">
        <v>82</v>
      </c>
      <c r="AW567" s="13" t="s">
        <v>33</v>
      </c>
      <c r="AX567" s="13" t="s">
        <v>72</v>
      </c>
      <c r="AY567" s="173" t="s">
        <v>119</v>
      </c>
    </row>
    <row r="568" spans="2:65" s="14" customFormat="1" ht="11.25">
      <c r="B568" s="180"/>
      <c r="D568" s="158" t="s">
        <v>232</v>
      </c>
      <c r="E568" s="181" t="s">
        <v>3</v>
      </c>
      <c r="F568" s="182" t="s">
        <v>235</v>
      </c>
      <c r="H568" s="183">
        <v>31.943999999999999</v>
      </c>
      <c r="I568" s="184"/>
      <c r="L568" s="180"/>
      <c r="M568" s="185"/>
      <c r="N568" s="186"/>
      <c r="O568" s="186"/>
      <c r="P568" s="186"/>
      <c r="Q568" s="186"/>
      <c r="R568" s="186"/>
      <c r="S568" s="186"/>
      <c r="T568" s="187"/>
      <c r="AT568" s="181" t="s">
        <v>232</v>
      </c>
      <c r="AU568" s="181" t="s">
        <v>82</v>
      </c>
      <c r="AV568" s="14" t="s">
        <v>126</v>
      </c>
      <c r="AW568" s="14" t="s">
        <v>33</v>
      </c>
      <c r="AX568" s="14" t="s">
        <v>80</v>
      </c>
      <c r="AY568" s="181" t="s">
        <v>119</v>
      </c>
    </row>
    <row r="569" spans="2:65" s="1" customFormat="1" ht="16.5" customHeight="1">
      <c r="B569" s="144"/>
      <c r="C569" s="145" t="s">
        <v>647</v>
      </c>
      <c r="D569" s="145" t="s">
        <v>122</v>
      </c>
      <c r="E569" s="146" t="s">
        <v>648</v>
      </c>
      <c r="F569" s="147" t="s">
        <v>649</v>
      </c>
      <c r="G569" s="148" t="s">
        <v>252</v>
      </c>
      <c r="H569" s="149">
        <v>40.585000000000001</v>
      </c>
      <c r="I569" s="150"/>
      <c r="J569" s="151">
        <f>ROUND(I569*H569,2)</f>
        <v>0</v>
      </c>
      <c r="K569" s="147" t="s">
        <v>268</v>
      </c>
      <c r="L569" s="32"/>
      <c r="M569" s="152" t="s">
        <v>3</v>
      </c>
      <c r="N569" s="153" t="s">
        <v>43</v>
      </c>
      <c r="O569" s="52"/>
      <c r="P569" s="154">
        <f>O569*H569</f>
        <v>0</v>
      </c>
      <c r="Q569" s="154">
        <v>0</v>
      </c>
      <c r="R569" s="154">
        <f>Q569*H569</f>
        <v>0</v>
      </c>
      <c r="S569" s="154">
        <v>0.10199999999999999</v>
      </c>
      <c r="T569" s="155">
        <f>S569*H569</f>
        <v>4.1396699999999997</v>
      </c>
      <c r="AR569" s="156" t="s">
        <v>126</v>
      </c>
      <c r="AT569" s="156" t="s">
        <v>122</v>
      </c>
      <c r="AU569" s="156" t="s">
        <v>82</v>
      </c>
      <c r="AY569" s="17" t="s">
        <v>119</v>
      </c>
      <c r="BE569" s="157">
        <f>IF(N569="základní",J569,0)</f>
        <v>0</v>
      </c>
      <c r="BF569" s="157">
        <f>IF(N569="snížená",J569,0)</f>
        <v>0</v>
      </c>
      <c r="BG569" s="157">
        <f>IF(N569="zákl. přenesená",J569,0)</f>
        <v>0</v>
      </c>
      <c r="BH569" s="157">
        <f>IF(N569="sníž. přenesená",J569,0)</f>
        <v>0</v>
      </c>
      <c r="BI569" s="157">
        <f>IF(N569="nulová",J569,0)</f>
        <v>0</v>
      </c>
      <c r="BJ569" s="17" t="s">
        <v>80</v>
      </c>
      <c r="BK569" s="157">
        <f>ROUND(I569*H569,2)</f>
        <v>0</v>
      </c>
      <c r="BL569" s="17" t="s">
        <v>126</v>
      </c>
      <c r="BM569" s="156" t="s">
        <v>650</v>
      </c>
    </row>
    <row r="570" spans="2:65" s="1" customFormat="1" ht="19.5">
      <c r="B570" s="32"/>
      <c r="D570" s="158" t="s">
        <v>128</v>
      </c>
      <c r="F570" s="159" t="s">
        <v>651</v>
      </c>
      <c r="I570" s="88"/>
      <c r="L570" s="32"/>
      <c r="M570" s="160"/>
      <c r="N570" s="52"/>
      <c r="O570" s="52"/>
      <c r="P570" s="52"/>
      <c r="Q570" s="52"/>
      <c r="R570" s="52"/>
      <c r="S570" s="52"/>
      <c r="T570" s="53"/>
      <c r="AT570" s="17" t="s">
        <v>128</v>
      </c>
      <c r="AU570" s="17" t="s">
        <v>82</v>
      </c>
    </row>
    <row r="571" spans="2:65" s="12" customFormat="1" ht="11.25">
      <c r="B571" s="165"/>
      <c r="D571" s="158" t="s">
        <v>232</v>
      </c>
      <c r="E571" s="166" t="s">
        <v>3</v>
      </c>
      <c r="F571" s="167" t="s">
        <v>652</v>
      </c>
      <c r="H571" s="166" t="s">
        <v>3</v>
      </c>
      <c r="I571" s="168"/>
      <c r="L571" s="165"/>
      <c r="M571" s="169"/>
      <c r="N571" s="170"/>
      <c r="O571" s="170"/>
      <c r="P571" s="170"/>
      <c r="Q571" s="170"/>
      <c r="R571" s="170"/>
      <c r="S571" s="170"/>
      <c r="T571" s="171"/>
      <c r="AT571" s="166" t="s">
        <v>232</v>
      </c>
      <c r="AU571" s="166" t="s">
        <v>82</v>
      </c>
      <c r="AV571" s="12" t="s">
        <v>80</v>
      </c>
      <c r="AW571" s="12" t="s">
        <v>33</v>
      </c>
      <c r="AX571" s="12" t="s">
        <v>72</v>
      </c>
      <c r="AY571" s="166" t="s">
        <v>119</v>
      </c>
    </row>
    <row r="572" spans="2:65" s="13" customFormat="1" ht="11.25">
      <c r="B572" s="172"/>
      <c r="D572" s="158" t="s">
        <v>232</v>
      </c>
      <c r="E572" s="173" t="s">
        <v>3</v>
      </c>
      <c r="F572" s="174" t="s">
        <v>653</v>
      </c>
      <c r="H572" s="175">
        <v>40.585000000000001</v>
      </c>
      <c r="I572" s="176"/>
      <c r="L572" s="172"/>
      <c r="M572" s="177"/>
      <c r="N572" s="178"/>
      <c r="O572" s="178"/>
      <c r="P572" s="178"/>
      <c r="Q572" s="178"/>
      <c r="R572" s="178"/>
      <c r="S572" s="178"/>
      <c r="T572" s="179"/>
      <c r="AT572" s="173" t="s">
        <v>232</v>
      </c>
      <c r="AU572" s="173" t="s">
        <v>82</v>
      </c>
      <c r="AV572" s="13" t="s">
        <v>82</v>
      </c>
      <c r="AW572" s="13" t="s">
        <v>33</v>
      </c>
      <c r="AX572" s="13" t="s">
        <v>72</v>
      </c>
      <c r="AY572" s="173" t="s">
        <v>119</v>
      </c>
    </row>
    <row r="573" spans="2:65" s="14" customFormat="1" ht="11.25">
      <c r="B573" s="180"/>
      <c r="D573" s="158" t="s">
        <v>232</v>
      </c>
      <c r="E573" s="181" t="s">
        <v>3</v>
      </c>
      <c r="F573" s="182" t="s">
        <v>235</v>
      </c>
      <c r="H573" s="183">
        <v>40.585000000000001</v>
      </c>
      <c r="I573" s="184"/>
      <c r="L573" s="180"/>
      <c r="M573" s="185"/>
      <c r="N573" s="186"/>
      <c r="O573" s="186"/>
      <c r="P573" s="186"/>
      <c r="Q573" s="186"/>
      <c r="R573" s="186"/>
      <c r="S573" s="186"/>
      <c r="T573" s="187"/>
      <c r="AT573" s="181" t="s">
        <v>232</v>
      </c>
      <c r="AU573" s="181" t="s">
        <v>82</v>
      </c>
      <c r="AV573" s="14" t="s">
        <v>126</v>
      </c>
      <c r="AW573" s="14" t="s">
        <v>33</v>
      </c>
      <c r="AX573" s="14" t="s">
        <v>80</v>
      </c>
      <c r="AY573" s="181" t="s">
        <v>119</v>
      </c>
    </row>
    <row r="574" spans="2:65" s="1" customFormat="1" ht="16.5" customHeight="1">
      <c r="B574" s="144"/>
      <c r="C574" s="145" t="s">
        <v>654</v>
      </c>
      <c r="D574" s="145" t="s">
        <v>122</v>
      </c>
      <c r="E574" s="146" t="s">
        <v>655</v>
      </c>
      <c r="F574" s="147" t="s">
        <v>656</v>
      </c>
      <c r="G574" s="148" t="s">
        <v>252</v>
      </c>
      <c r="H574" s="149">
        <v>31.943999999999999</v>
      </c>
      <c r="I574" s="150"/>
      <c r="J574" s="151">
        <f>ROUND(I574*H574,2)</f>
        <v>0</v>
      </c>
      <c r="K574" s="147" t="s">
        <v>3</v>
      </c>
      <c r="L574" s="32"/>
      <c r="M574" s="152" t="s">
        <v>3</v>
      </c>
      <c r="N574" s="153" t="s">
        <v>43</v>
      </c>
      <c r="O574" s="52"/>
      <c r="P574" s="154">
        <f>O574*H574</f>
        <v>0</v>
      </c>
      <c r="Q574" s="154">
        <v>3.5599999999999998E-3</v>
      </c>
      <c r="R574" s="154">
        <f>Q574*H574</f>
        <v>0.11372063999999998</v>
      </c>
      <c r="S574" s="154">
        <v>0</v>
      </c>
      <c r="T574" s="155">
        <f>S574*H574</f>
        <v>0</v>
      </c>
      <c r="AR574" s="156" t="s">
        <v>126</v>
      </c>
      <c r="AT574" s="156" t="s">
        <v>122</v>
      </c>
      <c r="AU574" s="156" t="s">
        <v>82</v>
      </c>
      <c r="AY574" s="17" t="s">
        <v>119</v>
      </c>
      <c r="BE574" s="157">
        <f>IF(N574="základní",J574,0)</f>
        <v>0</v>
      </c>
      <c r="BF574" s="157">
        <f>IF(N574="snížená",J574,0)</f>
        <v>0</v>
      </c>
      <c r="BG574" s="157">
        <f>IF(N574="zákl. přenesená",J574,0)</f>
        <v>0</v>
      </c>
      <c r="BH574" s="157">
        <f>IF(N574="sníž. přenesená",J574,0)</f>
        <v>0</v>
      </c>
      <c r="BI574" s="157">
        <f>IF(N574="nulová",J574,0)</f>
        <v>0</v>
      </c>
      <c r="BJ574" s="17" t="s">
        <v>80</v>
      </c>
      <c r="BK574" s="157">
        <f>ROUND(I574*H574,2)</f>
        <v>0</v>
      </c>
      <c r="BL574" s="17" t="s">
        <v>126</v>
      </c>
      <c r="BM574" s="156" t="s">
        <v>657</v>
      </c>
    </row>
    <row r="575" spans="2:65" s="1" customFormat="1" ht="11.25">
      <c r="B575" s="32"/>
      <c r="D575" s="158" t="s">
        <v>128</v>
      </c>
      <c r="F575" s="159" t="s">
        <v>656</v>
      </c>
      <c r="I575" s="88"/>
      <c r="L575" s="32"/>
      <c r="M575" s="160"/>
      <c r="N575" s="52"/>
      <c r="O575" s="52"/>
      <c r="P575" s="52"/>
      <c r="Q575" s="52"/>
      <c r="R575" s="52"/>
      <c r="S575" s="52"/>
      <c r="T575" s="53"/>
      <c r="AT575" s="17" t="s">
        <v>128</v>
      </c>
      <c r="AU575" s="17" t="s">
        <v>82</v>
      </c>
    </row>
    <row r="576" spans="2:65" s="12" customFormat="1" ht="11.25">
      <c r="B576" s="165"/>
      <c r="D576" s="158" t="s">
        <v>232</v>
      </c>
      <c r="E576" s="166" t="s">
        <v>3</v>
      </c>
      <c r="F576" s="167" t="s">
        <v>295</v>
      </c>
      <c r="H576" s="166" t="s">
        <v>3</v>
      </c>
      <c r="I576" s="168"/>
      <c r="L576" s="165"/>
      <c r="M576" s="169"/>
      <c r="N576" s="170"/>
      <c r="O576" s="170"/>
      <c r="P576" s="170"/>
      <c r="Q576" s="170"/>
      <c r="R576" s="170"/>
      <c r="S576" s="170"/>
      <c r="T576" s="171"/>
      <c r="AT576" s="166" t="s">
        <v>232</v>
      </c>
      <c r="AU576" s="166" t="s">
        <v>82</v>
      </c>
      <c r="AV576" s="12" t="s">
        <v>80</v>
      </c>
      <c r="AW576" s="12" t="s">
        <v>33</v>
      </c>
      <c r="AX576" s="12" t="s">
        <v>72</v>
      </c>
      <c r="AY576" s="166" t="s">
        <v>119</v>
      </c>
    </row>
    <row r="577" spans="2:65" s="13" customFormat="1" ht="11.25">
      <c r="B577" s="172"/>
      <c r="D577" s="158" t="s">
        <v>232</v>
      </c>
      <c r="E577" s="173" t="s">
        <v>3</v>
      </c>
      <c r="F577" s="174" t="s">
        <v>646</v>
      </c>
      <c r="H577" s="175">
        <v>31.943999999999999</v>
      </c>
      <c r="I577" s="176"/>
      <c r="L577" s="172"/>
      <c r="M577" s="177"/>
      <c r="N577" s="178"/>
      <c r="O577" s="178"/>
      <c r="P577" s="178"/>
      <c r="Q577" s="178"/>
      <c r="R577" s="178"/>
      <c r="S577" s="178"/>
      <c r="T577" s="179"/>
      <c r="AT577" s="173" t="s">
        <v>232</v>
      </c>
      <c r="AU577" s="173" t="s">
        <v>82</v>
      </c>
      <c r="AV577" s="13" t="s">
        <v>82</v>
      </c>
      <c r="AW577" s="13" t="s">
        <v>33</v>
      </c>
      <c r="AX577" s="13" t="s">
        <v>72</v>
      </c>
      <c r="AY577" s="173" t="s">
        <v>119</v>
      </c>
    </row>
    <row r="578" spans="2:65" s="14" customFormat="1" ht="11.25">
      <c r="B578" s="180"/>
      <c r="D578" s="158" t="s">
        <v>232</v>
      </c>
      <c r="E578" s="181" t="s">
        <v>3</v>
      </c>
      <c r="F578" s="182" t="s">
        <v>235</v>
      </c>
      <c r="H578" s="183">
        <v>31.943999999999999</v>
      </c>
      <c r="I578" s="184"/>
      <c r="L578" s="180"/>
      <c r="M578" s="185"/>
      <c r="N578" s="186"/>
      <c r="O578" s="186"/>
      <c r="P578" s="186"/>
      <c r="Q578" s="186"/>
      <c r="R578" s="186"/>
      <c r="S578" s="186"/>
      <c r="T578" s="187"/>
      <c r="AT578" s="181" t="s">
        <v>232</v>
      </c>
      <c r="AU578" s="181" t="s">
        <v>82</v>
      </c>
      <c r="AV578" s="14" t="s">
        <v>126</v>
      </c>
      <c r="AW578" s="14" t="s">
        <v>33</v>
      </c>
      <c r="AX578" s="14" t="s">
        <v>80</v>
      </c>
      <c r="AY578" s="181" t="s">
        <v>119</v>
      </c>
    </row>
    <row r="579" spans="2:65" s="1" customFormat="1" ht="16.5" customHeight="1">
      <c r="B579" s="144"/>
      <c r="C579" s="145" t="s">
        <v>658</v>
      </c>
      <c r="D579" s="145" t="s">
        <v>122</v>
      </c>
      <c r="E579" s="146" t="s">
        <v>659</v>
      </c>
      <c r="F579" s="147" t="s">
        <v>660</v>
      </c>
      <c r="G579" s="148" t="s">
        <v>175</v>
      </c>
      <c r="H579" s="149">
        <v>1</v>
      </c>
      <c r="I579" s="150"/>
      <c r="J579" s="151">
        <f>ROUND(I579*H579,2)</f>
        <v>0</v>
      </c>
      <c r="K579" s="147" t="s">
        <v>3</v>
      </c>
      <c r="L579" s="32"/>
      <c r="M579" s="152" t="s">
        <v>3</v>
      </c>
      <c r="N579" s="153" t="s">
        <v>43</v>
      </c>
      <c r="O579" s="52"/>
      <c r="P579" s="154">
        <f>O579*H579</f>
        <v>0</v>
      </c>
      <c r="Q579" s="154">
        <v>3.5599999999999998E-3</v>
      </c>
      <c r="R579" s="154">
        <f>Q579*H579</f>
        <v>3.5599999999999998E-3</v>
      </c>
      <c r="S579" s="154">
        <v>0</v>
      </c>
      <c r="T579" s="155">
        <f>S579*H579</f>
        <v>0</v>
      </c>
      <c r="AR579" s="156" t="s">
        <v>126</v>
      </c>
      <c r="AT579" s="156" t="s">
        <v>122</v>
      </c>
      <c r="AU579" s="156" t="s">
        <v>82</v>
      </c>
      <c r="AY579" s="17" t="s">
        <v>119</v>
      </c>
      <c r="BE579" s="157">
        <f>IF(N579="základní",J579,0)</f>
        <v>0</v>
      </c>
      <c r="BF579" s="157">
        <f>IF(N579="snížená",J579,0)</f>
        <v>0</v>
      </c>
      <c r="BG579" s="157">
        <f>IF(N579="zákl. přenesená",J579,0)</f>
        <v>0</v>
      </c>
      <c r="BH579" s="157">
        <f>IF(N579="sníž. přenesená",J579,0)</f>
        <v>0</v>
      </c>
      <c r="BI579" s="157">
        <f>IF(N579="nulová",J579,0)</f>
        <v>0</v>
      </c>
      <c r="BJ579" s="17" t="s">
        <v>80</v>
      </c>
      <c r="BK579" s="157">
        <f>ROUND(I579*H579,2)</f>
        <v>0</v>
      </c>
      <c r="BL579" s="17" t="s">
        <v>126</v>
      </c>
      <c r="BM579" s="156" t="s">
        <v>661</v>
      </c>
    </row>
    <row r="580" spans="2:65" s="1" customFormat="1" ht="11.25">
      <c r="B580" s="32"/>
      <c r="D580" s="158" t="s">
        <v>128</v>
      </c>
      <c r="F580" s="159" t="s">
        <v>660</v>
      </c>
      <c r="I580" s="88"/>
      <c r="L580" s="32"/>
      <c r="M580" s="160"/>
      <c r="N580" s="52"/>
      <c r="O580" s="52"/>
      <c r="P580" s="52"/>
      <c r="Q580" s="52"/>
      <c r="R580" s="52"/>
      <c r="S580" s="52"/>
      <c r="T580" s="53"/>
      <c r="AT580" s="17" t="s">
        <v>128</v>
      </c>
      <c r="AU580" s="17" t="s">
        <v>82</v>
      </c>
    </row>
    <row r="581" spans="2:65" s="1" customFormat="1" ht="39">
      <c r="B581" s="32"/>
      <c r="D581" s="158" t="s">
        <v>129</v>
      </c>
      <c r="F581" s="161" t="s">
        <v>662</v>
      </c>
      <c r="I581" s="88"/>
      <c r="L581" s="32"/>
      <c r="M581" s="160"/>
      <c r="N581" s="52"/>
      <c r="O581" s="52"/>
      <c r="P581" s="52"/>
      <c r="Q581" s="52"/>
      <c r="R581" s="52"/>
      <c r="S581" s="52"/>
      <c r="T581" s="53"/>
      <c r="AT581" s="17" t="s">
        <v>129</v>
      </c>
      <c r="AU581" s="17" t="s">
        <v>82</v>
      </c>
    </row>
    <row r="582" spans="2:65" s="1" customFormat="1" ht="16.5" customHeight="1">
      <c r="B582" s="144"/>
      <c r="C582" s="145" t="s">
        <v>663</v>
      </c>
      <c r="D582" s="145" t="s">
        <v>122</v>
      </c>
      <c r="E582" s="146" t="s">
        <v>664</v>
      </c>
      <c r="F582" s="147" t="s">
        <v>665</v>
      </c>
      <c r="G582" s="148" t="s">
        <v>252</v>
      </c>
      <c r="H582" s="149">
        <v>31.943999999999999</v>
      </c>
      <c r="I582" s="150"/>
      <c r="J582" s="151">
        <f>ROUND(I582*H582,2)</f>
        <v>0</v>
      </c>
      <c r="K582" s="147" t="s">
        <v>3</v>
      </c>
      <c r="L582" s="32"/>
      <c r="M582" s="152" t="s">
        <v>3</v>
      </c>
      <c r="N582" s="153" t="s">
        <v>43</v>
      </c>
      <c r="O582" s="52"/>
      <c r="P582" s="154">
        <f>O582*H582</f>
        <v>0</v>
      </c>
      <c r="Q582" s="154">
        <v>0</v>
      </c>
      <c r="R582" s="154">
        <f>Q582*H582</f>
        <v>0</v>
      </c>
      <c r="S582" s="154">
        <v>0</v>
      </c>
      <c r="T582" s="155">
        <f>S582*H582</f>
        <v>0</v>
      </c>
      <c r="AR582" s="156" t="s">
        <v>126</v>
      </c>
      <c r="AT582" s="156" t="s">
        <v>122</v>
      </c>
      <c r="AU582" s="156" t="s">
        <v>82</v>
      </c>
      <c r="AY582" s="17" t="s">
        <v>119</v>
      </c>
      <c r="BE582" s="157">
        <f>IF(N582="základní",J582,0)</f>
        <v>0</v>
      </c>
      <c r="BF582" s="157">
        <f>IF(N582="snížená",J582,0)</f>
        <v>0</v>
      </c>
      <c r="BG582" s="157">
        <f>IF(N582="zákl. přenesená",J582,0)</f>
        <v>0</v>
      </c>
      <c r="BH582" s="157">
        <f>IF(N582="sníž. přenesená",J582,0)</f>
        <v>0</v>
      </c>
      <c r="BI582" s="157">
        <f>IF(N582="nulová",J582,0)</f>
        <v>0</v>
      </c>
      <c r="BJ582" s="17" t="s">
        <v>80</v>
      </c>
      <c r="BK582" s="157">
        <f>ROUND(I582*H582,2)</f>
        <v>0</v>
      </c>
      <c r="BL582" s="17" t="s">
        <v>126</v>
      </c>
      <c r="BM582" s="156" t="s">
        <v>666</v>
      </c>
    </row>
    <row r="583" spans="2:65" s="1" customFormat="1" ht="11.25">
      <c r="B583" s="32"/>
      <c r="D583" s="158" t="s">
        <v>128</v>
      </c>
      <c r="F583" s="159" t="s">
        <v>665</v>
      </c>
      <c r="I583" s="88"/>
      <c r="L583" s="32"/>
      <c r="M583" s="160"/>
      <c r="N583" s="52"/>
      <c r="O583" s="52"/>
      <c r="P583" s="52"/>
      <c r="Q583" s="52"/>
      <c r="R583" s="52"/>
      <c r="S583" s="52"/>
      <c r="T583" s="53"/>
      <c r="AT583" s="17" t="s">
        <v>128</v>
      </c>
      <c r="AU583" s="17" t="s">
        <v>82</v>
      </c>
    </row>
    <row r="584" spans="2:65" s="12" customFormat="1" ht="11.25">
      <c r="B584" s="165"/>
      <c r="D584" s="158" t="s">
        <v>232</v>
      </c>
      <c r="E584" s="166" t="s">
        <v>3</v>
      </c>
      <c r="F584" s="167" t="s">
        <v>295</v>
      </c>
      <c r="H584" s="166" t="s">
        <v>3</v>
      </c>
      <c r="I584" s="168"/>
      <c r="L584" s="165"/>
      <c r="M584" s="169"/>
      <c r="N584" s="170"/>
      <c r="O584" s="170"/>
      <c r="P584" s="170"/>
      <c r="Q584" s="170"/>
      <c r="R584" s="170"/>
      <c r="S584" s="170"/>
      <c r="T584" s="171"/>
      <c r="AT584" s="166" t="s">
        <v>232</v>
      </c>
      <c r="AU584" s="166" t="s">
        <v>82</v>
      </c>
      <c r="AV584" s="12" t="s">
        <v>80</v>
      </c>
      <c r="AW584" s="12" t="s">
        <v>33</v>
      </c>
      <c r="AX584" s="12" t="s">
        <v>72</v>
      </c>
      <c r="AY584" s="166" t="s">
        <v>119</v>
      </c>
    </row>
    <row r="585" spans="2:65" s="13" customFormat="1" ht="11.25">
      <c r="B585" s="172"/>
      <c r="D585" s="158" t="s">
        <v>232</v>
      </c>
      <c r="E585" s="173" t="s">
        <v>3</v>
      </c>
      <c r="F585" s="174" t="s">
        <v>667</v>
      </c>
      <c r="H585" s="175">
        <v>31.943999999999999</v>
      </c>
      <c r="I585" s="176"/>
      <c r="L585" s="172"/>
      <c r="M585" s="177"/>
      <c r="N585" s="178"/>
      <c r="O585" s="178"/>
      <c r="P585" s="178"/>
      <c r="Q585" s="178"/>
      <c r="R585" s="178"/>
      <c r="S585" s="178"/>
      <c r="T585" s="179"/>
      <c r="AT585" s="173" t="s">
        <v>232</v>
      </c>
      <c r="AU585" s="173" t="s">
        <v>82</v>
      </c>
      <c r="AV585" s="13" t="s">
        <v>82</v>
      </c>
      <c r="AW585" s="13" t="s">
        <v>33</v>
      </c>
      <c r="AX585" s="13" t="s">
        <v>72</v>
      </c>
      <c r="AY585" s="173" t="s">
        <v>119</v>
      </c>
    </row>
    <row r="586" spans="2:65" s="14" customFormat="1" ht="11.25">
      <c r="B586" s="180"/>
      <c r="D586" s="158" t="s">
        <v>232</v>
      </c>
      <c r="E586" s="181" t="s">
        <v>3</v>
      </c>
      <c r="F586" s="182" t="s">
        <v>235</v>
      </c>
      <c r="H586" s="183">
        <v>31.943999999999999</v>
      </c>
      <c r="I586" s="184"/>
      <c r="L586" s="180"/>
      <c r="M586" s="185"/>
      <c r="N586" s="186"/>
      <c r="O586" s="186"/>
      <c r="P586" s="186"/>
      <c r="Q586" s="186"/>
      <c r="R586" s="186"/>
      <c r="S586" s="186"/>
      <c r="T586" s="187"/>
      <c r="AT586" s="181" t="s">
        <v>232</v>
      </c>
      <c r="AU586" s="181" t="s">
        <v>82</v>
      </c>
      <c r="AV586" s="14" t="s">
        <v>126</v>
      </c>
      <c r="AW586" s="14" t="s">
        <v>33</v>
      </c>
      <c r="AX586" s="14" t="s">
        <v>80</v>
      </c>
      <c r="AY586" s="181" t="s">
        <v>119</v>
      </c>
    </row>
    <row r="587" spans="2:65" s="11" customFormat="1" ht="25.9" customHeight="1">
      <c r="B587" s="131"/>
      <c r="D587" s="132" t="s">
        <v>71</v>
      </c>
      <c r="E587" s="133" t="s">
        <v>668</v>
      </c>
      <c r="F587" s="133" t="s">
        <v>669</v>
      </c>
      <c r="I587" s="134"/>
      <c r="J587" s="135">
        <f>BK587</f>
        <v>0</v>
      </c>
      <c r="L587" s="131"/>
      <c r="M587" s="136"/>
      <c r="N587" s="137"/>
      <c r="O587" s="137"/>
      <c r="P587" s="138">
        <f>P588+P604+P615+P627+P633+P645+P664+P711+P715+P720</f>
        <v>0</v>
      </c>
      <c r="Q587" s="137"/>
      <c r="R587" s="138">
        <f>R588+R604+R615+R627+R633+R645+R664+R711+R715+R720</f>
        <v>2.31382033</v>
      </c>
      <c r="S587" s="137"/>
      <c r="T587" s="139">
        <f>T588+T604+T615+T627+T633+T645+T664+T711+T715+T720</f>
        <v>0</v>
      </c>
      <c r="AR587" s="132" t="s">
        <v>82</v>
      </c>
      <c r="AT587" s="140" t="s">
        <v>71</v>
      </c>
      <c r="AU587" s="140" t="s">
        <v>72</v>
      </c>
      <c r="AY587" s="132" t="s">
        <v>119</v>
      </c>
      <c r="BK587" s="141">
        <f>BK588+BK604+BK615+BK627+BK633+BK645+BK664+BK711+BK715+BK720</f>
        <v>0</v>
      </c>
    </row>
    <row r="588" spans="2:65" s="11" customFormat="1" ht="22.9" customHeight="1">
      <c r="B588" s="131"/>
      <c r="D588" s="132" t="s">
        <v>71</v>
      </c>
      <c r="E588" s="142" t="s">
        <v>670</v>
      </c>
      <c r="F588" s="142" t="s">
        <v>671</v>
      </c>
      <c r="I588" s="134"/>
      <c r="J588" s="143">
        <f>BK588</f>
        <v>0</v>
      </c>
      <c r="L588" s="131"/>
      <c r="M588" s="136"/>
      <c r="N588" s="137"/>
      <c r="O588" s="137"/>
      <c r="P588" s="138">
        <f>SUM(P589:P603)</f>
        <v>0</v>
      </c>
      <c r="Q588" s="137"/>
      <c r="R588" s="138">
        <f>SUM(R589:R603)</f>
        <v>0.54949000000000003</v>
      </c>
      <c r="S588" s="137"/>
      <c r="T588" s="139">
        <f>SUM(T589:T603)</f>
        <v>0</v>
      </c>
      <c r="AR588" s="132" t="s">
        <v>82</v>
      </c>
      <c r="AT588" s="140" t="s">
        <v>71</v>
      </c>
      <c r="AU588" s="140" t="s">
        <v>80</v>
      </c>
      <c r="AY588" s="132" t="s">
        <v>119</v>
      </c>
      <c r="BK588" s="141">
        <f>SUM(BK589:BK603)</f>
        <v>0</v>
      </c>
    </row>
    <row r="589" spans="2:65" s="1" customFormat="1" ht="16.5" customHeight="1">
      <c r="B589" s="144"/>
      <c r="C589" s="145" t="s">
        <v>672</v>
      </c>
      <c r="D589" s="145" t="s">
        <v>122</v>
      </c>
      <c r="E589" s="146" t="s">
        <v>673</v>
      </c>
      <c r="F589" s="147" t="s">
        <v>674</v>
      </c>
      <c r="G589" s="148" t="s">
        <v>252</v>
      </c>
      <c r="H589" s="149">
        <v>532.20000000000005</v>
      </c>
      <c r="I589" s="150"/>
      <c r="J589" s="151">
        <f>ROUND(I589*H589,2)</f>
        <v>0</v>
      </c>
      <c r="K589" s="147" t="s">
        <v>268</v>
      </c>
      <c r="L589" s="32"/>
      <c r="M589" s="152" t="s">
        <v>3</v>
      </c>
      <c r="N589" s="153" t="s">
        <v>43</v>
      </c>
      <c r="O589" s="52"/>
      <c r="P589" s="154">
        <f>O589*H589</f>
        <v>0</v>
      </c>
      <c r="Q589" s="154">
        <v>0</v>
      </c>
      <c r="R589" s="154">
        <f>Q589*H589</f>
        <v>0</v>
      </c>
      <c r="S589" s="154">
        <v>0</v>
      </c>
      <c r="T589" s="155">
        <f>S589*H589</f>
        <v>0</v>
      </c>
      <c r="AR589" s="156" t="s">
        <v>318</v>
      </c>
      <c r="AT589" s="156" t="s">
        <v>122</v>
      </c>
      <c r="AU589" s="156" t="s">
        <v>82</v>
      </c>
      <c r="AY589" s="17" t="s">
        <v>119</v>
      </c>
      <c r="BE589" s="157">
        <f>IF(N589="základní",J589,0)</f>
        <v>0</v>
      </c>
      <c r="BF589" s="157">
        <f>IF(N589="snížená",J589,0)</f>
        <v>0</v>
      </c>
      <c r="BG589" s="157">
        <f>IF(N589="zákl. přenesená",J589,0)</f>
        <v>0</v>
      </c>
      <c r="BH589" s="157">
        <f>IF(N589="sníž. přenesená",J589,0)</f>
        <v>0</v>
      </c>
      <c r="BI589" s="157">
        <f>IF(N589="nulová",J589,0)</f>
        <v>0</v>
      </c>
      <c r="BJ589" s="17" t="s">
        <v>80</v>
      </c>
      <c r="BK589" s="157">
        <f>ROUND(I589*H589,2)</f>
        <v>0</v>
      </c>
      <c r="BL589" s="17" t="s">
        <v>318</v>
      </c>
      <c r="BM589" s="156" t="s">
        <v>675</v>
      </c>
    </row>
    <row r="590" spans="2:65" s="1" customFormat="1" ht="11.25">
      <c r="B590" s="32"/>
      <c r="D590" s="158" t="s">
        <v>128</v>
      </c>
      <c r="F590" s="159" t="s">
        <v>676</v>
      </c>
      <c r="I590" s="88"/>
      <c r="L590" s="32"/>
      <c r="M590" s="160"/>
      <c r="N590" s="52"/>
      <c r="O590" s="52"/>
      <c r="P590" s="52"/>
      <c r="Q590" s="52"/>
      <c r="R590" s="52"/>
      <c r="S590" s="52"/>
      <c r="T590" s="53"/>
      <c r="AT590" s="17" t="s">
        <v>128</v>
      </c>
      <c r="AU590" s="17" t="s">
        <v>82</v>
      </c>
    </row>
    <row r="591" spans="2:65" s="1" customFormat="1" ht="16.5" customHeight="1">
      <c r="B591" s="144"/>
      <c r="C591" s="188" t="s">
        <v>677</v>
      </c>
      <c r="D591" s="188" t="s">
        <v>260</v>
      </c>
      <c r="E591" s="189" t="s">
        <v>678</v>
      </c>
      <c r="F591" s="190" t="s">
        <v>679</v>
      </c>
      <c r="G591" s="191" t="s">
        <v>247</v>
      </c>
      <c r="H591" s="192">
        <v>0.186</v>
      </c>
      <c r="I591" s="193"/>
      <c r="J591" s="194">
        <f>ROUND(I591*H591,2)</f>
        <v>0</v>
      </c>
      <c r="K591" s="190" t="s">
        <v>268</v>
      </c>
      <c r="L591" s="195"/>
      <c r="M591" s="196" t="s">
        <v>3</v>
      </c>
      <c r="N591" s="197" t="s">
        <v>43</v>
      </c>
      <c r="O591" s="52"/>
      <c r="P591" s="154">
        <f>O591*H591</f>
        <v>0</v>
      </c>
      <c r="Q591" s="154">
        <v>1</v>
      </c>
      <c r="R591" s="154">
        <f>Q591*H591</f>
        <v>0.186</v>
      </c>
      <c r="S591" s="154">
        <v>0</v>
      </c>
      <c r="T591" s="155">
        <f>S591*H591</f>
        <v>0</v>
      </c>
      <c r="AR591" s="156" t="s">
        <v>416</v>
      </c>
      <c r="AT591" s="156" t="s">
        <v>260</v>
      </c>
      <c r="AU591" s="156" t="s">
        <v>82</v>
      </c>
      <c r="AY591" s="17" t="s">
        <v>119</v>
      </c>
      <c r="BE591" s="157">
        <f>IF(N591="základní",J591,0)</f>
        <v>0</v>
      </c>
      <c r="BF591" s="157">
        <f>IF(N591="snížená",J591,0)</f>
        <v>0</v>
      </c>
      <c r="BG591" s="157">
        <f>IF(N591="zákl. přenesená",J591,0)</f>
        <v>0</v>
      </c>
      <c r="BH591" s="157">
        <f>IF(N591="sníž. přenesená",J591,0)</f>
        <v>0</v>
      </c>
      <c r="BI591" s="157">
        <f>IF(N591="nulová",J591,0)</f>
        <v>0</v>
      </c>
      <c r="BJ591" s="17" t="s">
        <v>80</v>
      </c>
      <c r="BK591" s="157">
        <f>ROUND(I591*H591,2)</f>
        <v>0</v>
      </c>
      <c r="BL591" s="17" t="s">
        <v>318</v>
      </c>
      <c r="BM591" s="156" t="s">
        <v>680</v>
      </c>
    </row>
    <row r="592" spans="2:65" s="1" customFormat="1" ht="11.25">
      <c r="B592" s="32"/>
      <c r="D592" s="158" t="s">
        <v>128</v>
      </c>
      <c r="F592" s="159" t="s">
        <v>679</v>
      </c>
      <c r="I592" s="88"/>
      <c r="L592" s="32"/>
      <c r="M592" s="160"/>
      <c r="N592" s="52"/>
      <c r="O592" s="52"/>
      <c r="P592" s="52"/>
      <c r="Q592" s="52"/>
      <c r="R592" s="52"/>
      <c r="S592" s="52"/>
      <c r="T592" s="53"/>
      <c r="AT592" s="17" t="s">
        <v>128</v>
      </c>
      <c r="AU592" s="17" t="s">
        <v>82</v>
      </c>
    </row>
    <row r="593" spans="2:65" s="13" customFormat="1" ht="11.25">
      <c r="B593" s="172"/>
      <c r="D593" s="158" t="s">
        <v>232</v>
      </c>
      <c r="F593" s="174" t="s">
        <v>681</v>
      </c>
      <c r="H593" s="175">
        <v>0.186</v>
      </c>
      <c r="I593" s="176"/>
      <c r="L593" s="172"/>
      <c r="M593" s="177"/>
      <c r="N593" s="178"/>
      <c r="O593" s="178"/>
      <c r="P593" s="178"/>
      <c r="Q593" s="178"/>
      <c r="R593" s="178"/>
      <c r="S593" s="178"/>
      <c r="T593" s="179"/>
      <c r="AT593" s="173" t="s">
        <v>232</v>
      </c>
      <c r="AU593" s="173" t="s">
        <v>82</v>
      </c>
      <c r="AV593" s="13" t="s">
        <v>82</v>
      </c>
      <c r="AW593" s="13" t="s">
        <v>4</v>
      </c>
      <c r="AX593" s="13" t="s">
        <v>80</v>
      </c>
      <c r="AY593" s="173" t="s">
        <v>119</v>
      </c>
    </row>
    <row r="594" spans="2:65" s="1" customFormat="1" ht="16.5" customHeight="1">
      <c r="B594" s="144"/>
      <c r="C594" s="145" t="s">
        <v>682</v>
      </c>
      <c r="D594" s="145" t="s">
        <v>122</v>
      </c>
      <c r="E594" s="146" t="s">
        <v>683</v>
      </c>
      <c r="F594" s="147" t="s">
        <v>684</v>
      </c>
      <c r="G594" s="148" t="s">
        <v>252</v>
      </c>
      <c r="H594" s="149">
        <v>65.2</v>
      </c>
      <c r="I594" s="150"/>
      <c r="J594" s="151">
        <f>ROUND(I594*H594,2)</f>
        <v>0</v>
      </c>
      <c r="K594" s="147" t="s">
        <v>268</v>
      </c>
      <c r="L594" s="32"/>
      <c r="M594" s="152" t="s">
        <v>3</v>
      </c>
      <c r="N594" s="153" t="s">
        <v>43</v>
      </c>
      <c r="O594" s="52"/>
      <c r="P594" s="154">
        <f>O594*H594</f>
        <v>0</v>
      </c>
      <c r="Q594" s="154">
        <v>4.0000000000000002E-4</v>
      </c>
      <c r="R594" s="154">
        <f>Q594*H594</f>
        <v>2.6080000000000002E-2</v>
      </c>
      <c r="S594" s="154">
        <v>0</v>
      </c>
      <c r="T594" s="155">
        <f>S594*H594</f>
        <v>0</v>
      </c>
      <c r="AR594" s="156" t="s">
        <v>318</v>
      </c>
      <c r="AT594" s="156" t="s">
        <v>122</v>
      </c>
      <c r="AU594" s="156" t="s">
        <v>82</v>
      </c>
      <c r="AY594" s="17" t="s">
        <v>119</v>
      </c>
      <c r="BE594" s="157">
        <f>IF(N594="základní",J594,0)</f>
        <v>0</v>
      </c>
      <c r="BF594" s="157">
        <f>IF(N594="snížená",J594,0)</f>
        <v>0</v>
      </c>
      <c r="BG594" s="157">
        <f>IF(N594="zákl. přenesená",J594,0)</f>
        <v>0</v>
      </c>
      <c r="BH594" s="157">
        <f>IF(N594="sníž. přenesená",J594,0)</f>
        <v>0</v>
      </c>
      <c r="BI594" s="157">
        <f>IF(N594="nulová",J594,0)</f>
        <v>0</v>
      </c>
      <c r="BJ594" s="17" t="s">
        <v>80</v>
      </c>
      <c r="BK594" s="157">
        <f>ROUND(I594*H594,2)</f>
        <v>0</v>
      </c>
      <c r="BL594" s="17" t="s">
        <v>318</v>
      </c>
      <c r="BM594" s="156" t="s">
        <v>685</v>
      </c>
    </row>
    <row r="595" spans="2:65" s="1" customFormat="1" ht="11.25">
      <c r="B595" s="32"/>
      <c r="D595" s="158" t="s">
        <v>128</v>
      </c>
      <c r="F595" s="159" t="s">
        <v>686</v>
      </c>
      <c r="I595" s="88"/>
      <c r="L595" s="32"/>
      <c r="M595" s="160"/>
      <c r="N595" s="52"/>
      <c r="O595" s="52"/>
      <c r="P595" s="52"/>
      <c r="Q595" s="52"/>
      <c r="R595" s="52"/>
      <c r="S595" s="52"/>
      <c r="T595" s="53"/>
      <c r="AT595" s="17" t="s">
        <v>128</v>
      </c>
      <c r="AU595" s="17" t="s">
        <v>82</v>
      </c>
    </row>
    <row r="596" spans="2:65" s="1" customFormat="1" ht="24" customHeight="1">
      <c r="B596" s="144"/>
      <c r="C596" s="188" t="s">
        <v>687</v>
      </c>
      <c r="D596" s="188" t="s">
        <v>260</v>
      </c>
      <c r="E596" s="189" t="s">
        <v>688</v>
      </c>
      <c r="F596" s="190" t="s">
        <v>689</v>
      </c>
      <c r="G596" s="191" t="s">
        <v>252</v>
      </c>
      <c r="H596" s="192">
        <v>74.98</v>
      </c>
      <c r="I596" s="193"/>
      <c r="J596" s="194">
        <f>ROUND(I596*H596,2)</f>
        <v>0</v>
      </c>
      <c r="K596" s="190" t="s">
        <v>268</v>
      </c>
      <c r="L596" s="195"/>
      <c r="M596" s="196" t="s">
        <v>3</v>
      </c>
      <c r="N596" s="197" t="s">
        <v>43</v>
      </c>
      <c r="O596" s="52"/>
      <c r="P596" s="154">
        <f>O596*H596</f>
        <v>0</v>
      </c>
      <c r="Q596" s="154">
        <v>4.4999999999999997E-3</v>
      </c>
      <c r="R596" s="154">
        <f>Q596*H596</f>
        <v>0.33740999999999999</v>
      </c>
      <c r="S596" s="154">
        <v>0</v>
      </c>
      <c r="T596" s="155">
        <f>S596*H596</f>
        <v>0</v>
      </c>
      <c r="AR596" s="156" t="s">
        <v>416</v>
      </c>
      <c r="AT596" s="156" t="s">
        <v>260</v>
      </c>
      <c r="AU596" s="156" t="s">
        <v>82</v>
      </c>
      <c r="AY596" s="17" t="s">
        <v>119</v>
      </c>
      <c r="BE596" s="157">
        <f>IF(N596="základní",J596,0)</f>
        <v>0</v>
      </c>
      <c r="BF596" s="157">
        <f>IF(N596="snížená",J596,0)</f>
        <v>0</v>
      </c>
      <c r="BG596" s="157">
        <f>IF(N596="zákl. přenesená",J596,0)</f>
        <v>0</v>
      </c>
      <c r="BH596" s="157">
        <f>IF(N596="sníž. přenesená",J596,0)</f>
        <v>0</v>
      </c>
      <c r="BI596" s="157">
        <f>IF(N596="nulová",J596,0)</f>
        <v>0</v>
      </c>
      <c r="BJ596" s="17" t="s">
        <v>80</v>
      </c>
      <c r="BK596" s="157">
        <f>ROUND(I596*H596,2)</f>
        <v>0</v>
      </c>
      <c r="BL596" s="17" t="s">
        <v>318</v>
      </c>
      <c r="BM596" s="156" t="s">
        <v>690</v>
      </c>
    </row>
    <row r="597" spans="2:65" s="1" customFormat="1" ht="11.25">
      <c r="B597" s="32"/>
      <c r="D597" s="158" t="s">
        <v>128</v>
      </c>
      <c r="F597" s="159" t="s">
        <v>689</v>
      </c>
      <c r="I597" s="88"/>
      <c r="L597" s="32"/>
      <c r="M597" s="160"/>
      <c r="N597" s="52"/>
      <c r="O597" s="52"/>
      <c r="P597" s="52"/>
      <c r="Q597" s="52"/>
      <c r="R597" s="52"/>
      <c r="S597" s="52"/>
      <c r="T597" s="53"/>
      <c r="AT597" s="17" t="s">
        <v>128</v>
      </c>
      <c r="AU597" s="17" t="s">
        <v>82</v>
      </c>
    </row>
    <row r="598" spans="2:65" s="13" customFormat="1" ht="11.25">
      <c r="B598" s="172"/>
      <c r="D598" s="158" t="s">
        <v>232</v>
      </c>
      <c r="F598" s="174" t="s">
        <v>691</v>
      </c>
      <c r="H598" s="175">
        <v>74.98</v>
      </c>
      <c r="I598" s="176"/>
      <c r="L598" s="172"/>
      <c r="M598" s="177"/>
      <c r="N598" s="178"/>
      <c r="O598" s="178"/>
      <c r="P598" s="178"/>
      <c r="Q598" s="178"/>
      <c r="R598" s="178"/>
      <c r="S598" s="178"/>
      <c r="T598" s="179"/>
      <c r="AT598" s="173" t="s">
        <v>232</v>
      </c>
      <c r="AU598" s="173" t="s">
        <v>82</v>
      </c>
      <c r="AV598" s="13" t="s">
        <v>82</v>
      </c>
      <c r="AW598" s="13" t="s">
        <v>4</v>
      </c>
      <c r="AX598" s="13" t="s">
        <v>80</v>
      </c>
      <c r="AY598" s="173" t="s">
        <v>119</v>
      </c>
    </row>
    <row r="599" spans="2:65" s="1" customFormat="1" ht="16.5" customHeight="1">
      <c r="B599" s="144"/>
      <c r="C599" s="145" t="s">
        <v>692</v>
      </c>
      <c r="D599" s="145" t="s">
        <v>122</v>
      </c>
      <c r="E599" s="146" t="s">
        <v>693</v>
      </c>
      <c r="F599" s="147" t="s">
        <v>694</v>
      </c>
      <c r="G599" s="148" t="s">
        <v>252</v>
      </c>
      <c r="H599" s="149">
        <v>79.302000000000007</v>
      </c>
      <c r="I599" s="150"/>
      <c r="J599" s="151">
        <f>ROUND(I599*H599,2)</f>
        <v>0</v>
      </c>
      <c r="K599" s="147" t="s">
        <v>3</v>
      </c>
      <c r="L599" s="32"/>
      <c r="M599" s="152" t="s">
        <v>3</v>
      </c>
      <c r="N599" s="153" t="s">
        <v>43</v>
      </c>
      <c r="O599" s="52"/>
      <c r="P599" s="154">
        <f>O599*H599</f>
        <v>0</v>
      </c>
      <c r="Q599" s="154">
        <v>0</v>
      </c>
      <c r="R599" s="154">
        <f>Q599*H599</f>
        <v>0</v>
      </c>
      <c r="S599" s="154">
        <v>0</v>
      </c>
      <c r="T599" s="155">
        <f>S599*H599</f>
        <v>0</v>
      </c>
      <c r="AR599" s="156" t="s">
        <v>318</v>
      </c>
      <c r="AT599" s="156" t="s">
        <v>122</v>
      </c>
      <c r="AU599" s="156" t="s">
        <v>82</v>
      </c>
      <c r="AY599" s="17" t="s">
        <v>119</v>
      </c>
      <c r="BE599" s="157">
        <f>IF(N599="základní",J599,0)</f>
        <v>0</v>
      </c>
      <c r="BF599" s="157">
        <f>IF(N599="snížená",J599,0)</f>
        <v>0</v>
      </c>
      <c r="BG599" s="157">
        <f>IF(N599="zákl. přenesená",J599,0)</f>
        <v>0</v>
      </c>
      <c r="BH599" s="157">
        <f>IF(N599="sníž. přenesená",J599,0)</f>
        <v>0</v>
      </c>
      <c r="BI599" s="157">
        <f>IF(N599="nulová",J599,0)</f>
        <v>0</v>
      </c>
      <c r="BJ599" s="17" t="s">
        <v>80</v>
      </c>
      <c r="BK599" s="157">
        <f>ROUND(I599*H599,2)</f>
        <v>0</v>
      </c>
      <c r="BL599" s="17" t="s">
        <v>318</v>
      </c>
      <c r="BM599" s="156" t="s">
        <v>695</v>
      </c>
    </row>
    <row r="600" spans="2:65" s="1" customFormat="1" ht="11.25">
      <c r="B600" s="32"/>
      <c r="D600" s="158" t="s">
        <v>128</v>
      </c>
      <c r="F600" s="159" t="s">
        <v>694</v>
      </c>
      <c r="I600" s="88"/>
      <c r="L600" s="32"/>
      <c r="M600" s="160"/>
      <c r="N600" s="52"/>
      <c r="O600" s="52"/>
      <c r="P600" s="52"/>
      <c r="Q600" s="52"/>
      <c r="R600" s="52"/>
      <c r="S600" s="52"/>
      <c r="T600" s="53"/>
      <c r="AT600" s="17" t="s">
        <v>128</v>
      </c>
      <c r="AU600" s="17" t="s">
        <v>82</v>
      </c>
    </row>
    <row r="601" spans="2:65" s="12" customFormat="1" ht="11.25">
      <c r="B601" s="165"/>
      <c r="D601" s="158" t="s">
        <v>232</v>
      </c>
      <c r="E601" s="166" t="s">
        <v>3</v>
      </c>
      <c r="F601" s="167" t="s">
        <v>259</v>
      </c>
      <c r="H601" s="166" t="s">
        <v>3</v>
      </c>
      <c r="I601" s="168"/>
      <c r="L601" s="165"/>
      <c r="M601" s="169"/>
      <c r="N601" s="170"/>
      <c r="O601" s="170"/>
      <c r="P601" s="170"/>
      <c r="Q601" s="170"/>
      <c r="R601" s="170"/>
      <c r="S601" s="170"/>
      <c r="T601" s="171"/>
      <c r="AT601" s="166" t="s">
        <v>232</v>
      </c>
      <c r="AU601" s="166" t="s">
        <v>82</v>
      </c>
      <c r="AV601" s="12" t="s">
        <v>80</v>
      </c>
      <c r="AW601" s="12" t="s">
        <v>33</v>
      </c>
      <c r="AX601" s="12" t="s">
        <v>72</v>
      </c>
      <c r="AY601" s="166" t="s">
        <v>119</v>
      </c>
    </row>
    <row r="602" spans="2:65" s="13" customFormat="1" ht="11.25">
      <c r="B602" s="172"/>
      <c r="D602" s="158" t="s">
        <v>232</v>
      </c>
      <c r="E602" s="173" t="s">
        <v>3</v>
      </c>
      <c r="F602" s="174" t="s">
        <v>696</v>
      </c>
      <c r="H602" s="175">
        <v>79.302000000000007</v>
      </c>
      <c r="I602" s="176"/>
      <c r="L602" s="172"/>
      <c r="M602" s="177"/>
      <c r="N602" s="178"/>
      <c r="O602" s="178"/>
      <c r="P602" s="178"/>
      <c r="Q602" s="178"/>
      <c r="R602" s="178"/>
      <c r="S602" s="178"/>
      <c r="T602" s="179"/>
      <c r="AT602" s="173" t="s">
        <v>232</v>
      </c>
      <c r="AU602" s="173" t="s">
        <v>82</v>
      </c>
      <c r="AV602" s="13" t="s">
        <v>82</v>
      </c>
      <c r="AW602" s="13" t="s">
        <v>33</v>
      </c>
      <c r="AX602" s="13" t="s">
        <v>72</v>
      </c>
      <c r="AY602" s="173" t="s">
        <v>119</v>
      </c>
    </row>
    <row r="603" spans="2:65" s="14" customFormat="1" ht="11.25">
      <c r="B603" s="180"/>
      <c r="D603" s="158" t="s">
        <v>232</v>
      </c>
      <c r="E603" s="181" t="s">
        <v>3</v>
      </c>
      <c r="F603" s="182" t="s">
        <v>235</v>
      </c>
      <c r="H603" s="183">
        <v>79.302000000000007</v>
      </c>
      <c r="I603" s="184"/>
      <c r="L603" s="180"/>
      <c r="M603" s="185"/>
      <c r="N603" s="186"/>
      <c r="O603" s="186"/>
      <c r="P603" s="186"/>
      <c r="Q603" s="186"/>
      <c r="R603" s="186"/>
      <c r="S603" s="186"/>
      <c r="T603" s="187"/>
      <c r="AT603" s="181" t="s">
        <v>232</v>
      </c>
      <c r="AU603" s="181" t="s">
        <v>82</v>
      </c>
      <c r="AV603" s="14" t="s">
        <v>126</v>
      </c>
      <c r="AW603" s="14" t="s">
        <v>33</v>
      </c>
      <c r="AX603" s="14" t="s">
        <v>80</v>
      </c>
      <c r="AY603" s="181" t="s">
        <v>119</v>
      </c>
    </row>
    <row r="604" spans="2:65" s="11" customFormat="1" ht="22.9" customHeight="1">
      <c r="B604" s="131"/>
      <c r="D604" s="132" t="s">
        <v>71</v>
      </c>
      <c r="E604" s="142" t="s">
        <v>697</v>
      </c>
      <c r="F604" s="142" t="s">
        <v>698</v>
      </c>
      <c r="I604" s="134"/>
      <c r="J604" s="143">
        <f>BK604</f>
        <v>0</v>
      </c>
      <c r="L604" s="131"/>
      <c r="M604" s="136"/>
      <c r="N604" s="137"/>
      <c r="O604" s="137"/>
      <c r="P604" s="138">
        <f>SUM(P605:P614)</f>
        <v>0</v>
      </c>
      <c r="Q604" s="137"/>
      <c r="R604" s="138">
        <f>SUM(R605:R614)</f>
        <v>0.10875009000000001</v>
      </c>
      <c r="S604" s="137"/>
      <c r="T604" s="139">
        <f>SUM(T605:T614)</f>
        <v>0</v>
      </c>
      <c r="AR604" s="132" t="s">
        <v>82</v>
      </c>
      <c r="AT604" s="140" t="s">
        <v>71</v>
      </c>
      <c r="AU604" s="140" t="s">
        <v>80</v>
      </c>
      <c r="AY604" s="132" t="s">
        <v>119</v>
      </c>
      <c r="BK604" s="141">
        <f>SUM(BK605:BK614)</f>
        <v>0</v>
      </c>
    </row>
    <row r="605" spans="2:65" s="1" customFormat="1" ht="16.5" customHeight="1">
      <c r="B605" s="144"/>
      <c r="C605" s="145" t="s">
        <v>699</v>
      </c>
      <c r="D605" s="145" t="s">
        <v>122</v>
      </c>
      <c r="E605" s="146" t="s">
        <v>700</v>
      </c>
      <c r="F605" s="147" t="s">
        <v>701</v>
      </c>
      <c r="G605" s="148" t="s">
        <v>252</v>
      </c>
      <c r="H605" s="149">
        <v>39.725999999999999</v>
      </c>
      <c r="I605" s="150"/>
      <c r="J605" s="151">
        <f>ROUND(I605*H605,2)</f>
        <v>0</v>
      </c>
      <c r="K605" s="147" t="s">
        <v>268</v>
      </c>
      <c r="L605" s="32"/>
      <c r="M605" s="152" t="s">
        <v>3</v>
      </c>
      <c r="N605" s="153" t="s">
        <v>43</v>
      </c>
      <c r="O605" s="52"/>
      <c r="P605" s="154">
        <f>O605*H605</f>
        <v>0</v>
      </c>
      <c r="Q605" s="154">
        <v>1.9000000000000001E-4</v>
      </c>
      <c r="R605" s="154">
        <f>Q605*H605</f>
        <v>7.5479400000000004E-3</v>
      </c>
      <c r="S605" s="154">
        <v>0</v>
      </c>
      <c r="T605" s="155">
        <f>S605*H605</f>
        <v>0</v>
      </c>
      <c r="AR605" s="156" t="s">
        <v>318</v>
      </c>
      <c r="AT605" s="156" t="s">
        <v>122</v>
      </c>
      <c r="AU605" s="156" t="s">
        <v>82</v>
      </c>
      <c r="AY605" s="17" t="s">
        <v>119</v>
      </c>
      <c r="BE605" s="157">
        <f>IF(N605="základní",J605,0)</f>
        <v>0</v>
      </c>
      <c r="BF605" s="157">
        <f>IF(N605="snížená",J605,0)</f>
        <v>0</v>
      </c>
      <c r="BG605" s="157">
        <f>IF(N605="zákl. přenesená",J605,0)</f>
        <v>0</v>
      </c>
      <c r="BH605" s="157">
        <f>IF(N605="sníž. přenesená",J605,0)</f>
        <v>0</v>
      </c>
      <c r="BI605" s="157">
        <f>IF(N605="nulová",J605,0)</f>
        <v>0</v>
      </c>
      <c r="BJ605" s="17" t="s">
        <v>80</v>
      </c>
      <c r="BK605" s="157">
        <f>ROUND(I605*H605,2)</f>
        <v>0</v>
      </c>
      <c r="BL605" s="17" t="s">
        <v>318</v>
      </c>
      <c r="BM605" s="156" t="s">
        <v>702</v>
      </c>
    </row>
    <row r="606" spans="2:65" s="1" customFormat="1" ht="11.25">
      <c r="B606" s="32"/>
      <c r="D606" s="158" t="s">
        <v>128</v>
      </c>
      <c r="F606" s="159" t="s">
        <v>703</v>
      </c>
      <c r="I606" s="88"/>
      <c r="L606" s="32"/>
      <c r="M606" s="160"/>
      <c r="N606" s="52"/>
      <c r="O606" s="52"/>
      <c r="P606" s="52"/>
      <c r="Q606" s="52"/>
      <c r="R606" s="52"/>
      <c r="S606" s="52"/>
      <c r="T606" s="53"/>
      <c r="AT606" s="17" t="s">
        <v>128</v>
      </c>
      <c r="AU606" s="17" t="s">
        <v>82</v>
      </c>
    </row>
    <row r="607" spans="2:65" s="1" customFormat="1" ht="16.5" customHeight="1">
      <c r="B607" s="144"/>
      <c r="C607" s="188" t="s">
        <v>704</v>
      </c>
      <c r="D607" s="188" t="s">
        <v>260</v>
      </c>
      <c r="E607" s="189" t="s">
        <v>705</v>
      </c>
      <c r="F607" s="190" t="s">
        <v>706</v>
      </c>
      <c r="G607" s="191" t="s">
        <v>252</v>
      </c>
      <c r="H607" s="192">
        <v>45.685000000000002</v>
      </c>
      <c r="I607" s="193"/>
      <c r="J607" s="194">
        <f>ROUND(I607*H607,2)</f>
        <v>0</v>
      </c>
      <c r="K607" s="190" t="s">
        <v>268</v>
      </c>
      <c r="L607" s="195"/>
      <c r="M607" s="196" t="s">
        <v>3</v>
      </c>
      <c r="N607" s="197" t="s">
        <v>43</v>
      </c>
      <c r="O607" s="52"/>
      <c r="P607" s="154">
        <f>O607*H607</f>
        <v>0</v>
      </c>
      <c r="Q607" s="154">
        <v>6.4999999999999997E-4</v>
      </c>
      <c r="R607" s="154">
        <f>Q607*H607</f>
        <v>2.9695249999999999E-2</v>
      </c>
      <c r="S607" s="154">
        <v>0</v>
      </c>
      <c r="T607" s="155">
        <f>S607*H607</f>
        <v>0</v>
      </c>
      <c r="AR607" s="156" t="s">
        <v>416</v>
      </c>
      <c r="AT607" s="156" t="s">
        <v>260</v>
      </c>
      <c r="AU607" s="156" t="s">
        <v>82</v>
      </c>
      <c r="AY607" s="17" t="s">
        <v>119</v>
      </c>
      <c r="BE607" s="157">
        <f>IF(N607="základní",J607,0)</f>
        <v>0</v>
      </c>
      <c r="BF607" s="157">
        <f>IF(N607="snížená",J607,0)</f>
        <v>0</v>
      </c>
      <c r="BG607" s="157">
        <f>IF(N607="zákl. přenesená",J607,0)</f>
        <v>0</v>
      </c>
      <c r="BH607" s="157">
        <f>IF(N607="sníž. přenesená",J607,0)</f>
        <v>0</v>
      </c>
      <c r="BI607" s="157">
        <f>IF(N607="nulová",J607,0)</f>
        <v>0</v>
      </c>
      <c r="BJ607" s="17" t="s">
        <v>80</v>
      </c>
      <c r="BK607" s="157">
        <f>ROUND(I607*H607,2)</f>
        <v>0</v>
      </c>
      <c r="BL607" s="17" t="s">
        <v>318</v>
      </c>
      <c r="BM607" s="156" t="s">
        <v>707</v>
      </c>
    </row>
    <row r="608" spans="2:65" s="1" customFormat="1" ht="11.25">
      <c r="B608" s="32"/>
      <c r="D608" s="158" t="s">
        <v>128</v>
      </c>
      <c r="F608" s="159" t="s">
        <v>706</v>
      </c>
      <c r="I608" s="88"/>
      <c r="L608" s="32"/>
      <c r="M608" s="160"/>
      <c r="N608" s="52"/>
      <c r="O608" s="52"/>
      <c r="P608" s="52"/>
      <c r="Q608" s="52"/>
      <c r="R608" s="52"/>
      <c r="S608" s="52"/>
      <c r="T608" s="53"/>
      <c r="AT608" s="17" t="s">
        <v>128</v>
      </c>
      <c r="AU608" s="17" t="s">
        <v>82</v>
      </c>
    </row>
    <row r="609" spans="2:65" s="13" customFormat="1" ht="11.25">
      <c r="B609" s="172"/>
      <c r="D609" s="158" t="s">
        <v>232</v>
      </c>
      <c r="F609" s="174" t="s">
        <v>708</v>
      </c>
      <c r="H609" s="175">
        <v>45.685000000000002</v>
      </c>
      <c r="I609" s="176"/>
      <c r="L609" s="172"/>
      <c r="M609" s="177"/>
      <c r="N609" s="178"/>
      <c r="O609" s="178"/>
      <c r="P609" s="178"/>
      <c r="Q609" s="178"/>
      <c r="R609" s="178"/>
      <c r="S609" s="178"/>
      <c r="T609" s="179"/>
      <c r="AT609" s="173" t="s">
        <v>232</v>
      </c>
      <c r="AU609" s="173" t="s">
        <v>82</v>
      </c>
      <c r="AV609" s="13" t="s">
        <v>82</v>
      </c>
      <c r="AW609" s="13" t="s">
        <v>4</v>
      </c>
      <c r="AX609" s="13" t="s">
        <v>80</v>
      </c>
      <c r="AY609" s="173" t="s">
        <v>119</v>
      </c>
    </row>
    <row r="610" spans="2:65" s="1" customFormat="1" ht="16.5" customHeight="1">
      <c r="B610" s="144"/>
      <c r="C610" s="145" t="s">
        <v>709</v>
      </c>
      <c r="D610" s="145" t="s">
        <v>122</v>
      </c>
      <c r="E610" s="146" t="s">
        <v>710</v>
      </c>
      <c r="F610" s="147" t="s">
        <v>711</v>
      </c>
      <c r="G610" s="148" t="s">
        <v>252</v>
      </c>
      <c r="H610" s="149">
        <v>39.725999999999999</v>
      </c>
      <c r="I610" s="150"/>
      <c r="J610" s="151">
        <f>ROUND(I610*H610,2)</f>
        <v>0</v>
      </c>
      <c r="K610" s="147" t="s">
        <v>268</v>
      </c>
      <c r="L610" s="32"/>
      <c r="M610" s="152" t="s">
        <v>3</v>
      </c>
      <c r="N610" s="153" t="s">
        <v>43</v>
      </c>
      <c r="O610" s="52"/>
      <c r="P610" s="154">
        <f>O610*H610</f>
        <v>0</v>
      </c>
      <c r="Q610" s="154">
        <v>6.4999999999999997E-4</v>
      </c>
      <c r="R610" s="154">
        <f>Q610*H610</f>
        <v>2.5821899999999998E-2</v>
      </c>
      <c r="S610" s="154">
        <v>0</v>
      </c>
      <c r="T610" s="155">
        <f>S610*H610</f>
        <v>0</v>
      </c>
      <c r="AR610" s="156" t="s">
        <v>318</v>
      </c>
      <c r="AT610" s="156" t="s">
        <v>122</v>
      </c>
      <c r="AU610" s="156" t="s">
        <v>82</v>
      </c>
      <c r="AY610" s="17" t="s">
        <v>119</v>
      </c>
      <c r="BE610" s="157">
        <f>IF(N610="základní",J610,0)</f>
        <v>0</v>
      </c>
      <c r="BF610" s="157">
        <f>IF(N610="snížená",J610,0)</f>
        <v>0</v>
      </c>
      <c r="BG610" s="157">
        <f>IF(N610="zákl. přenesená",J610,0)</f>
        <v>0</v>
      </c>
      <c r="BH610" s="157">
        <f>IF(N610="sníž. přenesená",J610,0)</f>
        <v>0</v>
      </c>
      <c r="BI610" s="157">
        <f>IF(N610="nulová",J610,0)</f>
        <v>0</v>
      </c>
      <c r="BJ610" s="17" t="s">
        <v>80</v>
      </c>
      <c r="BK610" s="157">
        <f>ROUND(I610*H610,2)</f>
        <v>0</v>
      </c>
      <c r="BL610" s="17" t="s">
        <v>318</v>
      </c>
      <c r="BM610" s="156" t="s">
        <v>712</v>
      </c>
    </row>
    <row r="611" spans="2:65" s="1" customFormat="1" ht="11.25">
      <c r="B611" s="32"/>
      <c r="D611" s="158" t="s">
        <v>128</v>
      </c>
      <c r="F611" s="159" t="s">
        <v>713</v>
      </c>
      <c r="I611" s="88"/>
      <c r="L611" s="32"/>
      <c r="M611" s="160"/>
      <c r="N611" s="52"/>
      <c r="O611" s="52"/>
      <c r="P611" s="52"/>
      <c r="Q611" s="52"/>
      <c r="R611" s="52"/>
      <c r="S611" s="52"/>
      <c r="T611" s="53"/>
      <c r="AT611" s="17" t="s">
        <v>128</v>
      </c>
      <c r="AU611" s="17" t="s">
        <v>82</v>
      </c>
    </row>
    <row r="612" spans="2:65" s="1" customFormat="1" ht="24" customHeight="1">
      <c r="B612" s="144"/>
      <c r="C612" s="188" t="s">
        <v>714</v>
      </c>
      <c r="D612" s="188" t="s">
        <v>260</v>
      </c>
      <c r="E612" s="189" t="s">
        <v>715</v>
      </c>
      <c r="F612" s="190" t="s">
        <v>716</v>
      </c>
      <c r="G612" s="191" t="s">
        <v>252</v>
      </c>
      <c r="H612" s="192">
        <v>45.685000000000002</v>
      </c>
      <c r="I612" s="193"/>
      <c r="J612" s="194">
        <f>ROUND(I612*H612,2)</f>
        <v>0</v>
      </c>
      <c r="K612" s="190" t="s">
        <v>268</v>
      </c>
      <c r="L612" s="195"/>
      <c r="M612" s="196" t="s">
        <v>3</v>
      </c>
      <c r="N612" s="197" t="s">
        <v>43</v>
      </c>
      <c r="O612" s="52"/>
      <c r="P612" s="154">
        <f>O612*H612</f>
        <v>0</v>
      </c>
      <c r="Q612" s="154">
        <v>1E-3</v>
      </c>
      <c r="R612" s="154">
        <f>Q612*H612</f>
        <v>4.5685000000000003E-2</v>
      </c>
      <c r="S612" s="154">
        <v>0</v>
      </c>
      <c r="T612" s="155">
        <f>S612*H612</f>
        <v>0</v>
      </c>
      <c r="AR612" s="156" t="s">
        <v>416</v>
      </c>
      <c r="AT612" s="156" t="s">
        <v>260</v>
      </c>
      <c r="AU612" s="156" t="s">
        <v>82</v>
      </c>
      <c r="AY612" s="17" t="s">
        <v>119</v>
      </c>
      <c r="BE612" s="157">
        <f>IF(N612="základní",J612,0)</f>
        <v>0</v>
      </c>
      <c r="BF612" s="157">
        <f>IF(N612="snížená",J612,0)</f>
        <v>0</v>
      </c>
      <c r="BG612" s="157">
        <f>IF(N612="zákl. přenesená",J612,0)</f>
        <v>0</v>
      </c>
      <c r="BH612" s="157">
        <f>IF(N612="sníž. přenesená",J612,0)</f>
        <v>0</v>
      </c>
      <c r="BI612" s="157">
        <f>IF(N612="nulová",J612,0)</f>
        <v>0</v>
      </c>
      <c r="BJ612" s="17" t="s">
        <v>80</v>
      </c>
      <c r="BK612" s="157">
        <f>ROUND(I612*H612,2)</f>
        <v>0</v>
      </c>
      <c r="BL612" s="17" t="s">
        <v>318</v>
      </c>
      <c r="BM612" s="156" t="s">
        <v>717</v>
      </c>
    </row>
    <row r="613" spans="2:65" s="1" customFormat="1" ht="19.5">
      <c r="B613" s="32"/>
      <c r="D613" s="158" t="s">
        <v>128</v>
      </c>
      <c r="F613" s="159" t="s">
        <v>716</v>
      </c>
      <c r="I613" s="88"/>
      <c r="L613" s="32"/>
      <c r="M613" s="160"/>
      <c r="N613" s="52"/>
      <c r="O613" s="52"/>
      <c r="P613" s="52"/>
      <c r="Q613" s="52"/>
      <c r="R613" s="52"/>
      <c r="S613" s="52"/>
      <c r="T613" s="53"/>
      <c r="AT613" s="17" t="s">
        <v>128</v>
      </c>
      <c r="AU613" s="17" t="s">
        <v>82</v>
      </c>
    </row>
    <row r="614" spans="2:65" s="13" customFormat="1" ht="11.25">
      <c r="B614" s="172"/>
      <c r="D614" s="158" t="s">
        <v>232</v>
      </c>
      <c r="F614" s="174" t="s">
        <v>708</v>
      </c>
      <c r="H614" s="175">
        <v>45.685000000000002</v>
      </c>
      <c r="I614" s="176"/>
      <c r="L614" s="172"/>
      <c r="M614" s="177"/>
      <c r="N614" s="178"/>
      <c r="O614" s="178"/>
      <c r="P614" s="178"/>
      <c r="Q614" s="178"/>
      <c r="R614" s="178"/>
      <c r="S614" s="178"/>
      <c r="T614" s="179"/>
      <c r="AT614" s="173" t="s">
        <v>232</v>
      </c>
      <c r="AU614" s="173" t="s">
        <v>82</v>
      </c>
      <c r="AV614" s="13" t="s">
        <v>82</v>
      </c>
      <c r="AW614" s="13" t="s">
        <v>4</v>
      </c>
      <c r="AX614" s="13" t="s">
        <v>80</v>
      </c>
      <c r="AY614" s="173" t="s">
        <v>119</v>
      </c>
    </row>
    <row r="615" spans="2:65" s="11" customFormat="1" ht="22.9" customHeight="1">
      <c r="B615" s="131"/>
      <c r="D615" s="132" t="s">
        <v>71</v>
      </c>
      <c r="E615" s="142" t="s">
        <v>718</v>
      </c>
      <c r="F615" s="142" t="s">
        <v>719</v>
      </c>
      <c r="I615" s="134"/>
      <c r="J615" s="143">
        <f>BK615</f>
        <v>0</v>
      </c>
      <c r="L615" s="131"/>
      <c r="M615" s="136"/>
      <c r="N615" s="137"/>
      <c r="O615" s="137"/>
      <c r="P615" s="138">
        <f>SUM(P616:P626)</f>
        <v>0</v>
      </c>
      <c r="Q615" s="137"/>
      <c r="R615" s="138">
        <f>SUM(R616:R626)</f>
        <v>0</v>
      </c>
      <c r="S615" s="137"/>
      <c r="T615" s="139">
        <f>SUM(T616:T626)</f>
        <v>0</v>
      </c>
      <c r="AR615" s="132" t="s">
        <v>82</v>
      </c>
      <c r="AT615" s="140" t="s">
        <v>71</v>
      </c>
      <c r="AU615" s="140" t="s">
        <v>80</v>
      </c>
      <c r="AY615" s="132" t="s">
        <v>119</v>
      </c>
      <c r="BK615" s="141">
        <f>SUM(BK616:BK626)</f>
        <v>0</v>
      </c>
    </row>
    <row r="616" spans="2:65" s="1" customFormat="1" ht="24" customHeight="1">
      <c r="B616" s="144"/>
      <c r="C616" s="145" t="s">
        <v>720</v>
      </c>
      <c r="D616" s="145" t="s">
        <v>122</v>
      </c>
      <c r="E616" s="146" t="s">
        <v>721</v>
      </c>
      <c r="F616" s="147" t="s">
        <v>722</v>
      </c>
      <c r="G616" s="148" t="s">
        <v>252</v>
      </c>
      <c r="H616" s="149">
        <v>628.04999999999995</v>
      </c>
      <c r="I616" s="150"/>
      <c r="J616" s="151">
        <f>ROUND(I616*H616,2)</f>
        <v>0</v>
      </c>
      <c r="K616" s="147" t="s">
        <v>3</v>
      </c>
      <c r="L616" s="32"/>
      <c r="M616" s="152" t="s">
        <v>3</v>
      </c>
      <c r="N616" s="153" t="s">
        <v>43</v>
      </c>
      <c r="O616" s="52"/>
      <c r="P616" s="154">
        <f>O616*H616</f>
        <v>0</v>
      </c>
      <c r="Q616" s="154">
        <v>0</v>
      </c>
      <c r="R616" s="154">
        <f>Q616*H616</f>
        <v>0</v>
      </c>
      <c r="S616" s="154">
        <v>0</v>
      </c>
      <c r="T616" s="155">
        <f>S616*H616</f>
        <v>0</v>
      </c>
      <c r="AR616" s="156" t="s">
        <v>318</v>
      </c>
      <c r="AT616" s="156" t="s">
        <v>122</v>
      </c>
      <c r="AU616" s="156" t="s">
        <v>82</v>
      </c>
      <c r="AY616" s="17" t="s">
        <v>119</v>
      </c>
      <c r="BE616" s="157">
        <f>IF(N616="základní",J616,0)</f>
        <v>0</v>
      </c>
      <c r="BF616" s="157">
        <f>IF(N616="snížená",J616,0)</f>
        <v>0</v>
      </c>
      <c r="BG616" s="157">
        <f>IF(N616="zákl. přenesená",J616,0)</f>
        <v>0</v>
      </c>
      <c r="BH616" s="157">
        <f>IF(N616="sníž. přenesená",J616,0)</f>
        <v>0</v>
      </c>
      <c r="BI616" s="157">
        <f>IF(N616="nulová",J616,0)</f>
        <v>0</v>
      </c>
      <c r="BJ616" s="17" t="s">
        <v>80</v>
      </c>
      <c r="BK616" s="157">
        <f>ROUND(I616*H616,2)</f>
        <v>0</v>
      </c>
      <c r="BL616" s="17" t="s">
        <v>318</v>
      </c>
      <c r="BM616" s="156" t="s">
        <v>723</v>
      </c>
    </row>
    <row r="617" spans="2:65" s="1" customFormat="1" ht="11.25">
      <c r="B617" s="32"/>
      <c r="D617" s="158" t="s">
        <v>128</v>
      </c>
      <c r="F617" s="159" t="s">
        <v>722</v>
      </c>
      <c r="I617" s="88"/>
      <c r="L617" s="32"/>
      <c r="M617" s="160"/>
      <c r="N617" s="52"/>
      <c r="O617" s="52"/>
      <c r="P617" s="52"/>
      <c r="Q617" s="52"/>
      <c r="R617" s="52"/>
      <c r="S617" s="52"/>
      <c r="T617" s="53"/>
      <c r="AT617" s="17" t="s">
        <v>128</v>
      </c>
      <c r="AU617" s="17" t="s">
        <v>82</v>
      </c>
    </row>
    <row r="618" spans="2:65" s="12" customFormat="1" ht="11.25">
      <c r="B618" s="165"/>
      <c r="D618" s="158" t="s">
        <v>232</v>
      </c>
      <c r="E618" s="166" t="s">
        <v>3</v>
      </c>
      <c r="F618" s="167" t="s">
        <v>525</v>
      </c>
      <c r="H618" s="166" t="s">
        <v>3</v>
      </c>
      <c r="I618" s="168"/>
      <c r="L618" s="165"/>
      <c r="M618" s="169"/>
      <c r="N618" s="170"/>
      <c r="O618" s="170"/>
      <c r="P618" s="170"/>
      <c r="Q618" s="170"/>
      <c r="R618" s="170"/>
      <c r="S618" s="170"/>
      <c r="T618" s="171"/>
      <c r="AT618" s="166" t="s">
        <v>232</v>
      </c>
      <c r="AU618" s="166" t="s">
        <v>82</v>
      </c>
      <c r="AV618" s="12" t="s">
        <v>80</v>
      </c>
      <c r="AW618" s="12" t="s">
        <v>33</v>
      </c>
      <c r="AX618" s="12" t="s">
        <v>72</v>
      </c>
      <c r="AY618" s="166" t="s">
        <v>119</v>
      </c>
    </row>
    <row r="619" spans="2:65" s="13" customFormat="1" ht="11.25">
      <c r="B619" s="172"/>
      <c r="D619" s="158" t="s">
        <v>232</v>
      </c>
      <c r="E619" s="173" t="s">
        <v>3</v>
      </c>
      <c r="F619" s="174" t="s">
        <v>526</v>
      </c>
      <c r="H619" s="175">
        <v>99.027000000000001</v>
      </c>
      <c r="I619" s="176"/>
      <c r="L619" s="172"/>
      <c r="M619" s="177"/>
      <c r="N619" s="178"/>
      <c r="O619" s="178"/>
      <c r="P619" s="178"/>
      <c r="Q619" s="178"/>
      <c r="R619" s="178"/>
      <c r="S619" s="178"/>
      <c r="T619" s="179"/>
      <c r="AT619" s="173" t="s">
        <v>232</v>
      </c>
      <c r="AU619" s="173" t="s">
        <v>82</v>
      </c>
      <c r="AV619" s="13" t="s">
        <v>82</v>
      </c>
      <c r="AW619" s="13" t="s">
        <v>33</v>
      </c>
      <c r="AX619" s="13" t="s">
        <v>72</v>
      </c>
      <c r="AY619" s="173" t="s">
        <v>119</v>
      </c>
    </row>
    <row r="620" spans="2:65" s="12" customFormat="1" ht="11.25">
      <c r="B620" s="165"/>
      <c r="D620" s="158" t="s">
        <v>232</v>
      </c>
      <c r="E620" s="166" t="s">
        <v>3</v>
      </c>
      <c r="F620" s="167" t="s">
        <v>367</v>
      </c>
      <c r="H620" s="166" t="s">
        <v>3</v>
      </c>
      <c r="I620" s="168"/>
      <c r="L620" s="165"/>
      <c r="M620" s="169"/>
      <c r="N620" s="170"/>
      <c r="O620" s="170"/>
      <c r="P620" s="170"/>
      <c r="Q620" s="170"/>
      <c r="R620" s="170"/>
      <c r="S620" s="170"/>
      <c r="T620" s="171"/>
      <c r="AT620" s="166" t="s">
        <v>232</v>
      </c>
      <c r="AU620" s="166" t="s">
        <v>82</v>
      </c>
      <c r="AV620" s="12" t="s">
        <v>80</v>
      </c>
      <c r="AW620" s="12" t="s">
        <v>33</v>
      </c>
      <c r="AX620" s="12" t="s">
        <v>72</v>
      </c>
      <c r="AY620" s="166" t="s">
        <v>119</v>
      </c>
    </row>
    <row r="621" spans="2:65" s="13" customFormat="1" ht="11.25">
      <c r="B621" s="172"/>
      <c r="D621" s="158" t="s">
        <v>232</v>
      </c>
      <c r="E621" s="173" t="s">
        <v>3</v>
      </c>
      <c r="F621" s="174" t="s">
        <v>527</v>
      </c>
      <c r="H621" s="175">
        <v>306</v>
      </c>
      <c r="I621" s="176"/>
      <c r="L621" s="172"/>
      <c r="M621" s="177"/>
      <c r="N621" s="178"/>
      <c r="O621" s="178"/>
      <c r="P621" s="178"/>
      <c r="Q621" s="178"/>
      <c r="R621" s="178"/>
      <c r="S621" s="178"/>
      <c r="T621" s="179"/>
      <c r="AT621" s="173" t="s">
        <v>232</v>
      </c>
      <c r="AU621" s="173" t="s">
        <v>82</v>
      </c>
      <c r="AV621" s="13" t="s">
        <v>82</v>
      </c>
      <c r="AW621" s="13" t="s">
        <v>33</v>
      </c>
      <c r="AX621" s="13" t="s">
        <v>72</v>
      </c>
      <c r="AY621" s="173" t="s">
        <v>119</v>
      </c>
    </row>
    <row r="622" spans="2:65" s="12" customFormat="1" ht="11.25">
      <c r="B622" s="165"/>
      <c r="D622" s="158" t="s">
        <v>232</v>
      </c>
      <c r="E622" s="166" t="s">
        <v>3</v>
      </c>
      <c r="F622" s="167" t="s">
        <v>369</v>
      </c>
      <c r="H622" s="166" t="s">
        <v>3</v>
      </c>
      <c r="I622" s="168"/>
      <c r="L622" s="165"/>
      <c r="M622" s="169"/>
      <c r="N622" s="170"/>
      <c r="O622" s="170"/>
      <c r="P622" s="170"/>
      <c r="Q622" s="170"/>
      <c r="R622" s="170"/>
      <c r="S622" s="170"/>
      <c r="T622" s="171"/>
      <c r="AT622" s="166" t="s">
        <v>232</v>
      </c>
      <c r="AU622" s="166" t="s">
        <v>82</v>
      </c>
      <c r="AV622" s="12" t="s">
        <v>80</v>
      </c>
      <c r="AW622" s="12" t="s">
        <v>33</v>
      </c>
      <c r="AX622" s="12" t="s">
        <v>72</v>
      </c>
      <c r="AY622" s="166" t="s">
        <v>119</v>
      </c>
    </row>
    <row r="623" spans="2:65" s="13" customFormat="1" ht="11.25">
      <c r="B623" s="172"/>
      <c r="D623" s="158" t="s">
        <v>232</v>
      </c>
      <c r="E623" s="173" t="s">
        <v>3</v>
      </c>
      <c r="F623" s="174" t="s">
        <v>528</v>
      </c>
      <c r="H623" s="175">
        <v>443.16800000000001</v>
      </c>
      <c r="I623" s="176"/>
      <c r="L623" s="172"/>
      <c r="M623" s="177"/>
      <c r="N623" s="178"/>
      <c r="O623" s="178"/>
      <c r="P623" s="178"/>
      <c r="Q623" s="178"/>
      <c r="R623" s="178"/>
      <c r="S623" s="178"/>
      <c r="T623" s="179"/>
      <c r="AT623" s="173" t="s">
        <v>232</v>
      </c>
      <c r="AU623" s="173" t="s">
        <v>82</v>
      </c>
      <c r="AV623" s="13" t="s">
        <v>82</v>
      </c>
      <c r="AW623" s="13" t="s">
        <v>33</v>
      </c>
      <c r="AX623" s="13" t="s">
        <v>72</v>
      </c>
      <c r="AY623" s="173" t="s">
        <v>119</v>
      </c>
    </row>
    <row r="624" spans="2:65" s="12" customFormat="1" ht="11.25">
      <c r="B624" s="165"/>
      <c r="D624" s="158" t="s">
        <v>232</v>
      </c>
      <c r="E624" s="166" t="s">
        <v>3</v>
      </c>
      <c r="F624" s="167" t="s">
        <v>371</v>
      </c>
      <c r="H624" s="166" t="s">
        <v>3</v>
      </c>
      <c r="I624" s="168"/>
      <c r="L624" s="165"/>
      <c r="M624" s="169"/>
      <c r="N624" s="170"/>
      <c r="O624" s="170"/>
      <c r="P624" s="170"/>
      <c r="Q624" s="170"/>
      <c r="R624" s="170"/>
      <c r="S624" s="170"/>
      <c r="T624" s="171"/>
      <c r="AT624" s="166" t="s">
        <v>232</v>
      </c>
      <c r="AU624" s="166" t="s">
        <v>82</v>
      </c>
      <c r="AV624" s="12" t="s">
        <v>80</v>
      </c>
      <c r="AW624" s="12" t="s">
        <v>33</v>
      </c>
      <c r="AX624" s="12" t="s">
        <v>72</v>
      </c>
      <c r="AY624" s="166" t="s">
        <v>119</v>
      </c>
    </row>
    <row r="625" spans="2:65" s="13" customFormat="1" ht="33.75">
      <c r="B625" s="172"/>
      <c r="D625" s="158" t="s">
        <v>232</v>
      </c>
      <c r="E625" s="173" t="s">
        <v>3</v>
      </c>
      <c r="F625" s="174" t="s">
        <v>724</v>
      </c>
      <c r="H625" s="175">
        <v>-220.14500000000001</v>
      </c>
      <c r="I625" s="176"/>
      <c r="L625" s="172"/>
      <c r="M625" s="177"/>
      <c r="N625" s="178"/>
      <c r="O625" s="178"/>
      <c r="P625" s="178"/>
      <c r="Q625" s="178"/>
      <c r="R625" s="178"/>
      <c r="S625" s="178"/>
      <c r="T625" s="179"/>
      <c r="AT625" s="173" t="s">
        <v>232</v>
      </c>
      <c r="AU625" s="173" t="s">
        <v>82</v>
      </c>
      <c r="AV625" s="13" t="s">
        <v>82</v>
      </c>
      <c r="AW625" s="13" t="s">
        <v>33</v>
      </c>
      <c r="AX625" s="13" t="s">
        <v>72</v>
      </c>
      <c r="AY625" s="173" t="s">
        <v>119</v>
      </c>
    </row>
    <row r="626" spans="2:65" s="14" customFormat="1" ht="11.25">
      <c r="B626" s="180"/>
      <c r="D626" s="158" t="s">
        <v>232</v>
      </c>
      <c r="E626" s="181" t="s">
        <v>3</v>
      </c>
      <c r="F626" s="182" t="s">
        <v>235</v>
      </c>
      <c r="H626" s="183">
        <v>628.04999999999995</v>
      </c>
      <c r="I626" s="184"/>
      <c r="L626" s="180"/>
      <c r="M626" s="185"/>
      <c r="N626" s="186"/>
      <c r="O626" s="186"/>
      <c r="P626" s="186"/>
      <c r="Q626" s="186"/>
      <c r="R626" s="186"/>
      <c r="S626" s="186"/>
      <c r="T626" s="187"/>
      <c r="AT626" s="181" t="s">
        <v>232</v>
      </c>
      <c r="AU626" s="181" t="s">
        <v>82</v>
      </c>
      <c r="AV626" s="14" t="s">
        <v>126</v>
      </c>
      <c r="AW626" s="14" t="s">
        <v>33</v>
      </c>
      <c r="AX626" s="14" t="s">
        <v>80</v>
      </c>
      <c r="AY626" s="181" t="s">
        <v>119</v>
      </c>
    </row>
    <row r="627" spans="2:65" s="11" customFormat="1" ht="22.9" customHeight="1">
      <c r="B627" s="131"/>
      <c r="D627" s="132" t="s">
        <v>71</v>
      </c>
      <c r="E627" s="142" t="s">
        <v>725</v>
      </c>
      <c r="F627" s="142" t="s">
        <v>726</v>
      </c>
      <c r="I627" s="134"/>
      <c r="J627" s="143">
        <f>BK627</f>
        <v>0</v>
      </c>
      <c r="L627" s="131"/>
      <c r="M627" s="136"/>
      <c r="N627" s="137"/>
      <c r="O627" s="137"/>
      <c r="P627" s="138">
        <f>SUM(P628:P632)</f>
        <v>0</v>
      </c>
      <c r="Q627" s="137"/>
      <c r="R627" s="138">
        <f>SUM(R628:R632)</f>
        <v>1.3665744</v>
      </c>
      <c r="S627" s="137"/>
      <c r="T627" s="139">
        <f>SUM(T628:T632)</f>
        <v>0</v>
      </c>
      <c r="AR627" s="132" t="s">
        <v>82</v>
      </c>
      <c r="AT627" s="140" t="s">
        <v>71</v>
      </c>
      <c r="AU627" s="140" t="s">
        <v>80</v>
      </c>
      <c r="AY627" s="132" t="s">
        <v>119</v>
      </c>
      <c r="BK627" s="141">
        <f>SUM(BK628:BK632)</f>
        <v>0</v>
      </c>
    </row>
    <row r="628" spans="2:65" s="1" customFormat="1" ht="16.5" customHeight="1">
      <c r="B628" s="144"/>
      <c r="C628" s="145" t="s">
        <v>727</v>
      </c>
      <c r="D628" s="145" t="s">
        <v>122</v>
      </c>
      <c r="E628" s="146" t="s">
        <v>728</v>
      </c>
      <c r="F628" s="147" t="s">
        <v>729</v>
      </c>
      <c r="G628" s="148" t="s">
        <v>252</v>
      </c>
      <c r="H628" s="149">
        <v>39.725999999999999</v>
      </c>
      <c r="I628" s="150"/>
      <c r="J628" s="151">
        <f>ROUND(I628*H628,2)</f>
        <v>0</v>
      </c>
      <c r="K628" s="147" t="s">
        <v>268</v>
      </c>
      <c r="L628" s="32"/>
      <c r="M628" s="152" t="s">
        <v>3</v>
      </c>
      <c r="N628" s="153" t="s">
        <v>43</v>
      </c>
      <c r="O628" s="52"/>
      <c r="P628" s="154">
        <f>O628*H628</f>
        <v>0</v>
      </c>
      <c r="Q628" s="154">
        <v>3.44E-2</v>
      </c>
      <c r="R628" s="154">
        <f>Q628*H628</f>
        <v>1.3665744</v>
      </c>
      <c r="S628" s="154">
        <v>0</v>
      </c>
      <c r="T628" s="155">
        <f>S628*H628</f>
        <v>0</v>
      </c>
      <c r="AR628" s="156" t="s">
        <v>318</v>
      </c>
      <c r="AT628" s="156" t="s">
        <v>122</v>
      </c>
      <c r="AU628" s="156" t="s">
        <v>82</v>
      </c>
      <c r="AY628" s="17" t="s">
        <v>119</v>
      </c>
      <c r="BE628" s="157">
        <f>IF(N628="základní",J628,0)</f>
        <v>0</v>
      </c>
      <c r="BF628" s="157">
        <f>IF(N628="snížená",J628,0)</f>
        <v>0</v>
      </c>
      <c r="BG628" s="157">
        <f>IF(N628="zákl. přenesená",J628,0)</f>
        <v>0</v>
      </c>
      <c r="BH628" s="157">
        <f>IF(N628="sníž. přenesená",J628,0)</f>
        <v>0</v>
      </c>
      <c r="BI628" s="157">
        <f>IF(N628="nulová",J628,0)</f>
        <v>0</v>
      </c>
      <c r="BJ628" s="17" t="s">
        <v>80</v>
      </c>
      <c r="BK628" s="157">
        <f>ROUND(I628*H628,2)</f>
        <v>0</v>
      </c>
      <c r="BL628" s="17" t="s">
        <v>318</v>
      </c>
      <c r="BM628" s="156" t="s">
        <v>730</v>
      </c>
    </row>
    <row r="629" spans="2:65" s="1" customFormat="1" ht="19.5">
      <c r="B629" s="32"/>
      <c r="D629" s="158" t="s">
        <v>128</v>
      </c>
      <c r="F629" s="159" t="s">
        <v>731</v>
      </c>
      <c r="I629" s="88"/>
      <c r="L629" s="32"/>
      <c r="M629" s="160"/>
      <c r="N629" s="52"/>
      <c r="O629" s="52"/>
      <c r="P629" s="52"/>
      <c r="Q629" s="52"/>
      <c r="R629" s="52"/>
      <c r="S629" s="52"/>
      <c r="T629" s="53"/>
      <c r="AT629" s="17" t="s">
        <v>128</v>
      </c>
      <c r="AU629" s="17" t="s">
        <v>82</v>
      </c>
    </row>
    <row r="630" spans="2:65" s="12" customFormat="1" ht="11.25">
      <c r="B630" s="165"/>
      <c r="D630" s="158" t="s">
        <v>232</v>
      </c>
      <c r="E630" s="166" t="s">
        <v>3</v>
      </c>
      <c r="F630" s="167" t="s">
        <v>732</v>
      </c>
      <c r="H630" s="166" t="s">
        <v>3</v>
      </c>
      <c r="I630" s="168"/>
      <c r="L630" s="165"/>
      <c r="M630" s="169"/>
      <c r="N630" s="170"/>
      <c r="O630" s="170"/>
      <c r="P630" s="170"/>
      <c r="Q630" s="170"/>
      <c r="R630" s="170"/>
      <c r="S630" s="170"/>
      <c r="T630" s="171"/>
      <c r="AT630" s="166" t="s">
        <v>232</v>
      </c>
      <c r="AU630" s="166" t="s">
        <v>82</v>
      </c>
      <c r="AV630" s="12" t="s">
        <v>80</v>
      </c>
      <c r="AW630" s="12" t="s">
        <v>33</v>
      </c>
      <c r="AX630" s="12" t="s">
        <v>72</v>
      </c>
      <c r="AY630" s="166" t="s">
        <v>119</v>
      </c>
    </row>
    <row r="631" spans="2:65" s="13" customFormat="1" ht="11.25">
      <c r="B631" s="172"/>
      <c r="D631" s="158" t="s">
        <v>232</v>
      </c>
      <c r="E631" s="173" t="s">
        <v>3</v>
      </c>
      <c r="F631" s="174" t="s">
        <v>503</v>
      </c>
      <c r="H631" s="175">
        <v>39.725999999999999</v>
      </c>
      <c r="I631" s="176"/>
      <c r="L631" s="172"/>
      <c r="M631" s="177"/>
      <c r="N631" s="178"/>
      <c r="O631" s="178"/>
      <c r="P631" s="178"/>
      <c r="Q631" s="178"/>
      <c r="R631" s="178"/>
      <c r="S631" s="178"/>
      <c r="T631" s="179"/>
      <c r="AT631" s="173" t="s">
        <v>232</v>
      </c>
      <c r="AU631" s="173" t="s">
        <v>82</v>
      </c>
      <c r="AV631" s="13" t="s">
        <v>82</v>
      </c>
      <c r="AW631" s="13" t="s">
        <v>33</v>
      </c>
      <c r="AX631" s="13" t="s">
        <v>72</v>
      </c>
      <c r="AY631" s="173" t="s">
        <v>119</v>
      </c>
    </row>
    <row r="632" spans="2:65" s="14" customFormat="1" ht="11.25">
      <c r="B632" s="180"/>
      <c r="D632" s="158" t="s">
        <v>232</v>
      </c>
      <c r="E632" s="181" t="s">
        <v>3</v>
      </c>
      <c r="F632" s="182" t="s">
        <v>235</v>
      </c>
      <c r="H632" s="183">
        <v>39.725999999999999</v>
      </c>
      <c r="I632" s="184"/>
      <c r="L632" s="180"/>
      <c r="M632" s="185"/>
      <c r="N632" s="186"/>
      <c r="O632" s="186"/>
      <c r="P632" s="186"/>
      <c r="Q632" s="186"/>
      <c r="R632" s="186"/>
      <c r="S632" s="186"/>
      <c r="T632" s="187"/>
      <c r="AT632" s="181" t="s">
        <v>232</v>
      </c>
      <c r="AU632" s="181" t="s">
        <v>82</v>
      </c>
      <c r="AV632" s="14" t="s">
        <v>126</v>
      </c>
      <c r="AW632" s="14" t="s">
        <v>33</v>
      </c>
      <c r="AX632" s="14" t="s">
        <v>80</v>
      </c>
      <c r="AY632" s="181" t="s">
        <v>119</v>
      </c>
    </row>
    <row r="633" spans="2:65" s="11" customFormat="1" ht="22.9" customHeight="1">
      <c r="B633" s="131"/>
      <c r="D633" s="132" t="s">
        <v>71</v>
      </c>
      <c r="E633" s="142" t="s">
        <v>733</v>
      </c>
      <c r="F633" s="142" t="s">
        <v>734</v>
      </c>
      <c r="I633" s="134"/>
      <c r="J633" s="143">
        <f>BK633</f>
        <v>0</v>
      </c>
      <c r="L633" s="131"/>
      <c r="M633" s="136"/>
      <c r="N633" s="137"/>
      <c r="O633" s="137"/>
      <c r="P633" s="138">
        <f>SUM(P634:P644)</f>
        <v>0</v>
      </c>
      <c r="Q633" s="137"/>
      <c r="R633" s="138">
        <f>SUM(R634:R644)</f>
        <v>0.27172584</v>
      </c>
      <c r="S633" s="137"/>
      <c r="T633" s="139">
        <f>SUM(T634:T644)</f>
        <v>0</v>
      </c>
      <c r="AR633" s="132" t="s">
        <v>82</v>
      </c>
      <c r="AT633" s="140" t="s">
        <v>71</v>
      </c>
      <c r="AU633" s="140" t="s">
        <v>80</v>
      </c>
      <c r="AY633" s="132" t="s">
        <v>119</v>
      </c>
      <c r="BK633" s="141">
        <f>SUM(BK634:BK644)</f>
        <v>0</v>
      </c>
    </row>
    <row r="634" spans="2:65" s="1" customFormat="1" ht="16.5" customHeight="1">
      <c r="B634" s="144"/>
      <c r="C634" s="145" t="s">
        <v>735</v>
      </c>
      <c r="D634" s="145" t="s">
        <v>122</v>
      </c>
      <c r="E634" s="146" t="s">
        <v>736</v>
      </c>
      <c r="F634" s="147" t="s">
        <v>737</v>
      </c>
      <c r="G634" s="148" t="s">
        <v>389</v>
      </c>
      <c r="H634" s="149">
        <v>109.66200000000001</v>
      </c>
      <c r="I634" s="150"/>
      <c r="J634" s="151">
        <f>ROUND(I634*H634,2)</f>
        <v>0</v>
      </c>
      <c r="K634" s="147" t="s">
        <v>3</v>
      </c>
      <c r="L634" s="32"/>
      <c r="M634" s="152" t="s">
        <v>3</v>
      </c>
      <c r="N634" s="153" t="s">
        <v>43</v>
      </c>
      <c r="O634" s="52"/>
      <c r="P634" s="154">
        <f>O634*H634</f>
        <v>0</v>
      </c>
      <c r="Q634" s="154">
        <v>0</v>
      </c>
      <c r="R634" s="154">
        <f>Q634*H634</f>
        <v>0</v>
      </c>
      <c r="S634" s="154">
        <v>0</v>
      </c>
      <c r="T634" s="155">
        <f>S634*H634</f>
        <v>0</v>
      </c>
      <c r="AR634" s="156" t="s">
        <v>318</v>
      </c>
      <c r="AT634" s="156" t="s">
        <v>122</v>
      </c>
      <c r="AU634" s="156" t="s">
        <v>82</v>
      </c>
      <c r="AY634" s="17" t="s">
        <v>119</v>
      </c>
      <c r="BE634" s="157">
        <f>IF(N634="základní",J634,0)</f>
        <v>0</v>
      </c>
      <c r="BF634" s="157">
        <f>IF(N634="snížená",J634,0)</f>
        <v>0</v>
      </c>
      <c r="BG634" s="157">
        <f>IF(N634="zákl. přenesená",J634,0)</f>
        <v>0</v>
      </c>
      <c r="BH634" s="157">
        <f>IF(N634="sníž. přenesená",J634,0)</f>
        <v>0</v>
      </c>
      <c r="BI634" s="157">
        <f>IF(N634="nulová",J634,0)</f>
        <v>0</v>
      </c>
      <c r="BJ634" s="17" t="s">
        <v>80</v>
      </c>
      <c r="BK634" s="157">
        <f>ROUND(I634*H634,2)</f>
        <v>0</v>
      </c>
      <c r="BL634" s="17" t="s">
        <v>318</v>
      </c>
      <c r="BM634" s="156" t="s">
        <v>738</v>
      </c>
    </row>
    <row r="635" spans="2:65" s="1" customFormat="1" ht="11.25">
      <c r="B635" s="32"/>
      <c r="D635" s="158" t="s">
        <v>128</v>
      </c>
      <c r="F635" s="159" t="s">
        <v>737</v>
      </c>
      <c r="I635" s="88"/>
      <c r="L635" s="32"/>
      <c r="M635" s="160"/>
      <c r="N635" s="52"/>
      <c r="O635" s="52"/>
      <c r="P635" s="52"/>
      <c r="Q635" s="52"/>
      <c r="R635" s="52"/>
      <c r="S635" s="52"/>
      <c r="T635" s="53"/>
      <c r="AT635" s="17" t="s">
        <v>128</v>
      </c>
      <c r="AU635" s="17" t="s">
        <v>82</v>
      </c>
    </row>
    <row r="636" spans="2:65" s="13" customFormat="1" ht="11.25">
      <c r="B636" s="172"/>
      <c r="D636" s="158" t="s">
        <v>232</v>
      </c>
      <c r="E636" s="173" t="s">
        <v>3</v>
      </c>
      <c r="F636" s="174" t="s">
        <v>739</v>
      </c>
      <c r="H636" s="175">
        <v>109.66200000000001</v>
      </c>
      <c r="I636" s="176"/>
      <c r="L636" s="172"/>
      <c r="M636" s="177"/>
      <c r="N636" s="178"/>
      <c r="O636" s="178"/>
      <c r="P636" s="178"/>
      <c r="Q636" s="178"/>
      <c r="R636" s="178"/>
      <c r="S636" s="178"/>
      <c r="T636" s="179"/>
      <c r="AT636" s="173" t="s">
        <v>232</v>
      </c>
      <c r="AU636" s="173" t="s">
        <v>82</v>
      </c>
      <c r="AV636" s="13" t="s">
        <v>82</v>
      </c>
      <c r="AW636" s="13" t="s">
        <v>33</v>
      </c>
      <c r="AX636" s="13" t="s">
        <v>72</v>
      </c>
      <c r="AY636" s="173" t="s">
        <v>119</v>
      </c>
    </row>
    <row r="637" spans="2:65" s="14" customFormat="1" ht="11.25">
      <c r="B637" s="180"/>
      <c r="D637" s="158" t="s">
        <v>232</v>
      </c>
      <c r="E637" s="181" t="s">
        <v>3</v>
      </c>
      <c r="F637" s="182" t="s">
        <v>235</v>
      </c>
      <c r="H637" s="183">
        <v>109.66200000000001</v>
      </c>
      <c r="I637" s="184"/>
      <c r="L637" s="180"/>
      <c r="M637" s="185"/>
      <c r="N637" s="186"/>
      <c r="O637" s="186"/>
      <c r="P637" s="186"/>
      <c r="Q637" s="186"/>
      <c r="R637" s="186"/>
      <c r="S637" s="186"/>
      <c r="T637" s="187"/>
      <c r="AT637" s="181" t="s">
        <v>232</v>
      </c>
      <c r="AU637" s="181" t="s">
        <v>82</v>
      </c>
      <c r="AV637" s="14" t="s">
        <v>126</v>
      </c>
      <c r="AW637" s="14" t="s">
        <v>33</v>
      </c>
      <c r="AX637" s="14" t="s">
        <v>80</v>
      </c>
      <c r="AY637" s="181" t="s">
        <v>119</v>
      </c>
    </row>
    <row r="638" spans="2:65" s="1" customFormat="1" ht="16.5" customHeight="1">
      <c r="B638" s="144"/>
      <c r="C638" s="145" t="s">
        <v>740</v>
      </c>
      <c r="D638" s="145" t="s">
        <v>122</v>
      </c>
      <c r="E638" s="146" t="s">
        <v>741</v>
      </c>
      <c r="F638" s="147" t="s">
        <v>742</v>
      </c>
      <c r="G638" s="148" t="s">
        <v>252</v>
      </c>
      <c r="H638" s="149">
        <v>39.725999999999999</v>
      </c>
      <c r="I638" s="150"/>
      <c r="J638" s="151">
        <f>ROUND(I638*H638,2)</f>
        <v>0</v>
      </c>
      <c r="K638" s="147" t="s">
        <v>268</v>
      </c>
      <c r="L638" s="32"/>
      <c r="M638" s="152" t="s">
        <v>3</v>
      </c>
      <c r="N638" s="153" t="s">
        <v>43</v>
      </c>
      <c r="O638" s="52"/>
      <c r="P638" s="154">
        <f>O638*H638</f>
        <v>0</v>
      </c>
      <c r="Q638" s="154">
        <v>6.8399999999999997E-3</v>
      </c>
      <c r="R638" s="154">
        <f>Q638*H638</f>
        <v>0.27172584</v>
      </c>
      <c r="S638" s="154">
        <v>0</v>
      </c>
      <c r="T638" s="155">
        <f>S638*H638</f>
        <v>0</v>
      </c>
      <c r="AR638" s="156" t="s">
        <v>318</v>
      </c>
      <c r="AT638" s="156" t="s">
        <v>122</v>
      </c>
      <c r="AU638" s="156" t="s">
        <v>82</v>
      </c>
      <c r="AY638" s="17" t="s">
        <v>119</v>
      </c>
      <c r="BE638" s="157">
        <f>IF(N638="základní",J638,0)</f>
        <v>0</v>
      </c>
      <c r="BF638" s="157">
        <f>IF(N638="snížená",J638,0)</f>
        <v>0</v>
      </c>
      <c r="BG638" s="157">
        <f>IF(N638="zákl. přenesená",J638,0)</f>
        <v>0</v>
      </c>
      <c r="BH638" s="157">
        <f>IF(N638="sníž. přenesená",J638,0)</f>
        <v>0</v>
      </c>
      <c r="BI638" s="157">
        <f>IF(N638="nulová",J638,0)</f>
        <v>0</v>
      </c>
      <c r="BJ638" s="17" t="s">
        <v>80</v>
      </c>
      <c r="BK638" s="157">
        <f>ROUND(I638*H638,2)</f>
        <v>0</v>
      </c>
      <c r="BL638" s="17" t="s">
        <v>318</v>
      </c>
      <c r="BM638" s="156" t="s">
        <v>743</v>
      </c>
    </row>
    <row r="639" spans="2:65" s="1" customFormat="1" ht="19.5">
      <c r="B639" s="32"/>
      <c r="D639" s="158" t="s">
        <v>128</v>
      </c>
      <c r="F639" s="159" t="s">
        <v>744</v>
      </c>
      <c r="I639" s="88"/>
      <c r="L639" s="32"/>
      <c r="M639" s="160"/>
      <c r="N639" s="52"/>
      <c r="O639" s="52"/>
      <c r="P639" s="52"/>
      <c r="Q639" s="52"/>
      <c r="R639" s="52"/>
      <c r="S639" s="52"/>
      <c r="T639" s="53"/>
      <c r="AT639" s="17" t="s">
        <v>128</v>
      </c>
      <c r="AU639" s="17" t="s">
        <v>82</v>
      </c>
    </row>
    <row r="640" spans="2:65" s="1" customFormat="1" ht="16.5" customHeight="1">
      <c r="B640" s="144"/>
      <c r="C640" s="145" t="s">
        <v>745</v>
      </c>
      <c r="D640" s="145" t="s">
        <v>122</v>
      </c>
      <c r="E640" s="146" t="s">
        <v>746</v>
      </c>
      <c r="F640" s="147" t="s">
        <v>747</v>
      </c>
      <c r="G640" s="148" t="s">
        <v>389</v>
      </c>
      <c r="H640" s="149">
        <v>172.49299999999999</v>
      </c>
      <c r="I640" s="150"/>
      <c r="J640" s="151">
        <f>ROUND(I640*H640,2)</f>
        <v>0</v>
      </c>
      <c r="K640" s="147" t="s">
        <v>3</v>
      </c>
      <c r="L640" s="32"/>
      <c r="M640" s="152" t="s">
        <v>3</v>
      </c>
      <c r="N640" s="153" t="s">
        <v>43</v>
      </c>
      <c r="O640" s="52"/>
      <c r="P640" s="154">
        <f>O640*H640</f>
        <v>0</v>
      </c>
      <c r="Q640" s="154">
        <v>0</v>
      </c>
      <c r="R640" s="154">
        <f>Q640*H640</f>
        <v>0</v>
      </c>
      <c r="S640" s="154">
        <v>0</v>
      </c>
      <c r="T640" s="155">
        <f>S640*H640</f>
        <v>0</v>
      </c>
      <c r="AR640" s="156" t="s">
        <v>318</v>
      </c>
      <c r="AT640" s="156" t="s">
        <v>122</v>
      </c>
      <c r="AU640" s="156" t="s">
        <v>82</v>
      </c>
      <c r="AY640" s="17" t="s">
        <v>119</v>
      </c>
      <c r="BE640" s="157">
        <f>IF(N640="základní",J640,0)</f>
        <v>0</v>
      </c>
      <c r="BF640" s="157">
        <f>IF(N640="snížená",J640,0)</f>
        <v>0</v>
      </c>
      <c r="BG640" s="157">
        <f>IF(N640="zákl. přenesená",J640,0)</f>
        <v>0</v>
      </c>
      <c r="BH640" s="157">
        <f>IF(N640="sníž. přenesená",J640,0)</f>
        <v>0</v>
      </c>
      <c r="BI640" s="157">
        <f>IF(N640="nulová",J640,0)</f>
        <v>0</v>
      </c>
      <c r="BJ640" s="17" t="s">
        <v>80</v>
      </c>
      <c r="BK640" s="157">
        <f>ROUND(I640*H640,2)</f>
        <v>0</v>
      </c>
      <c r="BL640" s="17" t="s">
        <v>318</v>
      </c>
      <c r="BM640" s="156" t="s">
        <v>748</v>
      </c>
    </row>
    <row r="641" spans="2:65" s="1" customFormat="1" ht="11.25">
      <c r="B641" s="32"/>
      <c r="D641" s="158" t="s">
        <v>128</v>
      </c>
      <c r="F641" s="159" t="s">
        <v>749</v>
      </c>
      <c r="I641" s="88"/>
      <c r="L641" s="32"/>
      <c r="M641" s="160"/>
      <c r="N641" s="52"/>
      <c r="O641" s="52"/>
      <c r="P641" s="52"/>
      <c r="Q641" s="52"/>
      <c r="R641" s="52"/>
      <c r="S641" s="52"/>
      <c r="T641" s="53"/>
      <c r="AT641" s="17" t="s">
        <v>128</v>
      </c>
      <c r="AU641" s="17" t="s">
        <v>82</v>
      </c>
    </row>
    <row r="642" spans="2:65" s="1" customFormat="1" ht="29.25">
      <c r="B642" s="32"/>
      <c r="D642" s="158" t="s">
        <v>129</v>
      </c>
      <c r="F642" s="161" t="s">
        <v>750</v>
      </c>
      <c r="I642" s="88"/>
      <c r="L642" s="32"/>
      <c r="M642" s="160"/>
      <c r="N642" s="52"/>
      <c r="O642" s="52"/>
      <c r="P642" s="52"/>
      <c r="Q642" s="52"/>
      <c r="R642" s="52"/>
      <c r="S642" s="52"/>
      <c r="T642" s="53"/>
      <c r="AT642" s="17" t="s">
        <v>129</v>
      </c>
      <c r="AU642" s="17" t="s">
        <v>82</v>
      </c>
    </row>
    <row r="643" spans="2:65" s="13" customFormat="1" ht="11.25">
      <c r="B643" s="172"/>
      <c r="D643" s="158" t="s">
        <v>232</v>
      </c>
      <c r="E643" s="173" t="s">
        <v>3</v>
      </c>
      <c r="F643" s="174" t="s">
        <v>460</v>
      </c>
      <c r="H643" s="175">
        <v>172.49299999999999</v>
      </c>
      <c r="I643" s="176"/>
      <c r="L643" s="172"/>
      <c r="M643" s="177"/>
      <c r="N643" s="178"/>
      <c r="O643" s="178"/>
      <c r="P643" s="178"/>
      <c r="Q643" s="178"/>
      <c r="R643" s="178"/>
      <c r="S643" s="178"/>
      <c r="T643" s="179"/>
      <c r="AT643" s="173" t="s">
        <v>232</v>
      </c>
      <c r="AU643" s="173" t="s">
        <v>82</v>
      </c>
      <c r="AV643" s="13" t="s">
        <v>82</v>
      </c>
      <c r="AW643" s="13" t="s">
        <v>33</v>
      </c>
      <c r="AX643" s="13" t="s">
        <v>72</v>
      </c>
      <c r="AY643" s="173" t="s">
        <v>119</v>
      </c>
    </row>
    <row r="644" spans="2:65" s="14" customFormat="1" ht="11.25">
      <c r="B644" s="180"/>
      <c r="D644" s="158" t="s">
        <v>232</v>
      </c>
      <c r="E644" s="181" t="s">
        <v>3</v>
      </c>
      <c r="F644" s="182" t="s">
        <v>235</v>
      </c>
      <c r="H644" s="183">
        <v>172.49299999999999</v>
      </c>
      <c r="I644" s="184"/>
      <c r="L644" s="180"/>
      <c r="M644" s="185"/>
      <c r="N644" s="186"/>
      <c r="O644" s="186"/>
      <c r="P644" s="186"/>
      <c r="Q644" s="186"/>
      <c r="R644" s="186"/>
      <c r="S644" s="186"/>
      <c r="T644" s="187"/>
      <c r="AT644" s="181" t="s">
        <v>232</v>
      </c>
      <c r="AU644" s="181" t="s">
        <v>82</v>
      </c>
      <c r="AV644" s="14" t="s">
        <v>126</v>
      </c>
      <c r="AW644" s="14" t="s">
        <v>33</v>
      </c>
      <c r="AX644" s="14" t="s">
        <v>80</v>
      </c>
      <c r="AY644" s="181" t="s">
        <v>119</v>
      </c>
    </row>
    <row r="645" spans="2:65" s="11" customFormat="1" ht="22.9" customHeight="1">
      <c r="B645" s="131"/>
      <c r="D645" s="132" t="s">
        <v>71</v>
      </c>
      <c r="E645" s="142" t="s">
        <v>751</v>
      </c>
      <c r="F645" s="142" t="s">
        <v>752</v>
      </c>
      <c r="I645" s="134"/>
      <c r="J645" s="143">
        <f>BK645</f>
        <v>0</v>
      </c>
      <c r="L645" s="131"/>
      <c r="M645" s="136"/>
      <c r="N645" s="137"/>
      <c r="O645" s="137"/>
      <c r="P645" s="138">
        <f>SUM(P646:P663)</f>
        <v>0</v>
      </c>
      <c r="Q645" s="137"/>
      <c r="R645" s="138">
        <f>SUM(R646:R663)</f>
        <v>0</v>
      </c>
      <c r="S645" s="137"/>
      <c r="T645" s="139">
        <f>SUM(T646:T663)</f>
        <v>0</v>
      </c>
      <c r="AR645" s="132" t="s">
        <v>82</v>
      </c>
      <c r="AT645" s="140" t="s">
        <v>71</v>
      </c>
      <c r="AU645" s="140" t="s">
        <v>80</v>
      </c>
      <c r="AY645" s="132" t="s">
        <v>119</v>
      </c>
      <c r="BK645" s="141">
        <f>SUM(BK646:BK663)</f>
        <v>0</v>
      </c>
    </row>
    <row r="646" spans="2:65" s="1" customFormat="1" ht="16.5" customHeight="1">
      <c r="B646" s="144"/>
      <c r="C646" s="145" t="s">
        <v>753</v>
      </c>
      <c r="D646" s="145" t="s">
        <v>122</v>
      </c>
      <c r="E646" s="146" t="s">
        <v>754</v>
      </c>
      <c r="F646" s="147" t="s">
        <v>755</v>
      </c>
      <c r="G646" s="148" t="s">
        <v>624</v>
      </c>
      <c r="H646" s="149">
        <v>29</v>
      </c>
      <c r="I646" s="150"/>
      <c r="J646" s="151">
        <f>ROUND(I646*H646,2)</f>
        <v>0</v>
      </c>
      <c r="K646" s="147" t="s">
        <v>3</v>
      </c>
      <c r="L646" s="32"/>
      <c r="M646" s="152" t="s">
        <v>3</v>
      </c>
      <c r="N646" s="153" t="s">
        <v>43</v>
      </c>
      <c r="O646" s="52"/>
      <c r="P646" s="154">
        <f>O646*H646</f>
        <v>0</v>
      </c>
      <c r="Q646" s="154">
        <v>0</v>
      </c>
      <c r="R646" s="154">
        <f>Q646*H646</f>
        <v>0</v>
      </c>
      <c r="S646" s="154">
        <v>0</v>
      </c>
      <c r="T646" s="155">
        <f>S646*H646</f>
        <v>0</v>
      </c>
      <c r="AR646" s="156" t="s">
        <v>318</v>
      </c>
      <c r="AT646" s="156" t="s">
        <v>122</v>
      </c>
      <c r="AU646" s="156" t="s">
        <v>82</v>
      </c>
      <c r="AY646" s="17" t="s">
        <v>119</v>
      </c>
      <c r="BE646" s="157">
        <f>IF(N646="základní",J646,0)</f>
        <v>0</v>
      </c>
      <c r="BF646" s="157">
        <f>IF(N646="snížená",J646,0)</f>
        <v>0</v>
      </c>
      <c r="BG646" s="157">
        <f>IF(N646="zákl. přenesená",J646,0)</f>
        <v>0</v>
      </c>
      <c r="BH646" s="157">
        <f>IF(N646="sníž. přenesená",J646,0)</f>
        <v>0</v>
      </c>
      <c r="BI646" s="157">
        <f>IF(N646="nulová",J646,0)</f>
        <v>0</v>
      </c>
      <c r="BJ646" s="17" t="s">
        <v>80</v>
      </c>
      <c r="BK646" s="157">
        <f>ROUND(I646*H646,2)</f>
        <v>0</v>
      </c>
      <c r="BL646" s="17" t="s">
        <v>318</v>
      </c>
      <c r="BM646" s="156" t="s">
        <v>756</v>
      </c>
    </row>
    <row r="647" spans="2:65" s="1" customFormat="1" ht="11.25">
      <c r="B647" s="32"/>
      <c r="D647" s="158" t="s">
        <v>128</v>
      </c>
      <c r="F647" s="159" t="s">
        <v>755</v>
      </c>
      <c r="I647" s="88"/>
      <c r="L647" s="32"/>
      <c r="M647" s="160"/>
      <c r="N647" s="52"/>
      <c r="O647" s="52"/>
      <c r="P647" s="52"/>
      <c r="Q647" s="52"/>
      <c r="R647" s="52"/>
      <c r="S647" s="52"/>
      <c r="T647" s="53"/>
      <c r="AT647" s="17" t="s">
        <v>128</v>
      </c>
      <c r="AU647" s="17" t="s">
        <v>82</v>
      </c>
    </row>
    <row r="648" spans="2:65" s="12" customFormat="1" ht="11.25">
      <c r="B648" s="165"/>
      <c r="D648" s="158" t="s">
        <v>232</v>
      </c>
      <c r="E648" s="166" t="s">
        <v>3</v>
      </c>
      <c r="F648" s="167" t="s">
        <v>757</v>
      </c>
      <c r="H648" s="166" t="s">
        <v>3</v>
      </c>
      <c r="I648" s="168"/>
      <c r="L648" s="165"/>
      <c r="M648" s="169"/>
      <c r="N648" s="170"/>
      <c r="O648" s="170"/>
      <c r="P648" s="170"/>
      <c r="Q648" s="170"/>
      <c r="R648" s="170"/>
      <c r="S648" s="170"/>
      <c r="T648" s="171"/>
      <c r="AT648" s="166" t="s">
        <v>232</v>
      </c>
      <c r="AU648" s="166" t="s">
        <v>82</v>
      </c>
      <c r="AV648" s="12" t="s">
        <v>80</v>
      </c>
      <c r="AW648" s="12" t="s">
        <v>33</v>
      </c>
      <c r="AX648" s="12" t="s">
        <v>72</v>
      </c>
      <c r="AY648" s="166" t="s">
        <v>119</v>
      </c>
    </row>
    <row r="649" spans="2:65" s="13" customFormat="1" ht="11.25">
      <c r="B649" s="172"/>
      <c r="D649" s="158" t="s">
        <v>232</v>
      </c>
      <c r="E649" s="173" t="s">
        <v>3</v>
      </c>
      <c r="F649" s="174" t="s">
        <v>758</v>
      </c>
      <c r="H649" s="175">
        <v>29</v>
      </c>
      <c r="I649" s="176"/>
      <c r="L649" s="172"/>
      <c r="M649" s="177"/>
      <c r="N649" s="178"/>
      <c r="O649" s="178"/>
      <c r="P649" s="178"/>
      <c r="Q649" s="178"/>
      <c r="R649" s="178"/>
      <c r="S649" s="178"/>
      <c r="T649" s="179"/>
      <c r="AT649" s="173" t="s">
        <v>232</v>
      </c>
      <c r="AU649" s="173" t="s">
        <v>82</v>
      </c>
      <c r="AV649" s="13" t="s">
        <v>82</v>
      </c>
      <c r="AW649" s="13" t="s">
        <v>33</v>
      </c>
      <c r="AX649" s="13" t="s">
        <v>72</v>
      </c>
      <c r="AY649" s="173" t="s">
        <v>119</v>
      </c>
    </row>
    <row r="650" spans="2:65" s="14" customFormat="1" ht="11.25">
      <c r="B650" s="180"/>
      <c r="D650" s="158" t="s">
        <v>232</v>
      </c>
      <c r="E650" s="181" t="s">
        <v>3</v>
      </c>
      <c r="F650" s="182" t="s">
        <v>235</v>
      </c>
      <c r="H650" s="183">
        <v>29</v>
      </c>
      <c r="I650" s="184"/>
      <c r="L650" s="180"/>
      <c r="M650" s="185"/>
      <c r="N650" s="186"/>
      <c r="O650" s="186"/>
      <c r="P650" s="186"/>
      <c r="Q650" s="186"/>
      <c r="R650" s="186"/>
      <c r="S650" s="186"/>
      <c r="T650" s="187"/>
      <c r="AT650" s="181" t="s">
        <v>232</v>
      </c>
      <c r="AU650" s="181" t="s">
        <v>82</v>
      </c>
      <c r="AV650" s="14" t="s">
        <v>126</v>
      </c>
      <c r="AW650" s="14" t="s">
        <v>33</v>
      </c>
      <c r="AX650" s="14" t="s">
        <v>80</v>
      </c>
      <c r="AY650" s="181" t="s">
        <v>119</v>
      </c>
    </row>
    <row r="651" spans="2:65" s="1" customFormat="1" ht="16.5" customHeight="1">
      <c r="B651" s="144"/>
      <c r="C651" s="145" t="s">
        <v>759</v>
      </c>
      <c r="D651" s="145" t="s">
        <v>122</v>
      </c>
      <c r="E651" s="146" t="s">
        <v>760</v>
      </c>
      <c r="F651" s="147" t="s">
        <v>761</v>
      </c>
      <c r="G651" s="148" t="s">
        <v>252</v>
      </c>
      <c r="H651" s="149">
        <v>71.463999999999999</v>
      </c>
      <c r="I651" s="150"/>
      <c r="J651" s="151">
        <f>ROUND(I651*H651,2)</f>
        <v>0</v>
      </c>
      <c r="K651" s="147" t="s">
        <v>3</v>
      </c>
      <c r="L651" s="32"/>
      <c r="M651" s="152" t="s">
        <v>3</v>
      </c>
      <c r="N651" s="153" t="s">
        <v>43</v>
      </c>
      <c r="O651" s="52"/>
      <c r="P651" s="154">
        <f>O651*H651</f>
        <v>0</v>
      </c>
      <c r="Q651" s="154">
        <v>0</v>
      </c>
      <c r="R651" s="154">
        <f>Q651*H651</f>
        <v>0</v>
      </c>
      <c r="S651" s="154">
        <v>0</v>
      </c>
      <c r="T651" s="155">
        <f>S651*H651</f>
        <v>0</v>
      </c>
      <c r="AR651" s="156" t="s">
        <v>318</v>
      </c>
      <c r="AT651" s="156" t="s">
        <v>122</v>
      </c>
      <c r="AU651" s="156" t="s">
        <v>82</v>
      </c>
      <c r="AY651" s="17" t="s">
        <v>119</v>
      </c>
      <c r="BE651" s="157">
        <f>IF(N651="základní",J651,0)</f>
        <v>0</v>
      </c>
      <c r="BF651" s="157">
        <f>IF(N651="snížená",J651,0)</f>
        <v>0</v>
      </c>
      <c r="BG651" s="157">
        <f>IF(N651="zákl. přenesená",J651,0)</f>
        <v>0</v>
      </c>
      <c r="BH651" s="157">
        <f>IF(N651="sníž. přenesená",J651,0)</f>
        <v>0</v>
      </c>
      <c r="BI651" s="157">
        <f>IF(N651="nulová",J651,0)</f>
        <v>0</v>
      </c>
      <c r="BJ651" s="17" t="s">
        <v>80</v>
      </c>
      <c r="BK651" s="157">
        <f>ROUND(I651*H651,2)</f>
        <v>0</v>
      </c>
      <c r="BL651" s="17" t="s">
        <v>318</v>
      </c>
      <c r="BM651" s="156" t="s">
        <v>762</v>
      </c>
    </row>
    <row r="652" spans="2:65" s="1" customFormat="1" ht="11.25">
      <c r="B652" s="32"/>
      <c r="D652" s="158" t="s">
        <v>128</v>
      </c>
      <c r="F652" s="159" t="s">
        <v>761</v>
      </c>
      <c r="I652" s="88"/>
      <c r="L652" s="32"/>
      <c r="M652" s="160"/>
      <c r="N652" s="52"/>
      <c r="O652" s="52"/>
      <c r="P652" s="52"/>
      <c r="Q652" s="52"/>
      <c r="R652" s="52"/>
      <c r="S652" s="52"/>
      <c r="T652" s="53"/>
      <c r="AT652" s="17" t="s">
        <v>128</v>
      </c>
      <c r="AU652" s="17" t="s">
        <v>82</v>
      </c>
    </row>
    <row r="653" spans="2:65" s="12" customFormat="1" ht="11.25">
      <c r="B653" s="165"/>
      <c r="D653" s="158" t="s">
        <v>232</v>
      </c>
      <c r="E653" s="166" t="s">
        <v>3</v>
      </c>
      <c r="F653" s="167" t="s">
        <v>763</v>
      </c>
      <c r="H653" s="166" t="s">
        <v>3</v>
      </c>
      <c r="I653" s="168"/>
      <c r="L653" s="165"/>
      <c r="M653" s="169"/>
      <c r="N653" s="170"/>
      <c r="O653" s="170"/>
      <c r="P653" s="170"/>
      <c r="Q653" s="170"/>
      <c r="R653" s="170"/>
      <c r="S653" s="170"/>
      <c r="T653" s="171"/>
      <c r="AT653" s="166" t="s">
        <v>232</v>
      </c>
      <c r="AU653" s="166" t="s">
        <v>82</v>
      </c>
      <c r="AV653" s="12" t="s">
        <v>80</v>
      </c>
      <c r="AW653" s="12" t="s">
        <v>33</v>
      </c>
      <c r="AX653" s="12" t="s">
        <v>72</v>
      </c>
      <c r="AY653" s="166" t="s">
        <v>119</v>
      </c>
    </row>
    <row r="654" spans="2:65" s="13" customFormat="1" ht="11.25">
      <c r="B654" s="172"/>
      <c r="D654" s="158" t="s">
        <v>232</v>
      </c>
      <c r="E654" s="173" t="s">
        <v>3</v>
      </c>
      <c r="F654" s="174" t="s">
        <v>764</v>
      </c>
      <c r="H654" s="175">
        <v>64.584000000000003</v>
      </c>
      <c r="I654" s="176"/>
      <c r="L654" s="172"/>
      <c r="M654" s="177"/>
      <c r="N654" s="178"/>
      <c r="O654" s="178"/>
      <c r="P654" s="178"/>
      <c r="Q654" s="178"/>
      <c r="R654" s="178"/>
      <c r="S654" s="178"/>
      <c r="T654" s="179"/>
      <c r="AT654" s="173" t="s">
        <v>232</v>
      </c>
      <c r="AU654" s="173" t="s">
        <v>82</v>
      </c>
      <c r="AV654" s="13" t="s">
        <v>82</v>
      </c>
      <c r="AW654" s="13" t="s">
        <v>33</v>
      </c>
      <c r="AX654" s="13" t="s">
        <v>72</v>
      </c>
      <c r="AY654" s="173" t="s">
        <v>119</v>
      </c>
    </row>
    <row r="655" spans="2:65" s="12" customFormat="1" ht="11.25">
      <c r="B655" s="165"/>
      <c r="D655" s="158" t="s">
        <v>232</v>
      </c>
      <c r="E655" s="166" t="s">
        <v>3</v>
      </c>
      <c r="F655" s="167" t="s">
        <v>765</v>
      </c>
      <c r="H655" s="166" t="s">
        <v>3</v>
      </c>
      <c r="I655" s="168"/>
      <c r="L655" s="165"/>
      <c r="M655" s="169"/>
      <c r="N655" s="170"/>
      <c r="O655" s="170"/>
      <c r="P655" s="170"/>
      <c r="Q655" s="170"/>
      <c r="R655" s="170"/>
      <c r="S655" s="170"/>
      <c r="T655" s="171"/>
      <c r="AT655" s="166" t="s">
        <v>232</v>
      </c>
      <c r="AU655" s="166" t="s">
        <v>82</v>
      </c>
      <c r="AV655" s="12" t="s">
        <v>80</v>
      </c>
      <c r="AW655" s="12" t="s">
        <v>33</v>
      </c>
      <c r="AX655" s="12" t="s">
        <v>72</v>
      </c>
      <c r="AY655" s="166" t="s">
        <v>119</v>
      </c>
    </row>
    <row r="656" spans="2:65" s="13" customFormat="1" ht="11.25">
      <c r="B656" s="172"/>
      <c r="D656" s="158" t="s">
        <v>232</v>
      </c>
      <c r="E656" s="173" t="s">
        <v>3</v>
      </c>
      <c r="F656" s="174" t="s">
        <v>766</v>
      </c>
      <c r="H656" s="175">
        <v>6.88</v>
      </c>
      <c r="I656" s="176"/>
      <c r="L656" s="172"/>
      <c r="M656" s="177"/>
      <c r="N656" s="178"/>
      <c r="O656" s="178"/>
      <c r="P656" s="178"/>
      <c r="Q656" s="178"/>
      <c r="R656" s="178"/>
      <c r="S656" s="178"/>
      <c r="T656" s="179"/>
      <c r="AT656" s="173" t="s">
        <v>232</v>
      </c>
      <c r="AU656" s="173" t="s">
        <v>82</v>
      </c>
      <c r="AV656" s="13" t="s">
        <v>82</v>
      </c>
      <c r="AW656" s="13" t="s">
        <v>33</v>
      </c>
      <c r="AX656" s="13" t="s">
        <v>72</v>
      </c>
      <c r="AY656" s="173" t="s">
        <v>119</v>
      </c>
    </row>
    <row r="657" spans="2:65" s="14" customFormat="1" ht="11.25">
      <c r="B657" s="180"/>
      <c r="D657" s="158" t="s">
        <v>232</v>
      </c>
      <c r="E657" s="181" t="s">
        <v>3</v>
      </c>
      <c r="F657" s="182" t="s">
        <v>235</v>
      </c>
      <c r="H657" s="183">
        <v>71.463999999999999</v>
      </c>
      <c r="I657" s="184"/>
      <c r="L657" s="180"/>
      <c r="M657" s="185"/>
      <c r="N657" s="186"/>
      <c r="O657" s="186"/>
      <c r="P657" s="186"/>
      <c r="Q657" s="186"/>
      <c r="R657" s="186"/>
      <c r="S657" s="186"/>
      <c r="T657" s="187"/>
      <c r="AT657" s="181" t="s">
        <v>232</v>
      </c>
      <c r="AU657" s="181" t="s">
        <v>82</v>
      </c>
      <c r="AV657" s="14" t="s">
        <v>126</v>
      </c>
      <c r="AW657" s="14" t="s">
        <v>33</v>
      </c>
      <c r="AX657" s="14" t="s">
        <v>80</v>
      </c>
      <c r="AY657" s="181" t="s">
        <v>119</v>
      </c>
    </row>
    <row r="658" spans="2:65" s="1" customFormat="1" ht="16.5" customHeight="1">
      <c r="B658" s="144"/>
      <c r="C658" s="188" t="s">
        <v>767</v>
      </c>
      <c r="D658" s="188" t="s">
        <v>260</v>
      </c>
      <c r="E658" s="189" t="s">
        <v>768</v>
      </c>
      <c r="F658" s="190" t="s">
        <v>769</v>
      </c>
      <c r="G658" s="191" t="s">
        <v>624</v>
      </c>
      <c r="H658" s="192">
        <v>13</v>
      </c>
      <c r="I658" s="193"/>
      <c r="J658" s="194">
        <f>ROUND(I658*H658,2)</f>
        <v>0</v>
      </c>
      <c r="K658" s="190" t="s">
        <v>3</v>
      </c>
      <c r="L658" s="195"/>
      <c r="M658" s="196" t="s">
        <v>3</v>
      </c>
      <c r="N658" s="197" t="s">
        <v>43</v>
      </c>
      <c r="O658" s="52"/>
      <c r="P658" s="154">
        <f>O658*H658</f>
        <v>0</v>
      </c>
      <c r="Q658" s="154">
        <v>0</v>
      </c>
      <c r="R658" s="154">
        <f>Q658*H658</f>
        <v>0</v>
      </c>
      <c r="S658" s="154">
        <v>0</v>
      </c>
      <c r="T658" s="155">
        <f>S658*H658</f>
        <v>0</v>
      </c>
      <c r="AR658" s="156" t="s">
        <v>416</v>
      </c>
      <c r="AT658" s="156" t="s">
        <v>260</v>
      </c>
      <c r="AU658" s="156" t="s">
        <v>82</v>
      </c>
      <c r="AY658" s="17" t="s">
        <v>119</v>
      </c>
      <c r="BE658" s="157">
        <f>IF(N658="základní",J658,0)</f>
        <v>0</v>
      </c>
      <c r="BF658" s="157">
        <f>IF(N658="snížená",J658,0)</f>
        <v>0</v>
      </c>
      <c r="BG658" s="157">
        <f>IF(N658="zákl. přenesená",J658,0)</f>
        <v>0</v>
      </c>
      <c r="BH658" s="157">
        <f>IF(N658="sníž. přenesená",J658,0)</f>
        <v>0</v>
      </c>
      <c r="BI658" s="157">
        <f>IF(N658="nulová",J658,0)</f>
        <v>0</v>
      </c>
      <c r="BJ658" s="17" t="s">
        <v>80</v>
      </c>
      <c r="BK658" s="157">
        <f>ROUND(I658*H658,2)</f>
        <v>0</v>
      </c>
      <c r="BL658" s="17" t="s">
        <v>318</v>
      </c>
      <c r="BM658" s="156" t="s">
        <v>770</v>
      </c>
    </row>
    <row r="659" spans="2:65" s="1" customFormat="1" ht="11.25">
      <c r="B659" s="32"/>
      <c r="D659" s="158" t="s">
        <v>128</v>
      </c>
      <c r="F659" s="159" t="s">
        <v>769</v>
      </c>
      <c r="I659" s="88"/>
      <c r="L659" s="32"/>
      <c r="M659" s="160"/>
      <c r="N659" s="52"/>
      <c r="O659" s="52"/>
      <c r="P659" s="52"/>
      <c r="Q659" s="52"/>
      <c r="R659" s="52"/>
      <c r="S659" s="52"/>
      <c r="T659" s="53"/>
      <c r="AT659" s="17" t="s">
        <v>128</v>
      </c>
      <c r="AU659" s="17" t="s">
        <v>82</v>
      </c>
    </row>
    <row r="660" spans="2:65" s="1" customFormat="1" ht="58.5">
      <c r="B660" s="32"/>
      <c r="D660" s="158" t="s">
        <v>129</v>
      </c>
      <c r="F660" s="161" t="s">
        <v>771</v>
      </c>
      <c r="I660" s="88"/>
      <c r="L660" s="32"/>
      <c r="M660" s="160"/>
      <c r="N660" s="52"/>
      <c r="O660" s="52"/>
      <c r="P660" s="52"/>
      <c r="Q660" s="52"/>
      <c r="R660" s="52"/>
      <c r="S660" s="52"/>
      <c r="T660" s="53"/>
      <c r="AT660" s="17" t="s">
        <v>129</v>
      </c>
      <c r="AU660" s="17" t="s">
        <v>82</v>
      </c>
    </row>
    <row r="661" spans="2:65" s="1" customFormat="1" ht="16.5" customHeight="1">
      <c r="B661" s="144"/>
      <c r="C661" s="188" t="s">
        <v>772</v>
      </c>
      <c r="D661" s="188" t="s">
        <v>260</v>
      </c>
      <c r="E661" s="189" t="s">
        <v>773</v>
      </c>
      <c r="F661" s="190" t="s">
        <v>774</v>
      </c>
      <c r="G661" s="191" t="s">
        <v>624</v>
      </c>
      <c r="H661" s="192">
        <v>16</v>
      </c>
      <c r="I661" s="193"/>
      <c r="J661" s="194">
        <f>ROUND(I661*H661,2)</f>
        <v>0</v>
      </c>
      <c r="K661" s="190" t="s">
        <v>3</v>
      </c>
      <c r="L661" s="195"/>
      <c r="M661" s="196" t="s">
        <v>3</v>
      </c>
      <c r="N661" s="197" t="s">
        <v>43</v>
      </c>
      <c r="O661" s="52"/>
      <c r="P661" s="154">
        <f>O661*H661</f>
        <v>0</v>
      </c>
      <c r="Q661" s="154">
        <v>0</v>
      </c>
      <c r="R661" s="154">
        <f>Q661*H661</f>
        <v>0</v>
      </c>
      <c r="S661" s="154">
        <v>0</v>
      </c>
      <c r="T661" s="155">
        <f>S661*H661</f>
        <v>0</v>
      </c>
      <c r="AR661" s="156" t="s">
        <v>416</v>
      </c>
      <c r="AT661" s="156" t="s">
        <v>260</v>
      </c>
      <c r="AU661" s="156" t="s">
        <v>82</v>
      </c>
      <c r="AY661" s="17" t="s">
        <v>119</v>
      </c>
      <c r="BE661" s="157">
        <f>IF(N661="základní",J661,0)</f>
        <v>0</v>
      </c>
      <c r="BF661" s="157">
        <f>IF(N661="snížená",J661,0)</f>
        <v>0</v>
      </c>
      <c r="BG661" s="157">
        <f>IF(N661="zákl. přenesená",J661,0)</f>
        <v>0</v>
      </c>
      <c r="BH661" s="157">
        <f>IF(N661="sníž. přenesená",J661,0)</f>
        <v>0</v>
      </c>
      <c r="BI661" s="157">
        <f>IF(N661="nulová",J661,0)</f>
        <v>0</v>
      </c>
      <c r="BJ661" s="17" t="s">
        <v>80</v>
      </c>
      <c r="BK661" s="157">
        <f>ROUND(I661*H661,2)</f>
        <v>0</v>
      </c>
      <c r="BL661" s="17" t="s">
        <v>318</v>
      </c>
      <c r="BM661" s="156" t="s">
        <v>775</v>
      </c>
    </row>
    <row r="662" spans="2:65" s="1" customFormat="1" ht="11.25">
      <c r="B662" s="32"/>
      <c r="D662" s="158" t="s">
        <v>128</v>
      </c>
      <c r="F662" s="159" t="s">
        <v>774</v>
      </c>
      <c r="I662" s="88"/>
      <c r="L662" s="32"/>
      <c r="M662" s="160"/>
      <c r="N662" s="52"/>
      <c r="O662" s="52"/>
      <c r="P662" s="52"/>
      <c r="Q662" s="52"/>
      <c r="R662" s="52"/>
      <c r="S662" s="52"/>
      <c r="T662" s="53"/>
      <c r="AT662" s="17" t="s">
        <v>128</v>
      </c>
      <c r="AU662" s="17" t="s">
        <v>82</v>
      </c>
    </row>
    <row r="663" spans="2:65" s="1" customFormat="1" ht="48.75">
      <c r="B663" s="32"/>
      <c r="D663" s="158" t="s">
        <v>129</v>
      </c>
      <c r="F663" s="161" t="s">
        <v>776</v>
      </c>
      <c r="I663" s="88"/>
      <c r="L663" s="32"/>
      <c r="M663" s="160"/>
      <c r="N663" s="52"/>
      <c r="O663" s="52"/>
      <c r="P663" s="52"/>
      <c r="Q663" s="52"/>
      <c r="R663" s="52"/>
      <c r="S663" s="52"/>
      <c r="T663" s="53"/>
      <c r="AT663" s="17" t="s">
        <v>129</v>
      </c>
      <c r="AU663" s="17" t="s">
        <v>82</v>
      </c>
    </row>
    <row r="664" spans="2:65" s="11" customFormat="1" ht="22.9" customHeight="1">
      <c r="B664" s="131"/>
      <c r="D664" s="132" t="s">
        <v>71</v>
      </c>
      <c r="E664" s="142" t="s">
        <v>777</v>
      </c>
      <c r="F664" s="142" t="s">
        <v>778</v>
      </c>
      <c r="I664" s="134"/>
      <c r="J664" s="143">
        <f>BK664</f>
        <v>0</v>
      </c>
      <c r="L664" s="131"/>
      <c r="M664" s="136"/>
      <c r="N664" s="137"/>
      <c r="O664" s="137"/>
      <c r="P664" s="138">
        <f>SUM(P665:P710)</f>
        <v>0</v>
      </c>
      <c r="Q664" s="137"/>
      <c r="R664" s="138">
        <f>SUM(R665:R710)</f>
        <v>0</v>
      </c>
      <c r="S664" s="137"/>
      <c r="T664" s="139">
        <f>SUM(T665:T710)</f>
        <v>0</v>
      </c>
      <c r="AR664" s="132" t="s">
        <v>82</v>
      </c>
      <c r="AT664" s="140" t="s">
        <v>71</v>
      </c>
      <c r="AU664" s="140" t="s">
        <v>80</v>
      </c>
      <c r="AY664" s="132" t="s">
        <v>119</v>
      </c>
      <c r="BK664" s="141">
        <f>SUM(BK665:BK710)</f>
        <v>0</v>
      </c>
    </row>
    <row r="665" spans="2:65" s="1" customFormat="1" ht="16.5" customHeight="1">
      <c r="B665" s="144"/>
      <c r="C665" s="145" t="s">
        <v>779</v>
      </c>
      <c r="D665" s="145" t="s">
        <v>122</v>
      </c>
      <c r="E665" s="146" t="s">
        <v>780</v>
      </c>
      <c r="F665" s="147" t="s">
        <v>781</v>
      </c>
      <c r="G665" s="148" t="s">
        <v>624</v>
      </c>
      <c r="H665" s="149">
        <v>1</v>
      </c>
      <c r="I665" s="150"/>
      <c r="J665" s="151">
        <f>ROUND(I665*H665,2)</f>
        <v>0</v>
      </c>
      <c r="K665" s="147" t="s">
        <v>3</v>
      </c>
      <c r="L665" s="32"/>
      <c r="M665" s="152" t="s">
        <v>3</v>
      </c>
      <c r="N665" s="153" t="s">
        <v>43</v>
      </c>
      <c r="O665" s="52"/>
      <c r="P665" s="154">
        <f>O665*H665</f>
        <v>0</v>
      </c>
      <c r="Q665" s="154">
        <v>0</v>
      </c>
      <c r="R665" s="154">
        <f>Q665*H665</f>
        <v>0</v>
      </c>
      <c r="S665" s="154">
        <v>0</v>
      </c>
      <c r="T665" s="155">
        <f>S665*H665</f>
        <v>0</v>
      </c>
      <c r="AR665" s="156" t="s">
        <v>318</v>
      </c>
      <c r="AT665" s="156" t="s">
        <v>122</v>
      </c>
      <c r="AU665" s="156" t="s">
        <v>82</v>
      </c>
      <c r="AY665" s="17" t="s">
        <v>119</v>
      </c>
      <c r="BE665" s="157">
        <f>IF(N665="základní",J665,0)</f>
        <v>0</v>
      </c>
      <c r="BF665" s="157">
        <f>IF(N665="snížená",J665,0)</f>
        <v>0</v>
      </c>
      <c r="BG665" s="157">
        <f>IF(N665="zákl. přenesená",J665,0)</f>
        <v>0</v>
      </c>
      <c r="BH665" s="157">
        <f>IF(N665="sníž. přenesená",J665,0)</f>
        <v>0</v>
      </c>
      <c r="BI665" s="157">
        <f>IF(N665="nulová",J665,0)</f>
        <v>0</v>
      </c>
      <c r="BJ665" s="17" t="s">
        <v>80</v>
      </c>
      <c r="BK665" s="157">
        <f>ROUND(I665*H665,2)</f>
        <v>0</v>
      </c>
      <c r="BL665" s="17" t="s">
        <v>318</v>
      </c>
      <c r="BM665" s="156" t="s">
        <v>782</v>
      </c>
    </row>
    <row r="666" spans="2:65" s="1" customFormat="1" ht="11.25">
      <c r="B666" s="32"/>
      <c r="D666" s="158" t="s">
        <v>128</v>
      </c>
      <c r="F666" s="159" t="s">
        <v>781</v>
      </c>
      <c r="I666" s="88"/>
      <c r="L666" s="32"/>
      <c r="M666" s="160"/>
      <c r="N666" s="52"/>
      <c r="O666" s="52"/>
      <c r="P666" s="52"/>
      <c r="Q666" s="52"/>
      <c r="R666" s="52"/>
      <c r="S666" s="52"/>
      <c r="T666" s="53"/>
      <c r="AT666" s="17" t="s">
        <v>128</v>
      </c>
      <c r="AU666" s="17" t="s">
        <v>82</v>
      </c>
    </row>
    <row r="667" spans="2:65" s="1" customFormat="1" ht="19.5">
      <c r="B667" s="32"/>
      <c r="D667" s="158" t="s">
        <v>129</v>
      </c>
      <c r="F667" s="161" t="s">
        <v>783</v>
      </c>
      <c r="I667" s="88"/>
      <c r="L667" s="32"/>
      <c r="M667" s="160"/>
      <c r="N667" s="52"/>
      <c r="O667" s="52"/>
      <c r="P667" s="52"/>
      <c r="Q667" s="52"/>
      <c r="R667" s="52"/>
      <c r="S667" s="52"/>
      <c r="T667" s="53"/>
      <c r="AT667" s="17" t="s">
        <v>129</v>
      </c>
      <c r="AU667" s="17" t="s">
        <v>82</v>
      </c>
    </row>
    <row r="668" spans="2:65" s="1" customFormat="1" ht="16.5" customHeight="1">
      <c r="B668" s="144"/>
      <c r="C668" s="145" t="s">
        <v>784</v>
      </c>
      <c r="D668" s="145" t="s">
        <v>122</v>
      </c>
      <c r="E668" s="146" t="s">
        <v>785</v>
      </c>
      <c r="F668" s="147" t="s">
        <v>786</v>
      </c>
      <c r="G668" s="148" t="s">
        <v>624</v>
      </c>
      <c r="H668" s="149">
        <v>1</v>
      </c>
      <c r="I668" s="150"/>
      <c r="J668" s="151">
        <f>ROUND(I668*H668,2)</f>
        <v>0</v>
      </c>
      <c r="K668" s="147" t="s">
        <v>3</v>
      </c>
      <c r="L668" s="32"/>
      <c r="M668" s="152" t="s">
        <v>3</v>
      </c>
      <c r="N668" s="153" t="s">
        <v>43</v>
      </c>
      <c r="O668" s="52"/>
      <c r="P668" s="154">
        <f>O668*H668</f>
        <v>0</v>
      </c>
      <c r="Q668" s="154">
        <v>0</v>
      </c>
      <c r="R668" s="154">
        <f>Q668*H668</f>
        <v>0</v>
      </c>
      <c r="S668" s="154">
        <v>0</v>
      </c>
      <c r="T668" s="155">
        <f>S668*H668</f>
        <v>0</v>
      </c>
      <c r="AR668" s="156" t="s">
        <v>318</v>
      </c>
      <c r="AT668" s="156" t="s">
        <v>122</v>
      </c>
      <c r="AU668" s="156" t="s">
        <v>82</v>
      </c>
      <c r="AY668" s="17" t="s">
        <v>119</v>
      </c>
      <c r="BE668" s="157">
        <f>IF(N668="základní",J668,0)</f>
        <v>0</v>
      </c>
      <c r="BF668" s="157">
        <f>IF(N668="snížená",J668,0)</f>
        <v>0</v>
      </c>
      <c r="BG668" s="157">
        <f>IF(N668="zákl. přenesená",J668,0)</f>
        <v>0</v>
      </c>
      <c r="BH668" s="157">
        <f>IF(N668="sníž. přenesená",J668,0)</f>
        <v>0</v>
      </c>
      <c r="BI668" s="157">
        <f>IF(N668="nulová",J668,0)</f>
        <v>0</v>
      </c>
      <c r="BJ668" s="17" t="s">
        <v>80</v>
      </c>
      <c r="BK668" s="157">
        <f>ROUND(I668*H668,2)</f>
        <v>0</v>
      </c>
      <c r="BL668" s="17" t="s">
        <v>318</v>
      </c>
      <c r="BM668" s="156" t="s">
        <v>787</v>
      </c>
    </row>
    <row r="669" spans="2:65" s="1" customFormat="1" ht="11.25">
      <c r="B669" s="32"/>
      <c r="D669" s="158" t="s">
        <v>128</v>
      </c>
      <c r="F669" s="159" t="s">
        <v>786</v>
      </c>
      <c r="I669" s="88"/>
      <c r="L669" s="32"/>
      <c r="M669" s="160"/>
      <c r="N669" s="52"/>
      <c r="O669" s="52"/>
      <c r="P669" s="52"/>
      <c r="Q669" s="52"/>
      <c r="R669" s="52"/>
      <c r="S669" s="52"/>
      <c r="T669" s="53"/>
      <c r="AT669" s="17" t="s">
        <v>128</v>
      </c>
      <c r="AU669" s="17" t="s">
        <v>82</v>
      </c>
    </row>
    <row r="670" spans="2:65" s="1" customFormat="1" ht="19.5">
      <c r="B670" s="32"/>
      <c r="D670" s="158" t="s">
        <v>129</v>
      </c>
      <c r="F670" s="161" t="s">
        <v>788</v>
      </c>
      <c r="I670" s="88"/>
      <c r="L670" s="32"/>
      <c r="M670" s="160"/>
      <c r="N670" s="52"/>
      <c r="O670" s="52"/>
      <c r="P670" s="52"/>
      <c r="Q670" s="52"/>
      <c r="R670" s="52"/>
      <c r="S670" s="52"/>
      <c r="T670" s="53"/>
      <c r="AT670" s="17" t="s">
        <v>129</v>
      </c>
      <c r="AU670" s="17" t="s">
        <v>82</v>
      </c>
    </row>
    <row r="671" spans="2:65" s="1" customFormat="1" ht="16.5" customHeight="1">
      <c r="B671" s="144"/>
      <c r="C671" s="145" t="s">
        <v>789</v>
      </c>
      <c r="D671" s="145" t="s">
        <v>122</v>
      </c>
      <c r="E671" s="146" t="s">
        <v>790</v>
      </c>
      <c r="F671" s="147" t="s">
        <v>791</v>
      </c>
      <c r="G671" s="148" t="s">
        <v>792</v>
      </c>
      <c r="H671" s="149">
        <v>295</v>
      </c>
      <c r="I671" s="150"/>
      <c r="J671" s="151">
        <f>ROUND(I671*H671,2)</f>
        <v>0</v>
      </c>
      <c r="K671" s="147" t="s">
        <v>3</v>
      </c>
      <c r="L671" s="32"/>
      <c r="M671" s="152" t="s">
        <v>3</v>
      </c>
      <c r="N671" s="153" t="s">
        <v>43</v>
      </c>
      <c r="O671" s="52"/>
      <c r="P671" s="154">
        <f>O671*H671</f>
        <v>0</v>
      </c>
      <c r="Q671" s="154">
        <v>0</v>
      </c>
      <c r="R671" s="154">
        <f>Q671*H671</f>
        <v>0</v>
      </c>
      <c r="S671" s="154">
        <v>0</v>
      </c>
      <c r="T671" s="155">
        <f>S671*H671</f>
        <v>0</v>
      </c>
      <c r="AR671" s="156" t="s">
        <v>318</v>
      </c>
      <c r="AT671" s="156" t="s">
        <v>122</v>
      </c>
      <c r="AU671" s="156" t="s">
        <v>82</v>
      </c>
      <c r="AY671" s="17" t="s">
        <v>119</v>
      </c>
      <c r="BE671" s="157">
        <f>IF(N671="základní",J671,0)</f>
        <v>0</v>
      </c>
      <c r="BF671" s="157">
        <f>IF(N671="snížená",J671,0)</f>
        <v>0</v>
      </c>
      <c r="BG671" s="157">
        <f>IF(N671="zákl. přenesená",J671,0)</f>
        <v>0</v>
      </c>
      <c r="BH671" s="157">
        <f>IF(N671="sníž. přenesená",J671,0)</f>
        <v>0</v>
      </c>
      <c r="BI671" s="157">
        <f>IF(N671="nulová",J671,0)</f>
        <v>0</v>
      </c>
      <c r="BJ671" s="17" t="s">
        <v>80</v>
      </c>
      <c r="BK671" s="157">
        <f>ROUND(I671*H671,2)</f>
        <v>0</v>
      </c>
      <c r="BL671" s="17" t="s">
        <v>318</v>
      </c>
      <c r="BM671" s="156" t="s">
        <v>793</v>
      </c>
    </row>
    <row r="672" spans="2:65" s="1" customFormat="1" ht="11.25">
      <c r="B672" s="32"/>
      <c r="D672" s="158" t="s">
        <v>128</v>
      </c>
      <c r="F672" s="159" t="s">
        <v>791</v>
      </c>
      <c r="I672" s="88"/>
      <c r="L672" s="32"/>
      <c r="M672" s="160"/>
      <c r="N672" s="52"/>
      <c r="O672" s="52"/>
      <c r="P672" s="52"/>
      <c r="Q672" s="52"/>
      <c r="R672" s="52"/>
      <c r="S672" s="52"/>
      <c r="T672" s="53"/>
      <c r="AT672" s="17" t="s">
        <v>128</v>
      </c>
      <c r="AU672" s="17" t="s">
        <v>82</v>
      </c>
    </row>
    <row r="673" spans="2:65" s="1" customFormat="1" ht="19.5">
      <c r="B673" s="32"/>
      <c r="D673" s="158" t="s">
        <v>129</v>
      </c>
      <c r="F673" s="161" t="s">
        <v>794</v>
      </c>
      <c r="I673" s="88"/>
      <c r="L673" s="32"/>
      <c r="M673" s="160"/>
      <c r="N673" s="52"/>
      <c r="O673" s="52"/>
      <c r="P673" s="52"/>
      <c r="Q673" s="52"/>
      <c r="R673" s="52"/>
      <c r="S673" s="52"/>
      <c r="T673" s="53"/>
      <c r="AT673" s="17" t="s">
        <v>129</v>
      </c>
      <c r="AU673" s="17" t="s">
        <v>82</v>
      </c>
    </row>
    <row r="674" spans="2:65" s="12" customFormat="1" ht="11.25">
      <c r="B674" s="165"/>
      <c r="D674" s="158" t="s">
        <v>232</v>
      </c>
      <c r="E674" s="166" t="s">
        <v>3</v>
      </c>
      <c r="F674" s="167" t="s">
        <v>795</v>
      </c>
      <c r="H674" s="166" t="s">
        <v>3</v>
      </c>
      <c r="I674" s="168"/>
      <c r="L674" s="165"/>
      <c r="M674" s="169"/>
      <c r="N674" s="170"/>
      <c r="O674" s="170"/>
      <c r="P674" s="170"/>
      <c r="Q674" s="170"/>
      <c r="R674" s="170"/>
      <c r="S674" s="170"/>
      <c r="T674" s="171"/>
      <c r="AT674" s="166" t="s">
        <v>232</v>
      </c>
      <c r="AU674" s="166" t="s">
        <v>82</v>
      </c>
      <c r="AV674" s="12" t="s">
        <v>80</v>
      </c>
      <c r="AW674" s="12" t="s">
        <v>33</v>
      </c>
      <c r="AX674" s="12" t="s">
        <v>72</v>
      </c>
      <c r="AY674" s="166" t="s">
        <v>119</v>
      </c>
    </row>
    <row r="675" spans="2:65" s="13" customFormat="1" ht="11.25">
      <c r="B675" s="172"/>
      <c r="D675" s="158" t="s">
        <v>232</v>
      </c>
      <c r="E675" s="173" t="s">
        <v>3</v>
      </c>
      <c r="F675" s="174" t="s">
        <v>796</v>
      </c>
      <c r="H675" s="175">
        <v>130</v>
      </c>
      <c r="I675" s="176"/>
      <c r="L675" s="172"/>
      <c r="M675" s="177"/>
      <c r="N675" s="178"/>
      <c r="O675" s="178"/>
      <c r="P675" s="178"/>
      <c r="Q675" s="178"/>
      <c r="R675" s="178"/>
      <c r="S675" s="178"/>
      <c r="T675" s="179"/>
      <c r="AT675" s="173" t="s">
        <v>232</v>
      </c>
      <c r="AU675" s="173" t="s">
        <v>82</v>
      </c>
      <c r="AV675" s="13" t="s">
        <v>82</v>
      </c>
      <c r="AW675" s="13" t="s">
        <v>33</v>
      </c>
      <c r="AX675" s="13" t="s">
        <v>72</v>
      </c>
      <c r="AY675" s="173" t="s">
        <v>119</v>
      </c>
    </row>
    <row r="676" spans="2:65" s="12" customFormat="1" ht="11.25">
      <c r="B676" s="165"/>
      <c r="D676" s="158" t="s">
        <v>232</v>
      </c>
      <c r="E676" s="166" t="s">
        <v>3</v>
      </c>
      <c r="F676" s="167" t="s">
        <v>797</v>
      </c>
      <c r="H676" s="166" t="s">
        <v>3</v>
      </c>
      <c r="I676" s="168"/>
      <c r="L676" s="165"/>
      <c r="M676" s="169"/>
      <c r="N676" s="170"/>
      <c r="O676" s="170"/>
      <c r="P676" s="170"/>
      <c r="Q676" s="170"/>
      <c r="R676" s="170"/>
      <c r="S676" s="170"/>
      <c r="T676" s="171"/>
      <c r="AT676" s="166" t="s">
        <v>232</v>
      </c>
      <c r="AU676" s="166" t="s">
        <v>82</v>
      </c>
      <c r="AV676" s="12" t="s">
        <v>80</v>
      </c>
      <c r="AW676" s="12" t="s">
        <v>33</v>
      </c>
      <c r="AX676" s="12" t="s">
        <v>72</v>
      </c>
      <c r="AY676" s="166" t="s">
        <v>119</v>
      </c>
    </row>
    <row r="677" spans="2:65" s="13" customFormat="1" ht="11.25">
      <c r="B677" s="172"/>
      <c r="D677" s="158" t="s">
        <v>232</v>
      </c>
      <c r="E677" s="173" t="s">
        <v>3</v>
      </c>
      <c r="F677" s="174" t="s">
        <v>798</v>
      </c>
      <c r="H677" s="175">
        <v>165</v>
      </c>
      <c r="I677" s="176"/>
      <c r="L677" s="172"/>
      <c r="M677" s="177"/>
      <c r="N677" s="178"/>
      <c r="O677" s="178"/>
      <c r="P677" s="178"/>
      <c r="Q677" s="178"/>
      <c r="R677" s="178"/>
      <c r="S677" s="178"/>
      <c r="T677" s="179"/>
      <c r="AT677" s="173" t="s">
        <v>232</v>
      </c>
      <c r="AU677" s="173" t="s">
        <v>82</v>
      </c>
      <c r="AV677" s="13" t="s">
        <v>82</v>
      </c>
      <c r="AW677" s="13" t="s">
        <v>33</v>
      </c>
      <c r="AX677" s="13" t="s">
        <v>72</v>
      </c>
      <c r="AY677" s="173" t="s">
        <v>119</v>
      </c>
    </row>
    <row r="678" spans="2:65" s="14" customFormat="1" ht="11.25">
      <c r="B678" s="180"/>
      <c r="D678" s="158" t="s">
        <v>232</v>
      </c>
      <c r="E678" s="181" t="s">
        <v>3</v>
      </c>
      <c r="F678" s="182" t="s">
        <v>235</v>
      </c>
      <c r="H678" s="183">
        <v>295</v>
      </c>
      <c r="I678" s="184"/>
      <c r="L678" s="180"/>
      <c r="M678" s="185"/>
      <c r="N678" s="186"/>
      <c r="O678" s="186"/>
      <c r="P678" s="186"/>
      <c r="Q678" s="186"/>
      <c r="R678" s="186"/>
      <c r="S678" s="186"/>
      <c r="T678" s="187"/>
      <c r="AT678" s="181" t="s">
        <v>232</v>
      </c>
      <c r="AU678" s="181" t="s">
        <v>82</v>
      </c>
      <c r="AV678" s="14" t="s">
        <v>126</v>
      </c>
      <c r="AW678" s="14" t="s">
        <v>33</v>
      </c>
      <c r="AX678" s="14" t="s">
        <v>80</v>
      </c>
      <c r="AY678" s="181" t="s">
        <v>119</v>
      </c>
    </row>
    <row r="679" spans="2:65" s="1" customFormat="1" ht="16.5" customHeight="1">
      <c r="B679" s="144"/>
      <c r="C679" s="145" t="s">
        <v>799</v>
      </c>
      <c r="D679" s="145" t="s">
        <v>122</v>
      </c>
      <c r="E679" s="146" t="s">
        <v>800</v>
      </c>
      <c r="F679" s="147" t="s">
        <v>801</v>
      </c>
      <c r="G679" s="148" t="s">
        <v>792</v>
      </c>
      <c r="H679" s="149">
        <v>412.98</v>
      </c>
      <c r="I679" s="150"/>
      <c r="J679" s="151">
        <f>ROUND(I679*H679,2)</f>
        <v>0</v>
      </c>
      <c r="K679" s="147" t="s">
        <v>3</v>
      </c>
      <c r="L679" s="32"/>
      <c r="M679" s="152" t="s">
        <v>3</v>
      </c>
      <c r="N679" s="153" t="s">
        <v>43</v>
      </c>
      <c r="O679" s="52"/>
      <c r="P679" s="154">
        <f>O679*H679</f>
        <v>0</v>
      </c>
      <c r="Q679" s="154">
        <v>0</v>
      </c>
      <c r="R679" s="154">
        <f>Q679*H679</f>
        <v>0</v>
      </c>
      <c r="S679" s="154">
        <v>0</v>
      </c>
      <c r="T679" s="155">
        <f>S679*H679</f>
        <v>0</v>
      </c>
      <c r="AR679" s="156" t="s">
        <v>318</v>
      </c>
      <c r="AT679" s="156" t="s">
        <v>122</v>
      </c>
      <c r="AU679" s="156" t="s">
        <v>82</v>
      </c>
      <c r="AY679" s="17" t="s">
        <v>119</v>
      </c>
      <c r="BE679" s="157">
        <f>IF(N679="základní",J679,0)</f>
        <v>0</v>
      </c>
      <c r="BF679" s="157">
        <f>IF(N679="snížená",J679,0)</f>
        <v>0</v>
      </c>
      <c r="BG679" s="157">
        <f>IF(N679="zákl. přenesená",J679,0)</f>
        <v>0</v>
      </c>
      <c r="BH679" s="157">
        <f>IF(N679="sníž. přenesená",J679,0)</f>
        <v>0</v>
      </c>
      <c r="BI679" s="157">
        <f>IF(N679="nulová",J679,0)</f>
        <v>0</v>
      </c>
      <c r="BJ679" s="17" t="s">
        <v>80</v>
      </c>
      <c r="BK679" s="157">
        <f>ROUND(I679*H679,2)</f>
        <v>0</v>
      </c>
      <c r="BL679" s="17" t="s">
        <v>318</v>
      </c>
      <c r="BM679" s="156" t="s">
        <v>802</v>
      </c>
    </row>
    <row r="680" spans="2:65" s="1" customFormat="1" ht="11.25">
      <c r="B680" s="32"/>
      <c r="D680" s="158" t="s">
        <v>128</v>
      </c>
      <c r="F680" s="159" t="s">
        <v>801</v>
      </c>
      <c r="I680" s="88"/>
      <c r="L680" s="32"/>
      <c r="M680" s="160"/>
      <c r="N680" s="52"/>
      <c r="O680" s="52"/>
      <c r="P680" s="52"/>
      <c r="Q680" s="52"/>
      <c r="R680" s="52"/>
      <c r="S680" s="52"/>
      <c r="T680" s="53"/>
      <c r="AT680" s="17" t="s">
        <v>128</v>
      </c>
      <c r="AU680" s="17" t="s">
        <v>82</v>
      </c>
    </row>
    <row r="681" spans="2:65" s="1" customFormat="1" ht="19.5">
      <c r="B681" s="32"/>
      <c r="D681" s="158" t="s">
        <v>129</v>
      </c>
      <c r="F681" s="161" t="s">
        <v>803</v>
      </c>
      <c r="I681" s="88"/>
      <c r="L681" s="32"/>
      <c r="M681" s="160"/>
      <c r="N681" s="52"/>
      <c r="O681" s="52"/>
      <c r="P681" s="52"/>
      <c r="Q681" s="52"/>
      <c r="R681" s="52"/>
      <c r="S681" s="52"/>
      <c r="T681" s="53"/>
      <c r="AT681" s="17" t="s">
        <v>129</v>
      </c>
      <c r="AU681" s="17" t="s">
        <v>82</v>
      </c>
    </row>
    <row r="682" spans="2:65" s="12" customFormat="1" ht="11.25">
      <c r="B682" s="165"/>
      <c r="D682" s="158" t="s">
        <v>232</v>
      </c>
      <c r="E682" s="166" t="s">
        <v>3</v>
      </c>
      <c r="F682" s="167" t="s">
        <v>804</v>
      </c>
      <c r="H682" s="166" t="s">
        <v>3</v>
      </c>
      <c r="I682" s="168"/>
      <c r="L682" s="165"/>
      <c r="M682" s="169"/>
      <c r="N682" s="170"/>
      <c r="O682" s="170"/>
      <c r="P682" s="170"/>
      <c r="Q682" s="170"/>
      <c r="R682" s="170"/>
      <c r="S682" s="170"/>
      <c r="T682" s="171"/>
      <c r="AT682" s="166" t="s">
        <v>232</v>
      </c>
      <c r="AU682" s="166" t="s">
        <v>82</v>
      </c>
      <c r="AV682" s="12" t="s">
        <v>80</v>
      </c>
      <c r="AW682" s="12" t="s">
        <v>33</v>
      </c>
      <c r="AX682" s="12" t="s">
        <v>72</v>
      </c>
      <c r="AY682" s="166" t="s">
        <v>119</v>
      </c>
    </row>
    <row r="683" spans="2:65" s="13" customFormat="1" ht="11.25">
      <c r="B683" s="172"/>
      <c r="D683" s="158" t="s">
        <v>232</v>
      </c>
      <c r="E683" s="173" t="s">
        <v>3</v>
      </c>
      <c r="F683" s="174" t="s">
        <v>805</v>
      </c>
      <c r="H683" s="175">
        <v>376.12</v>
      </c>
      <c r="I683" s="176"/>
      <c r="L683" s="172"/>
      <c r="M683" s="177"/>
      <c r="N683" s="178"/>
      <c r="O683" s="178"/>
      <c r="P683" s="178"/>
      <c r="Q683" s="178"/>
      <c r="R683" s="178"/>
      <c r="S683" s="178"/>
      <c r="T683" s="179"/>
      <c r="AT683" s="173" t="s">
        <v>232</v>
      </c>
      <c r="AU683" s="173" t="s">
        <v>82</v>
      </c>
      <c r="AV683" s="13" t="s">
        <v>82</v>
      </c>
      <c r="AW683" s="13" t="s">
        <v>33</v>
      </c>
      <c r="AX683" s="13" t="s">
        <v>72</v>
      </c>
      <c r="AY683" s="173" t="s">
        <v>119</v>
      </c>
    </row>
    <row r="684" spans="2:65" s="12" customFormat="1" ht="11.25">
      <c r="B684" s="165"/>
      <c r="D684" s="158" t="s">
        <v>232</v>
      </c>
      <c r="E684" s="166" t="s">
        <v>3</v>
      </c>
      <c r="F684" s="167" t="s">
        <v>806</v>
      </c>
      <c r="H684" s="166" t="s">
        <v>3</v>
      </c>
      <c r="I684" s="168"/>
      <c r="L684" s="165"/>
      <c r="M684" s="169"/>
      <c r="N684" s="170"/>
      <c r="O684" s="170"/>
      <c r="P684" s="170"/>
      <c r="Q684" s="170"/>
      <c r="R684" s="170"/>
      <c r="S684" s="170"/>
      <c r="T684" s="171"/>
      <c r="AT684" s="166" t="s">
        <v>232</v>
      </c>
      <c r="AU684" s="166" t="s">
        <v>82</v>
      </c>
      <c r="AV684" s="12" t="s">
        <v>80</v>
      </c>
      <c r="AW684" s="12" t="s">
        <v>33</v>
      </c>
      <c r="AX684" s="12" t="s">
        <v>72</v>
      </c>
      <c r="AY684" s="166" t="s">
        <v>119</v>
      </c>
    </row>
    <row r="685" spans="2:65" s="13" customFormat="1" ht="11.25">
      <c r="B685" s="172"/>
      <c r="D685" s="158" t="s">
        <v>232</v>
      </c>
      <c r="E685" s="173" t="s">
        <v>3</v>
      </c>
      <c r="F685" s="174" t="s">
        <v>807</v>
      </c>
      <c r="H685" s="175">
        <v>36.86</v>
      </c>
      <c r="I685" s="176"/>
      <c r="L685" s="172"/>
      <c r="M685" s="177"/>
      <c r="N685" s="178"/>
      <c r="O685" s="178"/>
      <c r="P685" s="178"/>
      <c r="Q685" s="178"/>
      <c r="R685" s="178"/>
      <c r="S685" s="178"/>
      <c r="T685" s="179"/>
      <c r="AT685" s="173" t="s">
        <v>232</v>
      </c>
      <c r="AU685" s="173" t="s">
        <v>82</v>
      </c>
      <c r="AV685" s="13" t="s">
        <v>82</v>
      </c>
      <c r="AW685" s="13" t="s">
        <v>33</v>
      </c>
      <c r="AX685" s="13" t="s">
        <v>72</v>
      </c>
      <c r="AY685" s="173" t="s">
        <v>119</v>
      </c>
    </row>
    <row r="686" spans="2:65" s="14" customFormat="1" ht="11.25">
      <c r="B686" s="180"/>
      <c r="D686" s="158" t="s">
        <v>232</v>
      </c>
      <c r="E686" s="181" t="s">
        <v>3</v>
      </c>
      <c r="F686" s="182" t="s">
        <v>235</v>
      </c>
      <c r="H686" s="183">
        <v>412.98</v>
      </c>
      <c r="I686" s="184"/>
      <c r="L686" s="180"/>
      <c r="M686" s="185"/>
      <c r="N686" s="186"/>
      <c r="O686" s="186"/>
      <c r="P686" s="186"/>
      <c r="Q686" s="186"/>
      <c r="R686" s="186"/>
      <c r="S686" s="186"/>
      <c r="T686" s="187"/>
      <c r="AT686" s="181" t="s">
        <v>232</v>
      </c>
      <c r="AU686" s="181" t="s">
        <v>82</v>
      </c>
      <c r="AV686" s="14" t="s">
        <v>126</v>
      </c>
      <c r="AW686" s="14" t="s">
        <v>33</v>
      </c>
      <c r="AX686" s="14" t="s">
        <v>80</v>
      </c>
      <c r="AY686" s="181" t="s">
        <v>119</v>
      </c>
    </row>
    <row r="687" spans="2:65" s="1" customFormat="1" ht="16.5" customHeight="1">
      <c r="B687" s="144"/>
      <c r="C687" s="145" t="s">
        <v>808</v>
      </c>
      <c r="D687" s="145" t="s">
        <v>122</v>
      </c>
      <c r="E687" s="146" t="s">
        <v>809</v>
      </c>
      <c r="F687" s="147" t="s">
        <v>810</v>
      </c>
      <c r="G687" s="148" t="s">
        <v>811</v>
      </c>
      <c r="H687" s="149">
        <v>1</v>
      </c>
      <c r="I687" s="150"/>
      <c r="J687" s="151">
        <f>ROUND(I687*H687,2)</f>
        <v>0</v>
      </c>
      <c r="K687" s="147" t="s">
        <v>3</v>
      </c>
      <c r="L687" s="32"/>
      <c r="M687" s="152" t="s">
        <v>3</v>
      </c>
      <c r="N687" s="153" t="s">
        <v>43</v>
      </c>
      <c r="O687" s="52"/>
      <c r="P687" s="154">
        <f>O687*H687</f>
        <v>0</v>
      </c>
      <c r="Q687" s="154">
        <v>0</v>
      </c>
      <c r="R687" s="154">
        <f>Q687*H687</f>
        <v>0</v>
      </c>
      <c r="S687" s="154">
        <v>0</v>
      </c>
      <c r="T687" s="155">
        <f>S687*H687</f>
        <v>0</v>
      </c>
      <c r="AR687" s="156" t="s">
        <v>318</v>
      </c>
      <c r="AT687" s="156" t="s">
        <v>122</v>
      </c>
      <c r="AU687" s="156" t="s">
        <v>82</v>
      </c>
      <c r="AY687" s="17" t="s">
        <v>119</v>
      </c>
      <c r="BE687" s="157">
        <f>IF(N687="základní",J687,0)</f>
        <v>0</v>
      </c>
      <c r="BF687" s="157">
        <f>IF(N687="snížená",J687,0)</f>
        <v>0</v>
      </c>
      <c r="BG687" s="157">
        <f>IF(N687="zákl. přenesená",J687,0)</f>
        <v>0</v>
      </c>
      <c r="BH687" s="157">
        <f>IF(N687="sníž. přenesená",J687,0)</f>
        <v>0</v>
      </c>
      <c r="BI687" s="157">
        <f>IF(N687="nulová",J687,0)</f>
        <v>0</v>
      </c>
      <c r="BJ687" s="17" t="s">
        <v>80</v>
      </c>
      <c r="BK687" s="157">
        <f>ROUND(I687*H687,2)</f>
        <v>0</v>
      </c>
      <c r="BL687" s="17" t="s">
        <v>318</v>
      </c>
      <c r="BM687" s="156" t="s">
        <v>812</v>
      </c>
    </row>
    <row r="688" spans="2:65" s="1" customFormat="1" ht="11.25">
      <c r="B688" s="32"/>
      <c r="D688" s="158" t="s">
        <v>128</v>
      </c>
      <c r="F688" s="159" t="s">
        <v>810</v>
      </c>
      <c r="I688" s="88"/>
      <c r="L688" s="32"/>
      <c r="M688" s="160"/>
      <c r="N688" s="52"/>
      <c r="O688" s="52"/>
      <c r="P688" s="52"/>
      <c r="Q688" s="52"/>
      <c r="R688" s="52"/>
      <c r="S688" s="52"/>
      <c r="T688" s="53"/>
      <c r="AT688" s="17" t="s">
        <v>128</v>
      </c>
      <c r="AU688" s="17" t="s">
        <v>82</v>
      </c>
    </row>
    <row r="689" spans="2:65" s="1" customFormat="1" ht="107.25">
      <c r="B689" s="32"/>
      <c r="D689" s="158" t="s">
        <v>129</v>
      </c>
      <c r="F689" s="161" t="s">
        <v>813</v>
      </c>
      <c r="I689" s="88"/>
      <c r="L689" s="32"/>
      <c r="M689" s="160"/>
      <c r="N689" s="52"/>
      <c r="O689" s="52"/>
      <c r="P689" s="52"/>
      <c r="Q689" s="52"/>
      <c r="R689" s="52"/>
      <c r="S689" s="52"/>
      <c r="T689" s="53"/>
      <c r="AT689" s="17" t="s">
        <v>129</v>
      </c>
      <c r="AU689" s="17" t="s">
        <v>82</v>
      </c>
    </row>
    <row r="690" spans="2:65" s="1" customFormat="1" ht="16.5" customHeight="1">
      <c r="B690" s="144"/>
      <c r="C690" s="145" t="s">
        <v>814</v>
      </c>
      <c r="D690" s="145" t="s">
        <v>122</v>
      </c>
      <c r="E690" s="146" t="s">
        <v>815</v>
      </c>
      <c r="F690" s="147" t="s">
        <v>816</v>
      </c>
      <c r="G690" s="148" t="s">
        <v>811</v>
      </c>
      <c r="H690" s="149">
        <v>1</v>
      </c>
      <c r="I690" s="150"/>
      <c r="J690" s="151">
        <f>ROUND(I690*H690,2)</f>
        <v>0</v>
      </c>
      <c r="K690" s="147" t="s">
        <v>3</v>
      </c>
      <c r="L690" s="32"/>
      <c r="M690" s="152" t="s">
        <v>3</v>
      </c>
      <c r="N690" s="153" t="s">
        <v>43</v>
      </c>
      <c r="O690" s="52"/>
      <c r="P690" s="154">
        <f>O690*H690</f>
        <v>0</v>
      </c>
      <c r="Q690" s="154">
        <v>0</v>
      </c>
      <c r="R690" s="154">
        <f>Q690*H690</f>
        <v>0</v>
      </c>
      <c r="S690" s="154">
        <v>0</v>
      </c>
      <c r="T690" s="155">
        <f>S690*H690</f>
        <v>0</v>
      </c>
      <c r="AR690" s="156" t="s">
        <v>318</v>
      </c>
      <c r="AT690" s="156" t="s">
        <v>122</v>
      </c>
      <c r="AU690" s="156" t="s">
        <v>82</v>
      </c>
      <c r="AY690" s="17" t="s">
        <v>119</v>
      </c>
      <c r="BE690" s="157">
        <f>IF(N690="základní",J690,0)</f>
        <v>0</v>
      </c>
      <c r="BF690" s="157">
        <f>IF(N690="snížená",J690,0)</f>
        <v>0</v>
      </c>
      <c r="BG690" s="157">
        <f>IF(N690="zákl. přenesená",J690,0)</f>
        <v>0</v>
      </c>
      <c r="BH690" s="157">
        <f>IF(N690="sníž. přenesená",J690,0)</f>
        <v>0</v>
      </c>
      <c r="BI690" s="157">
        <f>IF(N690="nulová",J690,0)</f>
        <v>0</v>
      </c>
      <c r="BJ690" s="17" t="s">
        <v>80</v>
      </c>
      <c r="BK690" s="157">
        <f>ROUND(I690*H690,2)</f>
        <v>0</v>
      </c>
      <c r="BL690" s="17" t="s">
        <v>318</v>
      </c>
      <c r="BM690" s="156" t="s">
        <v>817</v>
      </c>
    </row>
    <row r="691" spans="2:65" s="1" customFormat="1" ht="11.25">
      <c r="B691" s="32"/>
      <c r="D691" s="158" t="s">
        <v>128</v>
      </c>
      <c r="F691" s="159" t="s">
        <v>816</v>
      </c>
      <c r="I691" s="88"/>
      <c r="L691" s="32"/>
      <c r="M691" s="160"/>
      <c r="N691" s="52"/>
      <c r="O691" s="52"/>
      <c r="P691" s="52"/>
      <c r="Q691" s="52"/>
      <c r="R691" s="52"/>
      <c r="S691" s="52"/>
      <c r="T691" s="53"/>
      <c r="AT691" s="17" t="s">
        <v>128</v>
      </c>
      <c r="AU691" s="17" t="s">
        <v>82</v>
      </c>
    </row>
    <row r="692" spans="2:65" s="1" customFormat="1" ht="29.25">
      <c r="B692" s="32"/>
      <c r="D692" s="158" t="s">
        <v>129</v>
      </c>
      <c r="F692" s="161" t="s">
        <v>818</v>
      </c>
      <c r="I692" s="88"/>
      <c r="L692" s="32"/>
      <c r="M692" s="160"/>
      <c r="N692" s="52"/>
      <c r="O692" s="52"/>
      <c r="P692" s="52"/>
      <c r="Q692" s="52"/>
      <c r="R692" s="52"/>
      <c r="S692" s="52"/>
      <c r="T692" s="53"/>
      <c r="AT692" s="17" t="s">
        <v>129</v>
      </c>
      <c r="AU692" s="17" t="s">
        <v>82</v>
      </c>
    </row>
    <row r="693" spans="2:65" s="1" customFormat="1" ht="16.5" customHeight="1">
      <c r="B693" s="144"/>
      <c r="C693" s="145" t="s">
        <v>819</v>
      </c>
      <c r="D693" s="145" t="s">
        <v>122</v>
      </c>
      <c r="E693" s="146" t="s">
        <v>820</v>
      </c>
      <c r="F693" s="147" t="s">
        <v>821</v>
      </c>
      <c r="G693" s="148" t="s">
        <v>811</v>
      </c>
      <c r="H693" s="149">
        <v>7</v>
      </c>
      <c r="I693" s="150"/>
      <c r="J693" s="151">
        <f>ROUND(I693*H693,2)</f>
        <v>0</v>
      </c>
      <c r="K693" s="147" t="s">
        <v>3</v>
      </c>
      <c r="L693" s="32"/>
      <c r="M693" s="152" t="s">
        <v>3</v>
      </c>
      <c r="N693" s="153" t="s">
        <v>43</v>
      </c>
      <c r="O693" s="52"/>
      <c r="P693" s="154">
        <f>O693*H693</f>
        <v>0</v>
      </c>
      <c r="Q693" s="154">
        <v>0</v>
      </c>
      <c r="R693" s="154">
        <f>Q693*H693</f>
        <v>0</v>
      </c>
      <c r="S693" s="154">
        <v>0</v>
      </c>
      <c r="T693" s="155">
        <f>S693*H693</f>
        <v>0</v>
      </c>
      <c r="AR693" s="156" t="s">
        <v>318</v>
      </c>
      <c r="AT693" s="156" t="s">
        <v>122</v>
      </c>
      <c r="AU693" s="156" t="s">
        <v>82</v>
      </c>
      <c r="AY693" s="17" t="s">
        <v>119</v>
      </c>
      <c r="BE693" s="157">
        <f>IF(N693="základní",J693,0)</f>
        <v>0</v>
      </c>
      <c r="BF693" s="157">
        <f>IF(N693="snížená",J693,0)</f>
        <v>0</v>
      </c>
      <c r="BG693" s="157">
        <f>IF(N693="zákl. přenesená",J693,0)</f>
        <v>0</v>
      </c>
      <c r="BH693" s="157">
        <f>IF(N693="sníž. přenesená",J693,0)</f>
        <v>0</v>
      </c>
      <c r="BI693" s="157">
        <f>IF(N693="nulová",J693,0)</f>
        <v>0</v>
      </c>
      <c r="BJ693" s="17" t="s">
        <v>80</v>
      </c>
      <c r="BK693" s="157">
        <f>ROUND(I693*H693,2)</f>
        <v>0</v>
      </c>
      <c r="BL693" s="17" t="s">
        <v>318</v>
      </c>
      <c r="BM693" s="156" t="s">
        <v>822</v>
      </c>
    </row>
    <row r="694" spans="2:65" s="1" customFormat="1" ht="11.25">
      <c r="B694" s="32"/>
      <c r="D694" s="158" t="s">
        <v>128</v>
      </c>
      <c r="F694" s="159" t="s">
        <v>821</v>
      </c>
      <c r="I694" s="88"/>
      <c r="L694" s="32"/>
      <c r="M694" s="160"/>
      <c r="N694" s="52"/>
      <c r="O694" s="52"/>
      <c r="P694" s="52"/>
      <c r="Q694" s="52"/>
      <c r="R694" s="52"/>
      <c r="S694" s="52"/>
      <c r="T694" s="53"/>
      <c r="AT694" s="17" t="s">
        <v>128</v>
      </c>
      <c r="AU694" s="17" t="s">
        <v>82</v>
      </c>
    </row>
    <row r="695" spans="2:65" s="1" customFormat="1" ht="214.5">
      <c r="B695" s="32"/>
      <c r="D695" s="158" t="s">
        <v>129</v>
      </c>
      <c r="F695" s="161" t="s">
        <v>823</v>
      </c>
      <c r="I695" s="88"/>
      <c r="L695" s="32"/>
      <c r="M695" s="160"/>
      <c r="N695" s="52"/>
      <c r="O695" s="52"/>
      <c r="P695" s="52"/>
      <c r="Q695" s="52"/>
      <c r="R695" s="52"/>
      <c r="S695" s="52"/>
      <c r="T695" s="53"/>
      <c r="AT695" s="17" t="s">
        <v>129</v>
      </c>
      <c r="AU695" s="17" t="s">
        <v>82</v>
      </c>
    </row>
    <row r="696" spans="2:65" s="1" customFormat="1" ht="16.5" customHeight="1">
      <c r="B696" s="144"/>
      <c r="C696" s="145" t="s">
        <v>824</v>
      </c>
      <c r="D696" s="145" t="s">
        <v>122</v>
      </c>
      <c r="E696" s="146" t="s">
        <v>825</v>
      </c>
      <c r="F696" s="147" t="s">
        <v>826</v>
      </c>
      <c r="G696" s="148" t="s">
        <v>811</v>
      </c>
      <c r="H696" s="149">
        <v>27</v>
      </c>
      <c r="I696" s="150"/>
      <c r="J696" s="151">
        <f>ROUND(I696*H696,2)</f>
        <v>0</v>
      </c>
      <c r="K696" s="147" t="s">
        <v>3</v>
      </c>
      <c r="L696" s="32"/>
      <c r="M696" s="152" t="s">
        <v>3</v>
      </c>
      <c r="N696" s="153" t="s">
        <v>43</v>
      </c>
      <c r="O696" s="52"/>
      <c r="P696" s="154">
        <f>O696*H696</f>
        <v>0</v>
      </c>
      <c r="Q696" s="154">
        <v>0</v>
      </c>
      <c r="R696" s="154">
        <f>Q696*H696</f>
        <v>0</v>
      </c>
      <c r="S696" s="154">
        <v>0</v>
      </c>
      <c r="T696" s="155">
        <f>S696*H696</f>
        <v>0</v>
      </c>
      <c r="AR696" s="156" t="s">
        <v>318</v>
      </c>
      <c r="AT696" s="156" t="s">
        <v>122</v>
      </c>
      <c r="AU696" s="156" t="s">
        <v>82</v>
      </c>
      <c r="AY696" s="17" t="s">
        <v>119</v>
      </c>
      <c r="BE696" s="157">
        <f>IF(N696="základní",J696,0)</f>
        <v>0</v>
      </c>
      <c r="BF696" s="157">
        <f>IF(N696="snížená",J696,0)</f>
        <v>0</v>
      </c>
      <c r="BG696" s="157">
        <f>IF(N696="zákl. přenesená",J696,0)</f>
        <v>0</v>
      </c>
      <c r="BH696" s="157">
        <f>IF(N696="sníž. přenesená",J696,0)</f>
        <v>0</v>
      </c>
      <c r="BI696" s="157">
        <f>IF(N696="nulová",J696,0)</f>
        <v>0</v>
      </c>
      <c r="BJ696" s="17" t="s">
        <v>80</v>
      </c>
      <c r="BK696" s="157">
        <f>ROUND(I696*H696,2)</f>
        <v>0</v>
      </c>
      <c r="BL696" s="17" t="s">
        <v>318</v>
      </c>
      <c r="BM696" s="156" t="s">
        <v>827</v>
      </c>
    </row>
    <row r="697" spans="2:65" s="1" customFormat="1" ht="11.25">
      <c r="B697" s="32"/>
      <c r="D697" s="158" t="s">
        <v>128</v>
      </c>
      <c r="F697" s="159" t="s">
        <v>826</v>
      </c>
      <c r="I697" s="88"/>
      <c r="L697" s="32"/>
      <c r="M697" s="160"/>
      <c r="N697" s="52"/>
      <c r="O697" s="52"/>
      <c r="P697" s="52"/>
      <c r="Q697" s="52"/>
      <c r="R697" s="52"/>
      <c r="S697" s="52"/>
      <c r="T697" s="53"/>
      <c r="AT697" s="17" t="s">
        <v>128</v>
      </c>
      <c r="AU697" s="17" t="s">
        <v>82</v>
      </c>
    </row>
    <row r="698" spans="2:65" s="1" customFormat="1" ht="39">
      <c r="B698" s="32"/>
      <c r="D698" s="158" t="s">
        <v>129</v>
      </c>
      <c r="F698" s="161" t="s">
        <v>828</v>
      </c>
      <c r="I698" s="88"/>
      <c r="L698" s="32"/>
      <c r="M698" s="160"/>
      <c r="N698" s="52"/>
      <c r="O698" s="52"/>
      <c r="P698" s="52"/>
      <c r="Q698" s="52"/>
      <c r="R698" s="52"/>
      <c r="S698" s="52"/>
      <c r="T698" s="53"/>
      <c r="AT698" s="17" t="s">
        <v>129</v>
      </c>
      <c r="AU698" s="17" t="s">
        <v>82</v>
      </c>
    </row>
    <row r="699" spans="2:65" s="1" customFormat="1" ht="16.5" customHeight="1">
      <c r="B699" s="144"/>
      <c r="C699" s="145" t="s">
        <v>829</v>
      </c>
      <c r="D699" s="145" t="s">
        <v>122</v>
      </c>
      <c r="E699" s="146" t="s">
        <v>830</v>
      </c>
      <c r="F699" s="147" t="s">
        <v>831</v>
      </c>
      <c r="G699" s="148" t="s">
        <v>811</v>
      </c>
      <c r="H699" s="149">
        <v>1</v>
      </c>
      <c r="I699" s="150"/>
      <c r="J699" s="151">
        <f>ROUND(I699*H699,2)</f>
        <v>0</v>
      </c>
      <c r="K699" s="147" t="s">
        <v>3</v>
      </c>
      <c r="L699" s="32"/>
      <c r="M699" s="152" t="s">
        <v>3</v>
      </c>
      <c r="N699" s="153" t="s">
        <v>43</v>
      </c>
      <c r="O699" s="52"/>
      <c r="P699" s="154">
        <f>O699*H699</f>
        <v>0</v>
      </c>
      <c r="Q699" s="154">
        <v>0</v>
      </c>
      <c r="R699" s="154">
        <f>Q699*H699</f>
        <v>0</v>
      </c>
      <c r="S699" s="154">
        <v>0</v>
      </c>
      <c r="T699" s="155">
        <f>S699*H699</f>
        <v>0</v>
      </c>
      <c r="AR699" s="156" t="s">
        <v>318</v>
      </c>
      <c r="AT699" s="156" t="s">
        <v>122</v>
      </c>
      <c r="AU699" s="156" t="s">
        <v>82</v>
      </c>
      <c r="AY699" s="17" t="s">
        <v>119</v>
      </c>
      <c r="BE699" s="157">
        <f>IF(N699="základní",J699,0)</f>
        <v>0</v>
      </c>
      <c r="BF699" s="157">
        <f>IF(N699="snížená",J699,0)</f>
        <v>0</v>
      </c>
      <c r="BG699" s="157">
        <f>IF(N699="zákl. přenesená",J699,0)</f>
        <v>0</v>
      </c>
      <c r="BH699" s="157">
        <f>IF(N699="sníž. přenesená",J699,0)</f>
        <v>0</v>
      </c>
      <c r="BI699" s="157">
        <f>IF(N699="nulová",J699,0)</f>
        <v>0</v>
      </c>
      <c r="BJ699" s="17" t="s">
        <v>80</v>
      </c>
      <c r="BK699" s="157">
        <f>ROUND(I699*H699,2)</f>
        <v>0</v>
      </c>
      <c r="BL699" s="17" t="s">
        <v>318</v>
      </c>
      <c r="BM699" s="156" t="s">
        <v>832</v>
      </c>
    </row>
    <row r="700" spans="2:65" s="1" customFormat="1" ht="11.25">
      <c r="B700" s="32"/>
      <c r="D700" s="158" t="s">
        <v>128</v>
      </c>
      <c r="F700" s="159" t="s">
        <v>831</v>
      </c>
      <c r="I700" s="88"/>
      <c r="L700" s="32"/>
      <c r="M700" s="160"/>
      <c r="N700" s="52"/>
      <c r="O700" s="52"/>
      <c r="P700" s="52"/>
      <c r="Q700" s="52"/>
      <c r="R700" s="52"/>
      <c r="S700" s="52"/>
      <c r="T700" s="53"/>
      <c r="AT700" s="17" t="s">
        <v>128</v>
      </c>
      <c r="AU700" s="17" t="s">
        <v>82</v>
      </c>
    </row>
    <row r="701" spans="2:65" s="1" customFormat="1" ht="39">
      <c r="B701" s="32"/>
      <c r="D701" s="158" t="s">
        <v>129</v>
      </c>
      <c r="F701" s="161" t="s">
        <v>833</v>
      </c>
      <c r="I701" s="88"/>
      <c r="L701" s="32"/>
      <c r="M701" s="160"/>
      <c r="N701" s="52"/>
      <c r="O701" s="52"/>
      <c r="P701" s="52"/>
      <c r="Q701" s="52"/>
      <c r="R701" s="52"/>
      <c r="S701" s="52"/>
      <c r="T701" s="53"/>
      <c r="AT701" s="17" t="s">
        <v>129</v>
      </c>
      <c r="AU701" s="17" t="s">
        <v>82</v>
      </c>
    </row>
    <row r="702" spans="2:65" s="1" customFormat="1" ht="16.5" customHeight="1">
      <c r="B702" s="144"/>
      <c r="C702" s="145" t="s">
        <v>834</v>
      </c>
      <c r="D702" s="145" t="s">
        <v>122</v>
      </c>
      <c r="E702" s="146" t="s">
        <v>835</v>
      </c>
      <c r="F702" s="147" t="s">
        <v>836</v>
      </c>
      <c r="G702" s="148" t="s">
        <v>811</v>
      </c>
      <c r="H702" s="149">
        <v>2</v>
      </c>
      <c r="I702" s="150"/>
      <c r="J702" s="151">
        <f>ROUND(I702*H702,2)</f>
        <v>0</v>
      </c>
      <c r="K702" s="147" t="s">
        <v>3</v>
      </c>
      <c r="L702" s="32"/>
      <c r="M702" s="152" t="s">
        <v>3</v>
      </c>
      <c r="N702" s="153" t="s">
        <v>43</v>
      </c>
      <c r="O702" s="52"/>
      <c r="P702" s="154">
        <f>O702*H702</f>
        <v>0</v>
      </c>
      <c r="Q702" s="154">
        <v>0</v>
      </c>
      <c r="R702" s="154">
        <f>Q702*H702</f>
        <v>0</v>
      </c>
      <c r="S702" s="154">
        <v>0</v>
      </c>
      <c r="T702" s="155">
        <f>S702*H702</f>
        <v>0</v>
      </c>
      <c r="AR702" s="156" t="s">
        <v>318</v>
      </c>
      <c r="AT702" s="156" t="s">
        <v>122</v>
      </c>
      <c r="AU702" s="156" t="s">
        <v>82</v>
      </c>
      <c r="AY702" s="17" t="s">
        <v>119</v>
      </c>
      <c r="BE702" s="157">
        <f>IF(N702="základní",J702,0)</f>
        <v>0</v>
      </c>
      <c r="BF702" s="157">
        <f>IF(N702="snížená",J702,0)</f>
        <v>0</v>
      </c>
      <c r="BG702" s="157">
        <f>IF(N702="zákl. přenesená",J702,0)</f>
        <v>0</v>
      </c>
      <c r="BH702" s="157">
        <f>IF(N702="sníž. přenesená",J702,0)</f>
        <v>0</v>
      </c>
      <c r="BI702" s="157">
        <f>IF(N702="nulová",J702,0)</f>
        <v>0</v>
      </c>
      <c r="BJ702" s="17" t="s">
        <v>80</v>
      </c>
      <c r="BK702" s="157">
        <f>ROUND(I702*H702,2)</f>
        <v>0</v>
      </c>
      <c r="BL702" s="17" t="s">
        <v>318</v>
      </c>
      <c r="BM702" s="156" t="s">
        <v>837</v>
      </c>
    </row>
    <row r="703" spans="2:65" s="1" customFormat="1" ht="11.25">
      <c r="B703" s="32"/>
      <c r="D703" s="158" t="s">
        <v>128</v>
      </c>
      <c r="F703" s="159" t="s">
        <v>838</v>
      </c>
      <c r="I703" s="88"/>
      <c r="L703" s="32"/>
      <c r="M703" s="160"/>
      <c r="N703" s="52"/>
      <c r="O703" s="52"/>
      <c r="P703" s="52"/>
      <c r="Q703" s="52"/>
      <c r="R703" s="52"/>
      <c r="S703" s="52"/>
      <c r="T703" s="53"/>
      <c r="AT703" s="17" t="s">
        <v>128</v>
      </c>
      <c r="AU703" s="17" t="s">
        <v>82</v>
      </c>
    </row>
    <row r="704" spans="2:65" s="1" customFormat="1" ht="29.25">
      <c r="B704" s="32"/>
      <c r="D704" s="158" t="s">
        <v>129</v>
      </c>
      <c r="F704" s="161" t="s">
        <v>839</v>
      </c>
      <c r="I704" s="88"/>
      <c r="L704" s="32"/>
      <c r="M704" s="160"/>
      <c r="N704" s="52"/>
      <c r="O704" s="52"/>
      <c r="P704" s="52"/>
      <c r="Q704" s="52"/>
      <c r="R704" s="52"/>
      <c r="S704" s="52"/>
      <c r="T704" s="53"/>
      <c r="AT704" s="17" t="s">
        <v>129</v>
      </c>
      <c r="AU704" s="17" t="s">
        <v>82</v>
      </c>
    </row>
    <row r="705" spans="2:65" s="1" customFormat="1" ht="16.5" customHeight="1">
      <c r="B705" s="144"/>
      <c r="C705" s="145" t="s">
        <v>840</v>
      </c>
      <c r="D705" s="145" t="s">
        <v>122</v>
      </c>
      <c r="E705" s="146" t="s">
        <v>841</v>
      </c>
      <c r="F705" s="147" t="s">
        <v>842</v>
      </c>
      <c r="G705" s="148" t="s">
        <v>811</v>
      </c>
      <c r="H705" s="149">
        <v>4</v>
      </c>
      <c r="I705" s="150"/>
      <c r="J705" s="151">
        <f>ROUND(I705*H705,2)</f>
        <v>0</v>
      </c>
      <c r="K705" s="147" t="s">
        <v>3</v>
      </c>
      <c r="L705" s="32"/>
      <c r="M705" s="152" t="s">
        <v>3</v>
      </c>
      <c r="N705" s="153" t="s">
        <v>43</v>
      </c>
      <c r="O705" s="52"/>
      <c r="P705" s="154">
        <f>O705*H705</f>
        <v>0</v>
      </c>
      <c r="Q705" s="154">
        <v>0</v>
      </c>
      <c r="R705" s="154">
        <f>Q705*H705</f>
        <v>0</v>
      </c>
      <c r="S705" s="154">
        <v>0</v>
      </c>
      <c r="T705" s="155">
        <f>S705*H705</f>
        <v>0</v>
      </c>
      <c r="AR705" s="156" t="s">
        <v>318</v>
      </c>
      <c r="AT705" s="156" t="s">
        <v>122</v>
      </c>
      <c r="AU705" s="156" t="s">
        <v>82</v>
      </c>
      <c r="AY705" s="17" t="s">
        <v>119</v>
      </c>
      <c r="BE705" s="157">
        <f>IF(N705="základní",J705,0)</f>
        <v>0</v>
      </c>
      <c r="BF705" s="157">
        <f>IF(N705="snížená",J705,0)</f>
        <v>0</v>
      </c>
      <c r="BG705" s="157">
        <f>IF(N705="zákl. přenesená",J705,0)</f>
        <v>0</v>
      </c>
      <c r="BH705" s="157">
        <f>IF(N705="sníž. přenesená",J705,0)</f>
        <v>0</v>
      </c>
      <c r="BI705" s="157">
        <f>IF(N705="nulová",J705,0)</f>
        <v>0</v>
      </c>
      <c r="BJ705" s="17" t="s">
        <v>80</v>
      </c>
      <c r="BK705" s="157">
        <f>ROUND(I705*H705,2)</f>
        <v>0</v>
      </c>
      <c r="BL705" s="17" t="s">
        <v>318</v>
      </c>
      <c r="BM705" s="156" t="s">
        <v>843</v>
      </c>
    </row>
    <row r="706" spans="2:65" s="1" customFormat="1" ht="11.25">
      <c r="B706" s="32"/>
      <c r="D706" s="158" t="s">
        <v>128</v>
      </c>
      <c r="F706" s="159" t="s">
        <v>842</v>
      </c>
      <c r="I706" s="88"/>
      <c r="L706" s="32"/>
      <c r="M706" s="160"/>
      <c r="N706" s="52"/>
      <c r="O706" s="52"/>
      <c r="P706" s="52"/>
      <c r="Q706" s="52"/>
      <c r="R706" s="52"/>
      <c r="S706" s="52"/>
      <c r="T706" s="53"/>
      <c r="AT706" s="17" t="s">
        <v>128</v>
      </c>
      <c r="AU706" s="17" t="s">
        <v>82</v>
      </c>
    </row>
    <row r="707" spans="2:65" s="1" customFormat="1" ht="19.5">
      <c r="B707" s="32"/>
      <c r="D707" s="158" t="s">
        <v>129</v>
      </c>
      <c r="F707" s="161" t="s">
        <v>803</v>
      </c>
      <c r="I707" s="88"/>
      <c r="L707" s="32"/>
      <c r="M707" s="160"/>
      <c r="N707" s="52"/>
      <c r="O707" s="52"/>
      <c r="P707" s="52"/>
      <c r="Q707" s="52"/>
      <c r="R707" s="52"/>
      <c r="S707" s="52"/>
      <c r="T707" s="53"/>
      <c r="AT707" s="17" t="s">
        <v>129</v>
      </c>
      <c r="AU707" s="17" t="s">
        <v>82</v>
      </c>
    </row>
    <row r="708" spans="2:65" s="1" customFormat="1" ht="16.5" customHeight="1">
      <c r="B708" s="144"/>
      <c r="C708" s="145" t="s">
        <v>844</v>
      </c>
      <c r="D708" s="145" t="s">
        <v>122</v>
      </c>
      <c r="E708" s="146" t="s">
        <v>845</v>
      </c>
      <c r="F708" s="147" t="s">
        <v>846</v>
      </c>
      <c r="G708" s="148" t="s">
        <v>624</v>
      </c>
      <c r="H708" s="149">
        <v>2</v>
      </c>
      <c r="I708" s="150"/>
      <c r="J708" s="151">
        <f>ROUND(I708*H708,2)</f>
        <v>0</v>
      </c>
      <c r="K708" s="147" t="s">
        <v>3</v>
      </c>
      <c r="L708" s="32"/>
      <c r="M708" s="152" t="s">
        <v>3</v>
      </c>
      <c r="N708" s="153" t="s">
        <v>43</v>
      </c>
      <c r="O708" s="52"/>
      <c r="P708" s="154">
        <f>O708*H708</f>
        <v>0</v>
      </c>
      <c r="Q708" s="154">
        <v>0</v>
      </c>
      <c r="R708" s="154">
        <f>Q708*H708</f>
        <v>0</v>
      </c>
      <c r="S708" s="154">
        <v>0</v>
      </c>
      <c r="T708" s="155">
        <f>S708*H708</f>
        <v>0</v>
      </c>
      <c r="AR708" s="156" t="s">
        <v>318</v>
      </c>
      <c r="AT708" s="156" t="s">
        <v>122</v>
      </c>
      <c r="AU708" s="156" t="s">
        <v>82</v>
      </c>
      <c r="AY708" s="17" t="s">
        <v>119</v>
      </c>
      <c r="BE708" s="157">
        <f>IF(N708="základní",J708,0)</f>
        <v>0</v>
      </c>
      <c r="BF708" s="157">
        <f>IF(N708="snížená",J708,0)</f>
        <v>0</v>
      </c>
      <c r="BG708" s="157">
        <f>IF(N708="zákl. přenesená",J708,0)</f>
        <v>0</v>
      </c>
      <c r="BH708" s="157">
        <f>IF(N708="sníž. přenesená",J708,0)</f>
        <v>0</v>
      </c>
      <c r="BI708" s="157">
        <f>IF(N708="nulová",J708,0)</f>
        <v>0</v>
      </c>
      <c r="BJ708" s="17" t="s">
        <v>80</v>
      </c>
      <c r="BK708" s="157">
        <f>ROUND(I708*H708,2)</f>
        <v>0</v>
      </c>
      <c r="BL708" s="17" t="s">
        <v>318</v>
      </c>
      <c r="BM708" s="156" t="s">
        <v>847</v>
      </c>
    </row>
    <row r="709" spans="2:65" s="1" customFormat="1" ht="11.25">
      <c r="B709" s="32"/>
      <c r="D709" s="158" t="s">
        <v>128</v>
      </c>
      <c r="F709" s="159" t="s">
        <v>846</v>
      </c>
      <c r="I709" s="88"/>
      <c r="L709" s="32"/>
      <c r="M709" s="160"/>
      <c r="N709" s="52"/>
      <c r="O709" s="52"/>
      <c r="P709" s="52"/>
      <c r="Q709" s="52"/>
      <c r="R709" s="52"/>
      <c r="S709" s="52"/>
      <c r="T709" s="53"/>
      <c r="AT709" s="17" t="s">
        <v>128</v>
      </c>
      <c r="AU709" s="17" t="s">
        <v>82</v>
      </c>
    </row>
    <row r="710" spans="2:65" s="1" customFormat="1" ht="19.5">
      <c r="B710" s="32"/>
      <c r="D710" s="158" t="s">
        <v>129</v>
      </c>
      <c r="F710" s="161" t="s">
        <v>848</v>
      </c>
      <c r="I710" s="88"/>
      <c r="L710" s="32"/>
      <c r="M710" s="160"/>
      <c r="N710" s="52"/>
      <c r="O710" s="52"/>
      <c r="P710" s="52"/>
      <c r="Q710" s="52"/>
      <c r="R710" s="52"/>
      <c r="S710" s="52"/>
      <c r="T710" s="53"/>
      <c r="AT710" s="17" t="s">
        <v>129</v>
      </c>
      <c r="AU710" s="17" t="s">
        <v>82</v>
      </c>
    </row>
    <row r="711" spans="2:65" s="11" customFormat="1" ht="22.9" customHeight="1">
      <c r="B711" s="131"/>
      <c r="D711" s="132" t="s">
        <v>71</v>
      </c>
      <c r="E711" s="142" t="s">
        <v>849</v>
      </c>
      <c r="F711" s="142" t="s">
        <v>850</v>
      </c>
      <c r="I711" s="134"/>
      <c r="J711" s="143">
        <f>BK711</f>
        <v>0</v>
      </c>
      <c r="L711" s="131"/>
      <c r="M711" s="136"/>
      <c r="N711" s="137"/>
      <c r="O711" s="137"/>
      <c r="P711" s="138">
        <f>SUM(P712:P714)</f>
        <v>0</v>
      </c>
      <c r="Q711" s="137"/>
      <c r="R711" s="138">
        <f>SUM(R712:R714)</f>
        <v>1.728E-2</v>
      </c>
      <c r="S711" s="137"/>
      <c r="T711" s="139">
        <f>SUM(T712:T714)</f>
        <v>0</v>
      </c>
      <c r="AR711" s="132" t="s">
        <v>82</v>
      </c>
      <c r="AT711" s="140" t="s">
        <v>71</v>
      </c>
      <c r="AU711" s="140" t="s">
        <v>80</v>
      </c>
      <c r="AY711" s="132" t="s">
        <v>119</v>
      </c>
      <c r="BK711" s="141">
        <f>SUM(BK712:BK714)</f>
        <v>0</v>
      </c>
    </row>
    <row r="712" spans="2:65" s="1" customFormat="1" ht="16.5" customHeight="1">
      <c r="B712" s="144"/>
      <c r="C712" s="145" t="s">
        <v>851</v>
      </c>
      <c r="D712" s="145" t="s">
        <v>122</v>
      </c>
      <c r="E712" s="146" t="s">
        <v>852</v>
      </c>
      <c r="F712" s="147" t="s">
        <v>853</v>
      </c>
      <c r="G712" s="148" t="s">
        <v>252</v>
      </c>
      <c r="H712" s="149">
        <v>32</v>
      </c>
      <c r="I712" s="150"/>
      <c r="J712" s="151">
        <f>ROUND(I712*H712,2)</f>
        <v>0</v>
      </c>
      <c r="K712" s="147" t="s">
        <v>3</v>
      </c>
      <c r="L712" s="32"/>
      <c r="M712" s="152" t="s">
        <v>3</v>
      </c>
      <c r="N712" s="153" t="s">
        <v>43</v>
      </c>
      <c r="O712" s="52"/>
      <c r="P712" s="154">
        <f>O712*H712</f>
        <v>0</v>
      </c>
      <c r="Q712" s="154">
        <v>5.4000000000000001E-4</v>
      </c>
      <c r="R712" s="154">
        <f>Q712*H712</f>
        <v>1.728E-2</v>
      </c>
      <c r="S712" s="154">
        <v>0</v>
      </c>
      <c r="T712" s="155">
        <f>S712*H712</f>
        <v>0</v>
      </c>
      <c r="AR712" s="156" t="s">
        <v>318</v>
      </c>
      <c r="AT712" s="156" t="s">
        <v>122</v>
      </c>
      <c r="AU712" s="156" t="s">
        <v>82</v>
      </c>
      <c r="AY712" s="17" t="s">
        <v>119</v>
      </c>
      <c r="BE712" s="157">
        <f>IF(N712="základní",J712,0)</f>
        <v>0</v>
      </c>
      <c r="BF712" s="157">
        <f>IF(N712="snížená",J712,0)</f>
        <v>0</v>
      </c>
      <c r="BG712" s="157">
        <f>IF(N712="zákl. přenesená",J712,0)</f>
        <v>0</v>
      </c>
      <c r="BH712" s="157">
        <f>IF(N712="sníž. přenesená",J712,0)</f>
        <v>0</v>
      </c>
      <c r="BI712" s="157">
        <f>IF(N712="nulová",J712,0)</f>
        <v>0</v>
      </c>
      <c r="BJ712" s="17" t="s">
        <v>80</v>
      </c>
      <c r="BK712" s="157">
        <f>ROUND(I712*H712,2)</f>
        <v>0</v>
      </c>
      <c r="BL712" s="17" t="s">
        <v>318</v>
      </c>
      <c r="BM712" s="156" t="s">
        <v>854</v>
      </c>
    </row>
    <row r="713" spans="2:65" s="1" customFormat="1" ht="11.25">
      <c r="B713" s="32"/>
      <c r="D713" s="158" t="s">
        <v>128</v>
      </c>
      <c r="F713" s="159" t="s">
        <v>853</v>
      </c>
      <c r="I713" s="88"/>
      <c r="L713" s="32"/>
      <c r="M713" s="160"/>
      <c r="N713" s="52"/>
      <c r="O713" s="52"/>
      <c r="P713" s="52"/>
      <c r="Q713" s="52"/>
      <c r="R713" s="52"/>
      <c r="S713" s="52"/>
      <c r="T713" s="53"/>
      <c r="AT713" s="17" t="s">
        <v>128</v>
      </c>
      <c r="AU713" s="17" t="s">
        <v>82</v>
      </c>
    </row>
    <row r="714" spans="2:65" s="1" customFormat="1" ht="19.5">
      <c r="B714" s="32"/>
      <c r="D714" s="158" t="s">
        <v>129</v>
      </c>
      <c r="F714" s="161" t="s">
        <v>794</v>
      </c>
      <c r="I714" s="88"/>
      <c r="L714" s="32"/>
      <c r="M714" s="160"/>
      <c r="N714" s="52"/>
      <c r="O714" s="52"/>
      <c r="P714" s="52"/>
      <c r="Q714" s="52"/>
      <c r="R714" s="52"/>
      <c r="S714" s="52"/>
      <c r="T714" s="53"/>
      <c r="AT714" s="17" t="s">
        <v>129</v>
      </c>
      <c r="AU714" s="17" t="s">
        <v>82</v>
      </c>
    </row>
    <row r="715" spans="2:65" s="11" customFormat="1" ht="22.9" customHeight="1">
      <c r="B715" s="131"/>
      <c r="D715" s="132" t="s">
        <v>71</v>
      </c>
      <c r="E715" s="142" t="s">
        <v>855</v>
      </c>
      <c r="F715" s="142" t="s">
        <v>856</v>
      </c>
      <c r="I715" s="134"/>
      <c r="J715" s="143">
        <f>BK715</f>
        <v>0</v>
      </c>
      <c r="L715" s="131"/>
      <c r="M715" s="136"/>
      <c r="N715" s="137"/>
      <c r="O715" s="137"/>
      <c r="P715" s="138">
        <f>SUM(P716:P719)</f>
        <v>0</v>
      </c>
      <c r="Q715" s="137"/>
      <c r="R715" s="138">
        <f>SUM(R716:R719)</f>
        <v>0</v>
      </c>
      <c r="S715" s="137"/>
      <c r="T715" s="139">
        <f>SUM(T716:T719)</f>
        <v>0</v>
      </c>
      <c r="AR715" s="132" t="s">
        <v>82</v>
      </c>
      <c r="AT715" s="140" t="s">
        <v>71</v>
      </c>
      <c r="AU715" s="140" t="s">
        <v>80</v>
      </c>
      <c r="AY715" s="132" t="s">
        <v>119</v>
      </c>
      <c r="BK715" s="141">
        <f>SUM(BK716:BK719)</f>
        <v>0</v>
      </c>
    </row>
    <row r="716" spans="2:65" s="1" customFormat="1" ht="16.5" customHeight="1">
      <c r="B716" s="144"/>
      <c r="C716" s="145" t="s">
        <v>857</v>
      </c>
      <c r="D716" s="145" t="s">
        <v>122</v>
      </c>
      <c r="E716" s="146" t="s">
        <v>858</v>
      </c>
      <c r="F716" s="147" t="s">
        <v>859</v>
      </c>
      <c r="G716" s="148" t="s">
        <v>252</v>
      </c>
      <c r="H716" s="149">
        <v>170</v>
      </c>
      <c r="I716" s="150"/>
      <c r="J716" s="151">
        <f>ROUND(I716*H716,2)</f>
        <v>0</v>
      </c>
      <c r="K716" s="147" t="s">
        <v>3</v>
      </c>
      <c r="L716" s="32"/>
      <c r="M716" s="152" t="s">
        <v>3</v>
      </c>
      <c r="N716" s="153" t="s">
        <v>43</v>
      </c>
      <c r="O716" s="52"/>
      <c r="P716" s="154">
        <f>O716*H716</f>
        <v>0</v>
      </c>
      <c r="Q716" s="154">
        <v>0</v>
      </c>
      <c r="R716" s="154">
        <f>Q716*H716</f>
        <v>0</v>
      </c>
      <c r="S716" s="154">
        <v>0</v>
      </c>
      <c r="T716" s="155">
        <f>S716*H716</f>
        <v>0</v>
      </c>
      <c r="AR716" s="156" t="s">
        <v>318</v>
      </c>
      <c r="AT716" s="156" t="s">
        <v>122</v>
      </c>
      <c r="AU716" s="156" t="s">
        <v>82</v>
      </c>
      <c r="AY716" s="17" t="s">
        <v>119</v>
      </c>
      <c r="BE716" s="157">
        <f>IF(N716="základní",J716,0)</f>
        <v>0</v>
      </c>
      <c r="BF716" s="157">
        <f>IF(N716="snížená",J716,0)</f>
        <v>0</v>
      </c>
      <c r="BG716" s="157">
        <f>IF(N716="zákl. přenesená",J716,0)</f>
        <v>0</v>
      </c>
      <c r="BH716" s="157">
        <f>IF(N716="sníž. přenesená",J716,0)</f>
        <v>0</v>
      </c>
      <c r="BI716" s="157">
        <f>IF(N716="nulová",J716,0)</f>
        <v>0</v>
      </c>
      <c r="BJ716" s="17" t="s">
        <v>80</v>
      </c>
      <c r="BK716" s="157">
        <f>ROUND(I716*H716,2)</f>
        <v>0</v>
      </c>
      <c r="BL716" s="17" t="s">
        <v>318</v>
      </c>
      <c r="BM716" s="156" t="s">
        <v>860</v>
      </c>
    </row>
    <row r="717" spans="2:65" s="1" customFormat="1" ht="11.25">
      <c r="B717" s="32"/>
      <c r="D717" s="158" t="s">
        <v>128</v>
      </c>
      <c r="F717" s="159" t="s">
        <v>859</v>
      </c>
      <c r="I717" s="88"/>
      <c r="L717" s="32"/>
      <c r="M717" s="160"/>
      <c r="N717" s="52"/>
      <c r="O717" s="52"/>
      <c r="P717" s="52"/>
      <c r="Q717" s="52"/>
      <c r="R717" s="52"/>
      <c r="S717" s="52"/>
      <c r="T717" s="53"/>
      <c r="AT717" s="17" t="s">
        <v>128</v>
      </c>
      <c r="AU717" s="17" t="s">
        <v>82</v>
      </c>
    </row>
    <row r="718" spans="2:65" s="13" customFormat="1" ht="11.25">
      <c r="B718" s="172"/>
      <c r="D718" s="158" t="s">
        <v>232</v>
      </c>
      <c r="E718" s="173" t="s">
        <v>3</v>
      </c>
      <c r="F718" s="174" t="s">
        <v>861</v>
      </c>
      <c r="H718" s="175">
        <v>170</v>
      </c>
      <c r="I718" s="176"/>
      <c r="L718" s="172"/>
      <c r="M718" s="177"/>
      <c r="N718" s="178"/>
      <c r="O718" s="178"/>
      <c r="P718" s="178"/>
      <c r="Q718" s="178"/>
      <c r="R718" s="178"/>
      <c r="S718" s="178"/>
      <c r="T718" s="179"/>
      <c r="AT718" s="173" t="s">
        <v>232</v>
      </c>
      <c r="AU718" s="173" t="s">
        <v>82</v>
      </c>
      <c r="AV718" s="13" t="s">
        <v>82</v>
      </c>
      <c r="AW718" s="13" t="s">
        <v>33</v>
      </c>
      <c r="AX718" s="13" t="s">
        <v>72</v>
      </c>
      <c r="AY718" s="173" t="s">
        <v>119</v>
      </c>
    </row>
    <row r="719" spans="2:65" s="14" customFormat="1" ht="11.25">
      <c r="B719" s="180"/>
      <c r="D719" s="158" t="s">
        <v>232</v>
      </c>
      <c r="E719" s="181" t="s">
        <v>3</v>
      </c>
      <c r="F719" s="182" t="s">
        <v>235</v>
      </c>
      <c r="H719" s="183">
        <v>170</v>
      </c>
      <c r="I719" s="184"/>
      <c r="L719" s="180"/>
      <c r="M719" s="185"/>
      <c r="N719" s="186"/>
      <c r="O719" s="186"/>
      <c r="P719" s="186"/>
      <c r="Q719" s="186"/>
      <c r="R719" s="186"/>
      <c r="S719" s="186"/>
      <c r="T719" s="187"/>
      <c r="AT719" s="181" t="s">
        <v>232</v>
      </c>
      <c r="AU719" s="181" t="s">
        <v>82</v>
      </c>
      <c r="AV719" s="14" t="s">
        <v>126</v>
      </c>
      <c r="AW719" s="14" t="s">
        <v>33</v>
      </c>
      <c r="AX719" s="14" t="s">
        <v>80</v>
      </c>
      <c r="AY719" s="181" t="s">
        <v>119</v>
      </c>
    </row>
    <row r="720" spans="2:65" s="11" customFormat="1" ht="22.9" customHeight="1">
      <c r="B720" s="131"/>
      <c r="D720" s="132" t="s">
        <v>71</v>
      </c>
      <c r="E720" s="142" t="s">
        <v>862</v>
      </c>
      <c r="F720" s="142" t="s">
        <v>856</v>
      </c>
      <c r="I720" s="134"/>
      <c r="J720" s="143">
        <f>BK720</f>
        <v>0</v>
      </c>
      <c r="L720" s="131"/>
      <c r="M720" s="136"/>
      <c r="N720" s="137"/>
      <c r="O720" s="137"/>
      <c r="P720" s="138">
        <f>SUM(P721:P725)</f>
        <v>0</v>
      </c>
      <c r="Q720" s="137"/>
      <c r="R720" s="138">
        <f>SUM(R721:R725)</f>
        <v>0</v>
      </c>
      <c r="S720" s="137"/>
      <c r="T720" s="139">
        <f>SUM(T721:T725)</f>
        <v>0</v>
      </c>
      <c r="AR720" s="132" t="s">
        <v>82</v>
      </c>
      <c r="AT720" s="140" t="s">
        <v>71</v>
      </c>
      <c r="AU720" s="140" t="s">
        <v>80</v>
      </c>
      <c r="AY720" s="132" t="s">
        <v>119</v>
      </c>
      <c r="BK720" s="141">
        <f>SUM(BK721:BK725)</f>
        <v>0</v>
      </c>
    </row>
    <row r="721" spans="2:65" s="1" customFormat="1" ht="16.5" customHeight="1">
      <c r="B721" s="144"/>
      <c r="C721" s="145" t="s">
        <v>863</v>
      </c>
      <c r="D721" s="145" t="s">
        <v>122</v>
      </c>
      <c r="E721" s="146" t="s">
        <v>864</v>
      </c>
      <c r="F721" s="147" t="s">
        <v>865</v>
      </c>
      <c r="G721" s="148" t="s">
        <v>252</v>
      </c>
      <c r="H721" s="149">
        <v>48.005000000000003</v>
      </c>
      <c r="I721" s="150"/>
      <c r="J721" s="151">
        <f>ROUND(I721*H721,2)</f>
        <v>0</v>
      </c>
      <c r="K721" s="147" t="s">
        <v>3</v>
      </c>
      <c r="L721" s="32"/>
      <c r="M721" s="152" t="s">
        <v>3</v>
      </c>
      <c r="N721" s="153" t="s">
        <v>43</v>
      </c>
      <c r="O721" s="52"/>
      <c r="P721" s="154">
        <f>O721*H721</f>
        <v>0</v>
      </c>
      <c r="Q721" s="154">
        <v>0</v>
      </c>
      <c r="R721" s="154">
        <f>Q721*H721</f>
        <v>0</v>
      </c>
      <c r="S721" s="154">
        <v>0</v>
      </c>
      <c r="T721" s="155">
        <f>S721*H721</f>
        <v>0</v>
      </c>
      <c r="AR721" s="156" t="s">
        <v>318</v>
      </c>
      <c r="AT721" s="156" t="s">
        <v>122</v>
      </c>
      <c r="AU721" s="156" t="s">
        <v>82</v>
      </c>
      <c r="AY721" s="17" t="s">
        <v>119</v>
      </c>
      <c r="BE721" s="157">
        <f>IF(N721="základní",J721,0)</f>
        <v>0</v>
      </c>
      <c r="BF721" s="157">
        <f>IF(N721="snížená",J721,0)</f>
        <v>0</v>
      </c>
      <c r="BG721" s="157">
        <f>IF(N721="zákl. přenesená",J721,0)</f>
        <v>0</v>
      </c>
      <c r="BH721" s="157">
        <f>IF(N721="sníž. přenesená",J721,0)</f>
        <v>0</v>
      </c>
      <c r="BI721" s="157">
        <f>IF(N721="nulová",J721,0)</f>
        <v>0</v>
      </c>
      <c r="BJ721" s="17" t="s">
        <v>80</v>
      </c>
      <c r="BK721" s="157">
        <f>ROUND(I721*H721,2)</f>
        <v>0</v>
      </c>
      <c r="BL721" s="17" t="s">
        <v>318</v>
      </c>
      <c r="BM721" s="156" t="s">
        <v>866</v>
      </c>
    </row>
    <row r="722" spans="2:65" s="1" customFormat="1" ht="11.25">
      <c r="B722" s="32"/>
      <c r="D722" s="158" t="s">
        <v>128</v>
      </c>
      <c r="F722" s="159" t="s">
        <v>865</v>
      </c>
      <c r="I722" s="88"/>
      <c r="L722" s="32"/>
      <c r="M722" s="160"/>
      <c r="N722" s="52"/>
      <c r="O722" s="52"/>
      <c r="P722" s="52"/>
      <c r="Q722" s="52"/>
      <c r="R722" s="52"/>
      <c r="S722" s="52"/>
      <c r="T722" s="53"/>
      <c r="AT722" s="17" t="s">
        <v>128</v>
      </c>
      <c r="AU722" s="17" t="s">
        <v>82</v>
      </c>
    </row>
    <row r="723" spans="2:65" s="12" customFormat="1" ht="11.25">
      <c r="B723" s="165"/>
      <c r="D723" s="158" t="s">
        <v>232</v>
      </c>
      <c r="E723" s="166" t="s">
        <v>3</v>
      </c>
      <c r="F723" s="167" t="s">
        <v>286</v>
      </c>
      <c r="H723" s="166" t="s">
        <v>3</v>
      </c>
      <c r="I723" s="168"/>
      <c r="L723" s="165"/>
      <c r="M723" s="169"/>
      <c r="N723" s="170"/>
      <c r="O723" s="170"/>
      <c r="P723" s="170"/>
      <c r="Q723" s="170"/>
      <c r="R723" s="170"/>
      <c r="S723" s="170"/>
      <c r="T723" s="171"/>
      <c r="AT723" s="166" t="s">
        <v>232</v>
      </c>
      <c r="AU723" s="166" t="s">
        <v>82</v>
      </c>
      <c r="AV723" s="12" t="s">
        <v>80</v>
      </c>
      <c r="AW723" s="12" t="s">
        <v>33</v>
      </c>
      <c r="AX723" s="12" t="s">
        <v>72</v>
      </c>
      <c r="AY723" s="166" t="s">
        <v>119</v>
      </c>
    </row>
    <row r="724" spans="2:65" s="13" customFormat="1" ht="11.25">
      <c r="B724" s="172"/>
      <c r="D724" s="158" t="s">
        <v>232</v>
      </c>
      <c r="E724" s="173" t="s">
        <v>3</v>
      </c>
      <c r="F724" s="174" t="s">
        <v>287</v>
      </c>
      <c r="H724" s="175">
        <v>48.005000000000003</v>
      </c>
      <c r="I724" s="176"/>
      <c r="L724" s="172"/>
      <c r="M724" s="177"/>
      <c r="N724" s="178"/>
      <c r="O724" s="178"/>
      <c r="P724" s="178"/>
      <c r="Q724" s="178"/>
      <c r="R724" s="178"/>
      <c r="S724" s="178"/>
      <c r="T724" s="179"/>
      <c r="AT724" s="173" t="s">
        <v>232</v>
      </c>
      <c r="AU724" s="173" t="s">
        <v>82</v>
      </c>
      <c r="AV724" s="13" t="s">
        <v>82</v>
      </c>
      <c r="AW724" s="13" t="s">
        <v>33</v>
      </c>
      <c r="AX724" s="13" t="s">
        <v>72</v>
      </c>
      <c r="AY724" s="173" t="s">
        <v>119</v>
      </c>
    </row>
    <row r="725" spans="2:65" s="14" customFormat="1" ht="11.25">
      <c r="B725" s="180"/>
      <c r="D725" s="158" t="s">
        <v>232</v>
      </c>
      <c r="E725" s="181" t="s">
        <v>3</v>
      </c>
      <c r="F725" s="182" t="s">
        <v>235</v>
      </c>
      <c r="H725" s="183">
        <v>48.005000000000003</v>
      </c>
      <c r="I725" s="184"/>
      <c r="L725" s="180"/>
      <c r="M725" s="185"/>
      <c r="N725" s="186"/>
      <c r="O725" s="186"/>
      <c r="P725" s="186"/>
      <c r="Q725" s="186"/>
      <c r="R725" s="186"/>
      <c r="S725" s="186"/>
      <c r="T725" s="187"/>
      <c r="AT725" s="181" t="s">
        <v>232</v>
      </c>
      <c r="AU725" s="181" t="s">
        <v>82</v>
      </c>
      <c r="AV725" s="14" t="s">
        <v>126</v>
      </c>
      <c r="AW725" s="14" t="s">
        <v>33</v>
      </c>
      <c r="AX725" s="14" t="s">
        <v>80</v>
      </c>
      <c r="AY725" s="181" t="s">
        <v>119</v>
      </c>
    </row>
    <row r="726" spans="2:65" s="11" customFormat="1" ht="25.9" customHeight="1">
      <c r="B726" s="131"/>
      <c r="D726" s="132" t="s">
        <v>71</v>
      </c>
      <c r="E726" s="133" t="s">
        <v>260</v>
      </c>
      <c r="F726" s="133" t="s">
        <v>867</v>
      </c>
      <c r="I726" s="134"/>
      <c r="J726" s="135">
        <f>BK726</f>
        <v>0</v>
      </c>
      <c r="L726" s="131"/>
      <c r="M726" s="136"/>
      <c r="N726" s="137"/>
      <c r="O726" s="137"/>
      <c r="P726" s="138">
        <f>P727+P749</f>
        <v>0</v>
      </c>
      <c r="Q726" s="137"/>
      <c r="R726" s="138">
        <f>R727+R749</f>
        <v>0</v>
      </c>
      <c r="S726" s="137"/>
      <c r="T726" s="139">
        <f>T727+T749</f>
        <v>0</v>
      </c>
      <c r="AR726" s="132" t="s">
        <v>135</v>
      </c>
      <c r="AT726" s="140" t="s">
        <v>71</v>
      </c>
      <c r="AU726" s="140" t="s">
        <v>72</v>
      </c>
      <c r="AY726" s="132" t="s">
        <v>119</v>
      </c>
      <c r="BK726" s="141">
        <f>BK727+BK749</f>
        <v>0</v>
      </c>
    </row>
    <row r="727" spans="2:65" s="11" customFormat="1" ht="22.9" customHeight="1">
      <c r="B727" s="131"/>
      <c r="D727" s="132" t="s">
        <v>71</v>
      </c>
      <c r="E727" s="142" t="s">
        <v>868</v>
      </c>
      <c r="F727" s="142" t="s">
        <v>869</v>
      </c>
      <c r="I727" s="134"/>
      <c r="J727" s="143">
        <f>BK727</f>
        <v>0</v>
      </c>
      <c r="L727" s="131"/>
      <c r="M727" s="136"/>
      <c r="N727" s="137"/>
      <c r="O727" s="137"/>
      <c r="P727" s="138">
        <f>SUM(P728:P748)</f>
        <v>0</v>
      </c>
      <c r="Q727" s="137"/>
      <c r="R727" s="138">
        <f>SUM(R728:R748)</f>
        <v>0</v>
      </c>
      <c r="S727" s="137"/>
      <c r="T727" s="139">
        <f>SUM(T728:T748)</f>
        <v>0</v>
      </c>
      <c r="AR727" s="132" t="s">
        <v>135</v>
      </c>
      <c r="AT727" s="140" t="s">
        <v>71</v>
      </c>
      <c r="AU727" s="140" t="s">
        <v>80</v>
      </c>
      <c r="AY727" s="132" t="s">
        <v>119</v>
      </c>
      <c r="BK727" s="141">
        <f>SUM(BK728:BK748)</f>
        <v>0</v>
      </c>
    </row>
    <row r="728" spans="2:65" s="1" customFormat="1" ht="16.5" customHeight="1">
      <c r="B728" s="144"/>
      <c r="C728" s="145" t="s">
        <v>870</v>
      </c>
      <c r="D728" s="145" t="s">
        <v>122</v>
      </c>
      <c r="E728" s="146" t="s">
        <v>871</v>
      </c>
      <c r="F728" s="147" t="s">
        <v>872</v>
      </c>
      <c r="G728" s="148" t="s">
        <v>389</v>
      </c>
      <c r="H728" s="149">
        <v>33.880000000000003</v>
      </c>
      <c r="I728" s="150"/>
      <c r="J728" s="151">
        <f>ROUND(I728*H728,2)</f>
        <v>0</v>
      </c>
      <c r="K728" s="147" t="s">
        <v>3</v>
      </c>
      <c r="L728" s="32"/>
      <c r="M728" s="152" t="s">
        <v>3</v>
      </c>
      <c r="N728" s="153" t="s">
        <v>43</v>
      </c>
      <c r="O728" s="52"/>
      <c r="P728" s="154">
        <f>O728*H728</f>
        <v>0</v>
      </c>
      <c r="Q728" s="154">
        <v>0</v>
      </c>
      <c r="R728" s="154">
        <f>Q728*H728</f>
        <v>0</v>
      </c>
      <c r="S728" s="154">
        <v>0</v>
      </c>
      <c r="T728" s="155">
        <f>S728*H728</f>
        <v>0</v>
      </c>
      <c r="AR728" s="156" t="s">
        <v>590</v>
      </c>
      <c r="AT728" s="156" t="s">
        <v>122</v>
      </c>
      <c r="AU728" s="156" t="s">
        <v>82</v>
      </c>
      <c r="AY728" s="17" t="s">
        <v>119</v>
      </c>
      <c r="BE728" s="157">
        <f>IF(N728="základní",J728,0)</f>
        <v>0</v>
      </c>
      <c r="BF728" s="157">
        <f>IF(N728="snížená",J728,0)</f>
        <v>0</v>
      </c>
      <c r="BG728" s="157">
        <f>IF(N728="zákl. přenesená",J728,0)</f>
        <v>0</v>
      </c>
      <c r="BH728" s="157">
        <f>IF(N728="sníž. přenesená",J728,0)</f>
        <v>0</v>
      </c>
      <c r="BI728" s="157">
        <f>IF(N728="nulová",J728,0)</f>
        <v>0</v>
      </c>
      <c r="BJ728" s="17" t="s">
        <v>80</v>
      </c>
      <c r="BK728" s="157">
        <f>ROUND(I728*H728,2)</f>
        <v>0</v>
      </c>
      <c r="BL728" s="17" t="s">
        <v>590</v>
      </c>
      <c r="BM728" s="156" t="s">
        <v>873</v>
      </c>
    </row>
    <row r="729" spans="2:65" s="1" customFormat="1" ht="11.25">
      <c r="B729" s="32"/>
      <c r="D729" s="158" t="s">
        <v>128</v>
      </c>
      <c r="F729" s="159" t="s">
        <v>872</v>
      </c>
      <c r="I729" s="88"/>
      <c r="L729" s="32"/>
      <c r="M729" s="160"/>
      <c r="N729" s="52"/>
      <c r="O729" s="52"/>
      <c r="P729" s="52"/>
      <c r="Q729" s="52"/>
      <c r="R729" s="52"/>
      <c r="S729" s="52"/>
      <c r="T729" s="53"/>
      <c r="AT729" s="17" t="s">
        <v>128</v>
      </c>
      <c r="AU729" s="17" t="s">
        <v>82</v>
      </c>
    </row>
    <row r="730" spans="2:65" s="13" customFormat="1" ht="11.25">
      <c r="B730" s="172"/>
      <c r="D730" s="158" t="s">
        <v>232</v>
      </c>
      <c r="E730" s="173" t="s">
        <v>3</v>
      </c>
      <c r="F730" s="174" t="s">
        <v>874</v>
      </c>
      <c r="H730" s="175">
        <v>33.880000000000003</v>
      </c>
      <c r="I730" s="176"/>
      <c r="L730" s="172"/>
      <c r="M730" s="177"/>
      <c r="N730" s="178"/>
      <c r="O730" s="178"/>
      <c r="P730" s="178"/>
      <c r="Q730" s="178"/>
      <c r="R730" s="178"/>
      <c r="S730" s="178"/>
      <c r="T730" s="179"/>
      <c r="AT730" s="173" t="s">
        <v>232</v>
      </c>
      <c r="AU730" s="173" t="s">
        <v>82</v>
      </c>
      <c r="AV730" s="13" t="s">
        <v>82</v>
      </c>
      <c r="AW730" s="13" t="s">
        <v>33</v>
      </c>
      <c r="AX730" s="13" t="s">
        <v>72</v>
      </c>
      <c r="AY730" s="173" t="s">
        <v>119</v>
      </c>
    </row>
    <row r="731" spans="2:65" s="14" customFormat="1" ht="11.25">
      <c r="B731" s="180"/>
      <c r="D731" s="158" t="s">
        <v>232</v>
      </c>
      <c r="E731" s="181" t="s">
        <v>3</v>
      </c>
      <c r="F731" s="182" t="s">
        <v>235</v>
      </c>
      <c r="H731" s="183">
        <v>33.880000000000003</v>
      </c>
      <c r="I731" s="184"/>
      <c r="L731" s="180"/>
      <c r="M731" s="185"/>
      <c r="N731" s="186"/>
      <c r="O731" s="186"/>
      <c r="P731" s="186"/>
      <c r="Q731" s="186"/>
      <c r="R731" s="186"/>
      <c r="S731" s="186"/>
      <c r="T731" s="187"/>
      <c r="AT731" s="181" t="s">
        <v>232</v>
      </c>
      <c r="AU731" s="181" t="s">
        <v>82</v>
      </c>
      <c r="AV731" s="14" t="s">
        <v>126</v>
      </c>
      <c r="AW731" s="14" t="s">
        <v>33</v>
      </c>
      <c r="AX731" s="14" t="s">
        <v>80</v>
      </c>
      <c r="AY731" s="181" t="s">
        <v>119</v>
      </c>
    </row>
    <row r="732" spans="2:65" s="1" customFormat="1" ht="16.5" customHeight="1">
      <c r="B732" s="144"/>
      <c r="C732" s="188" t="s">
        <v>875</v>
      </c>
      <c r="D732" s="188" t="s">
        <v>260</v>
      </c>
      <c r="E732" s="189" t="s">
        <v>876</v>
      </c>
      <c r="F732" s="190" t="s">
        <v>877</v>
      </c>
      <c r="G732" s="191" t="s">
        <v>389</v>
      </c>
      <c r="H732" s="192">
        <v>33.880000000000003</v>
      </c>
      <c r="I732" s="193"/>
      <c r="J732" s="194">
        <f>ROUND(I732*H732,2)</f>
        <v>0</v>
      </c>
      <c r="K732" s="190" t="s">
        <v>3</v>
      </c>
      <c r="L732" s="195"/>
      <c r="M732" s="196" t="s">
        <v>3</v>
      </c>
      <c r="N732" s="197" t="s">
        <v>43</v>
      </c>
      <c r="O732" s="52"/>
      <c r="P732" s="154">
        <f>O732*H732</f>
        <v>0</v>
      </c>
      <c r="Q732" s="154">
        <v>0</v>
      </c>
      <c r="R732" s="154">
        <f>Q732*H732</f>
        <v>0</v>
      </c>
      <c r="S732" s="154">
        <v>0</v>
      </c>
      <c r="T732" s="155">
        <f>S732*H732</f>
        <v>0</v>
      </c>
      <c r="AR732" s="156" t="s">
        <v>878</v>
      </c>
      <c r="AT732" s="156" t="s">
        <v>260</v>
      </c>
      <c r="AU732" s="156" t="s">
        <v>82</v>
      </c>
      <c r="AY732" s="17" t="s">
        <v>119</v>
      </c>
      <c r="BE732" s="157">
        <f>IF(N732="základní",J732,0)</f>
        <v>0</v>
      </c>
      <c r="BF732" s="157">
        <f>IF(N732="snížená",J732,0)</f>
        <v>0</v>
      </c>
      <c r="BG732" s="157">
        <f>IF(N732="zákl. přenesená",J732,0)</f>
        <v>0</v>
      </c>
      <c r="BH732" s="157">
        <f>IF(N732="sníž. přenesená",J732,0)</f>
        <v>0</v>
      </c>
      <c r="BI732" s="157">
        <f>IF(N732="nulová",J732,0)</f>
        <v>0</v>
      </c>
      <c r="BJ732" s="17" t="s">
        <v>80</v>
      </c>
      <c r="BK732" s="157">
        <f>ROUND(I732*H732,2)</f>
        <v>0</v>
      </c>
      <c r="BL732" s="17" t="s">
        <v>590</v>
      </c>
      <c r="BM732" s="156" t="s">
        <v>879</v>
      </c>
    </row>
    <row r="733" spans="2:65" s="1" customFormat="1" ht="11.25">
      <c r="B733" s="32"/>
      <c r="D733" s="158" t="s">
        <v>128</v>
      </c>
      <c r="F733" s="159" t="s">
        <v>877</v>
      </c>
      <c r="I733" s="88"/>
      <c r="L733" s="32"/>
      <c r="M733" s="160"/>
      <c r="N733" s="52"/>
      <c r="O733" s="52"/>
      <c r="P733" s="52"/>
      <c r="Q733" s="52"/>
      <c r="R733" s="52"/>
      <c r="S733" s="52"/>
      <c r="T733" s="53"/>
      <c r="AT733" s="17" t="s">
        <v>128</v>
      </c>
      <c r="AU733" s="17" t="s">
        <v>82</v>
      </c>
    </row>
    <row r="734" spans="2:65" s="13" customFormat="1" ht="11.25">
      <c r="B734" s="172"/>
      <c r="D734" s="158" t="s">
        <v>232</v>
      </c>
      <c r="E734" s="173" t="s">
        <v>3</v>
      </c>
      <c r="F734" s="174" t="s">
        <v>874</v>
      </c>
      <c r="H734" s="175">
        <v>33.880000000000003</v>
      </c>
      <c r="I734" s="176"/>
      <c r="L734" s="172"/>
      <c r="M734" s="177"/>
      <c r="N734" s="178"/>
      <c r="O734" s="178"/>
      <c r="P734" s="178"/>
      <c r="Q734" s="178"/>
      <c r="R734" s="178"/>
      <c r="S734" s="178"/>
      <c r="T734" s="179"/>
      <c r="AT734" s="173" t="s">
        <v>232</v>
      </c>
      <c r="AU734" s="173" t="s">
        <v>82</v>
      </c>
      <c r="AV734" s="13" t="s">
        <v>82</v>
      </c>
      <c r="AW734" s="13" t="s">
        <v>33</v>
      </c>
      <c r="AX734" s="13" t="s">
        <v>72</v>
      </c>
      <c r="AY734" s="173" t="s">
        <v>119</v>
      </c>
    </row>
    <row r="735" spans="2:65" s="14" customFormat="1" ht="11.25">
      <c r="B735" s="180"/>
      <c r="D735" s="158" t="s">
        <v>232</v>
      </c>
      <c r="E735" s="181" t="s">
        <v>3</v>
      </c>
      <c r="F735" s="182" t="s">
        <v>235</v>
      </c>
      <c r="H735" s="183">
        <v>33.880000000000003</v>
      </c>
      <c r="I735" s="184"/>
      <c r="L735" s="180"/>
      <c r="M735" s="185"/>
      <c r="N735" s="186"/>
      <c r="O735" s="186"/>
      <c r="P735" s="186"/>
      <c r="Q735" s="186"/>
      <c r="R735" s="186"/>
      <c r="S735" s="186"/>
      <c r="T735" s="187"/>
      <c r="AT735" s="181" t="s">
        <v>232</v>
      </c>
      <c r="AU735" s="181" t="s">
        <v>82</v>
      </c>
      <c r="AV735" s="14" t="s">
        <v>126</v>
      </c>
      <c r="AW735" s="14" t="s">
        <v>33</v>
      </c>
      <c r="AX735" s="14" t="s">
        <v>80</v>
      </c>
      <c r="AY735" s="181" t="s">
        <v>119</v>
      </c>
    </row>
    <row r="736" spans="2:65" s="1" customFormat="1" ht="16.5" customHeight="1">
      <c r="B736" s="144"/>
      <c r="C736" s="145" t="s">
        <v>880</v>
      </c>
      <c r="D736" s="145" t="s">
        <v>122</v>
      </c>
      <c r="E736" s="146" t="s">
        <v>881</v>
      </c>
      <c r="F736" s="147" t="s">
        <v>882</v>
      </c>
      <c r="G736" s="148" t="s">
        <v>175</v>
      </c>
      <c r="H736" s="149">
        <v>4</v>
      </c>
      <c r="I736" s="150"/>
      <c r="J736" s="151">
        <f>ROUND(I736*H736,2)</f>
        <v>0</v>
      </c>
      <c r="K736" s="147" t="s">
        <v>3</v>
      </c>
      <c r="L736" s="32"/>
      <c r="M736" s="152" t="s">
        <v>3</v>
      </c>
      <c r="N736" s="153" t="s">
        <v>43</v>
      </c>
      <c r="O736" s="52"/>
      <c r="P736" s="154">
        <f>O736*H736</f>
        <v>0</v>
      </c>
      <c r="Q736" s="154">
        <v>0</v>
      </c>
      <c r="R736" s="154">
        <f>Q736*H736</f>
        <v>0</v>
      </c>
      <c r="S736" s="154">
        <v>0</v>
      </c>
      <c r="T736" s="155">
        <f>S736*H736</f>
        <v>0</v>
      </c>
      <c r="AR736" s="156" t="s">
        <v>590</v>
      </c>
      <c r="AT736" s="156" t="s">
        <v>122</v>
      </c>
      <c r="AU736" s="156" t="s">
        <v>82</v>
      </c>
      <c r="AY736" s="17" t="s">
        <v>119</v>
      </c>
      <c r="BE736" s="157">
        <f>IF(N736="základní",J736,0)</f>
        <v>0</v>
      </c>
      <c r="BF736" s="157">
        <f>IF(N736="snížená",J736,0)</f>
        <v>0</v>
      </c>
      <c r="BG736" s="157">
        <f>IF(N736="zákl. přenesená",J736,0)</f>
        <v>0</v>
      </c>
      <c r="BH736" s="157">
        <f>IF(N736="sníž. přenesená",J736,0)</f>
        <v>0</v>
      </c>
      <c r="BI736" s="157">
        <f>IF(N736="nulová",J736,0)</f>
        <v>0</v>
      </c>
      <c r="BJ736" s="17" t="s">
        <v>80</v>
      </c>
      <c r="BK736" s="157">
        <f>ROUND(I736*H736,2)</f>
        <v>0</v>
      </c>
      <c r="BL736" s="17" t="s">
        <v>590</v>
      </c>
      <c r="BM736" s="156" t="s">
        <v>883</v>
      </c>
    </row>
    <row r="737" spans="2:65" s="1" customFormat="1" ht="11.25">
      <c r="B737" s="32"/>
      <c r="D737" s="158" t="s">
        <v>128</v>
      </c>
      <c r="F737" s="159" t="s">
        <v>882</v>
      </c>
      <c r="I737" s="88"/>
      <c r="L737" s="32"/>
      <c r="M737" s="160"/>
      <c r="N737" s="52"/>
      <c r="O737" s="52"/>
      <c r="P737" s="52"/>
      <c r="Q737" s="52"/>
      <c r="R737" s="52"/>
      <c r="S737" s="52"/>
      <c r="T737" s="53"/>
      <c r="AT737" s="17" t="s">
        <v>128</v>
      </c>
      <c r="AU737" s="17" t="s">
        <v>82</v>
      </c>
    </row>
    <row r="738" spans="2:65" s="1" customFormat="1" ht="117">
      <c r="B738" s="32"/>
      <c r="D738" s="158" t="s">
        <v>129</v>
      </c>
      <c r="F738" s="161" t="s">
        <v>884</v>
      </c>
      <c r="I738" s="88"/>
      <c r="L738" s="32"/>
      <c r="M738" s="160"/>
      <c r="N738" s="52"/>
      <c r="O738" s="52"/>
      <c r="P738" s="52"/>
      <c r="Q738" s="52"/>
      <c r="R738" s="52"/>
      <c r="S738" s="52"/>
      <c r="T738" s="53"/>
      <c r="AT738" s="17" t="s">
        <v>129</v>
      </c>
      <c r="AU738" s="17" t="s">
        <v>82</v>
      </c>
    </row>
    <row r="739" spans="2:65" s="13" customFormat="1" ht="11.25">
      <c r="B739" s="172"/>
      <c r="D739" s="158" t="s">
        <v>232</v>
      </c>
      <c r="E739" s="173" t="s">
        <v>3</v>
      </c>
      <c r="F739" s="174" t="s">
        <v>126</v>
      </c>
      <c r="H739" s="175">
        <v>4</v>
      </c>
      <c r="I739" s="176"/>
      <c r="L739" s="172"/>
      <c r="M739" s="177"/>
      <c r="N739" s="178"/>
      <c r="O739" s="178"/>
      <c r="P739" s="178"/>
      <c r="Q739" s="178"/>
      <c r="R739" s="178"/>
      <c r="S739" s="178"/>
      <c r="T739" s="179"/>
      <c r="AT739" s="173" t="s">
        <v>232</v>
      </c>
      <c r="AU739" s="173" t="s">
        <v>82</v>
      </c>
      <c r="AV739" s="13" t="s">
        <v>82</v>
      </c>
      <c r="AW739" s="13" t="s">
        <v>33</v>
      </c>
      <c r="AX739" s="13" t="s">
        <v>72</v>
      </c>
      <c r="AY739" s="173" t="s">
        <v>119</v>
      </c>
    </row>
    <row r="740" spans="2:65" s="14" customFormat="1" ht="11.25">
      <c r="B740" s="180"/>
      <c r="D740" s="158" t="s">
        <v>232</v>
      </c>
      <c r="E740" s="181" t="s">
        <v>3</v>
      </c>
      <c r="F740" s="182" t="s">
        <v>235</v>
      </c>
      <c r="H740" s="183">
        <v>4</v>
      </c>
      <c r="I740" s="184"/>
      <c r="L740" s="180"/>
      <c r="M740" s="185"/>
      <c r="N740" s="186"/>
      <c r="O740" s="186"/>
      <c r="P740" s="186"/>
      <c r="Q740" s="186"/>
      <c r="R740" s="186"/>
      <c r="S740" s="186"/>
      <c r="T740" s="187"/>
      <c r="AT740" s="181" t="s">
        <v>232</v>
      </c>
      <c r="AU740" s="181" t="s">
        <v>82</v>
      </c>
      <c r="AV740" s="14" t="s">
        <v>126</v>
      </c>
      <c r="AW740" s="14" t="s">
        <v>33</v>
      </c>
      <c r="AX740" s="14" t="s">
        <v>80</v>
      </c>
      <c r="AY740" s="181" t="s">
        <v>119</v>
      </c>
    </row>
    <row r="741" spans="2:65" s="1" customFormat="1" ht="16.5" customHeight="1">
      <c r="B741" s="144"/>
      <c r="C741" s="145" t="s">
        <v>885</v>
      </c>
      <c r="D741" s="145" t="s">
        <v>122</v>
      </c>
      <c r="E741" s="146" t="s">
        <v>886</v>
      </c>
      <c r="F741" s="147" t="s">
        <v>887</v>
      </c>
      <c r="G741" s="148" t="s">
        <v>175</v>
      </c>
      <c r="H741" s="149">
        <v>1</v>
      </c>
      <c r="I741" s="150"/>
      <c r="J741" s="151">
        <f>ROUND(I741*H741,2)</f>
        <v>0</v>
      </c>
      <c r="K741" s="147" t="s">
        <v>3</v>
      </c>
      <c r="L741" s="32"/>
      <c r="M741" s="152" t="s">
        <v>3</v>
      </c>
      <c r="N741" s="153" t="s">
        <v>43</v>
      </c>
      <c r="O741" s="52"/>
      <c r="P741" s="154">
        <f>O741*H741</f>
        <v>0</v>
      </c>
      <c r="Q741" s="154">
        <v>0</v>
      </c>
      <c r="R741" s="154">
        <f>Q741*H741</f>
        <v>0</v>
      </c>
      <c r="S741" s="154">
        <v>0</v>
      </c>
      <c r="T741" s="155">
        <f>S741*H741</f>
        <v>0</v>
      </c>
      <c r="AR741" s="156" t="s">
        <v>590</v>
      </c>
      <c r="AT741" s="156" t="s">
        <v>122</v>
      </c>
      <c r="AU741" s="156" t="s">
        <v>82</v>
      </c>
      <c r="AY741" s="17" t="s">
        <v>119</v>
      </c>
      <c r="BE741" s="157">
        <f>IF(N741="základní",J741,0)</f>
        <v>0</v>
      </c>
      <c r="BF741" s="157">
        <f>IF(N741="snížená",J741,0)</f>
        <v>0</v>
      </c>
      <c r="BG741" s="157">
        <f>IF(N741="zákl. přenesená",J741,0)</f>
        <v>0</v>
      </c>
      <c r="BH741" s="157">
        <f>IF(N741="sníž. přenesená",J741,0)</f>
        <v>0</v>
      </c>
      <c r="BI741" s="157">
        <f>IF(N741="nulová",J741,0)</f>
        <v>0</v>
      </c>
      <c r="BJ741" s="17" t="s">
        <v>80</v>
      </c>
      <c r="BK741" s="157">
        <f>ROUND(I741*H741,2)</f>
        <v>0</v>
      </c>
      <c r="BL741" s="17" t="s">
        <v>590</v>
      </c>
      <c r="BM741" s="156" t="s">
        <v>888</v>
      </c>
    </row>
    <row r="742" spans="2:65" s="1" customFormat="1" ht="11.25">
      <c r="B742" s="32"/>
      <c r="D742" s="158" t="s">
        <v>128</v>
      </c>
      <c r="F742" s="159" t="s">
        <v>887</v>
      </c>
      <c r="I742" s="88"/>
      <c r="L742" s="32"/>
      <c r="M742" s="160"/>
      <c r="N742" s="52"/>
      <c r="O742" s="52"/>
      <c r="P742" s="52"/>
      <c r="Q742" s="52"/>
      <c r="R742" s="52"/>
      <c r="S742" s="52"/>
      <c r="T742" s="53"/>
      <c r="AT742" s="17" t="s">
        <v>128</v>
      </c>
      <c r="AU742" s="17" t="s">
        <v>82</v>
      </c>
    </row>
    <row r="743" spans="2:65" s="1" customFormat="1" ht="29.25">
      <c r="B743" s="32"/>
      <c r="D743" s="158" t="s">
        <v>129</v>
      </c>
      <c r="F743" s="161" t="s">
        <v>889</v>
      </c>
      <c r="I743" s="88"/>
      <c r="L743" s="32"/>
      <c r="M743" s="160"/>
      <c r="N743" s="52"/>
      <c r="O743" s="52"/>
      <c r="P743" s="52"/>
      <c r="Q743" s="52"/>
      <c r="R743" s="52"/>
      <c r="S743" s="52"/>
      <c r="T743" s="53"/>
      <c r="AT743" s="17" t="s">
        <v>129</v>
      </c>
      <c r="AU743" s="17" t="s">
        <v>82</v>
      </c>
    </row>
    <row r="744" spans="2:65" s="1" customFormat="1" ht="16.5" customHeight="1">
      <c r="B744" s="144"/>
      <c r="C744" s="145" t="s">
        <v>890</v>
      </c>
      <c r="D744" s="145" t="s">
        <v>122</v>
      </c>
      <c r="E744" s="146" t="s">
        <v>891</v>
      </c>
      <c r="F744" s="147" t="s">
        <v>892</v>
      </c>
      <c r="G744" s="148" t="s">
        <v>389</v>
      </c>
      <c r="H744" s="149">
        <v>33.880000000000003</v>
      </c>
      <c r="I744" s="150"/>
      <c r="J744" s="151">
        <f>ROUND(I744*H744,2)</f>
        <v>0</v>
      </c>
      <c r="K744" s="147" t="s">
        <v>3</v>
      </c>
      <c r="L744" s="32"/>
      <c r="M744" s="152" t="s">
        <v>3</v>
      </c>
      <c r="N744" s="153" t="s">
        <v>43</v>
      </c>
      <c r="O744" s="52"/>
      <c r="P744" s="154">
        <f>O744*H744</f>
        <v>0</v>
      </c>
      <c r="Q744" s="154">
        <v>0</v>
      </c>
      <c r="R744" s="154">
        <f>Q744*H744</f>
        <v>0</v>
      </c>
      <c r="S744" s="154">
        <v>0</v>
      </c>
      <c r="T744" s="155">
        <f>S744*H744</f>
        <v>0</v>
      </c>
      <c r="AR744" s="156" t="s">
        <v>590</v>
      </c>
      <c r="AT744" s="156" t="s">
        <v>122</v>
      </c>
      <c r="AU744" s="156" t="s">
        <v>82</v>
      </c>
      <c r="AY744" s="17" t="s">
        <v>119</v>
      </c>
      <c r="BE744" s="157">
        <f>IF(N744="základní",J744,0)</f>
        <v>0</v>
      </c>
      <c r="BF744" s="157">
        <f>IF(N744="snížená",J744,0)</f>
        <v>0</v>
      </c>
      <c r="BG744" s="157">
        <f>IF(N744="zákl. přenesená",J744,0)</f>
        <v>0</v>
      </c>
      <c r="BH744" s="157">
        <f>IF(N744="sníž. přenesená",J744,0)</f>
        <v>0</v>
      </c>
      <c r="BI744" s="157">
        <f>IF(N744="nulová",J744,0)</f>
        <v>0</v>
      </c>
      <c r="BJ744" s="17" t="s">
        <v>80</v>
      </c>
      <c r="BK744" s="157">
        <f>ROUND(I744*H744,2)</f>
        <v>0</v>
      </c>
      <c r="BL744" s="17" t="s">
        <v>590</v>
      </c>
      <c r="BM744" s="156" t="s">
        <v>893</v>
      </c>
    </row>
    <row r="745" spans="2:65" s="1" customFormat="1" ht="11.25">
      <c r="B745" s="32"/>
      <c r="D745" s="158" t="s">
        <v>128</v>
      </c>
      <c r="F745" s="159" t="s">
        <v>892</v>
      </c>
      <c r="I745" s="88"/>
      <c r="L745" s="32"/>
      <c r="M745" s="160"/>
      <c r="N745" s="52"/>
      <c r="O745" s="52"/>
      <c r="P745" s="52"/>
      <c r="Q745" s="52"/>
      <c r="R745" s="52"/>
      <c r="S745" s="52"/>
      <c r="T745" s="53"/>
      <c r="AT745" s="17" t="s">
        <v>128</v>
      </c>
      <c r="AU745" s="17" t="s">
        <v>82</v>
      </c>
    </row>
    <row r="746" spans="2:65" s="1" customFormat="1" ht="19.5">
      <c r="B746" s="32"/>
      <c r="D746" s="158" t="s">
        <v>129</v>
      </c>
      <c r="F746" s="161" t="s">
        <v>894</v>
      </c>
      <c r="I746" s="88"/>
      <c r="L746" s="32"/>
      <c r="M746" s="160"/>
      <c r="N746" s="52"/>
      <c r="O746" s="52"/>
      <c r="P746" s="52"/>
      <c r="Q746" s="52"/>
      <c r="R746" s="52"/>
      <c r="S746" s="52"/>
      <c r="T746" s="53"/>
      <c r="AT746" s="17" t="s">
        <v>129</v>
      </c>
      <c r="AU746" s="17" t="s">
        <v>82</v>
      </c>
    </row>
    <row r="747" spans="2:65" s="13" customFormat="1" ht="11.25">
      <c r="B747" s="172"/>
      <c r="D747" s="158" t="s">
        <v>232</v>
      </c>
      <c r="E747" s="173" t="s">
        <v>3</v>
      </c>
      <c r="F747" s="174" t="s">
        <v>874</v>
      </c>
      <c r="H747" s="175">
        <v>33.880000000000003</v>
      </c>
      <c r="I747" s="176"/>
      <c r="L747" s="172"/>
      <c r="M747" s="177"/>
      <c r="N747" s="178"/>
      <c r="O747" s="178"/>
      <c r="P747" s="178"/>
      <c r="Q747" s="178"/>
      <c r="R747" s="178"/>
      <c r="S747" s="178"/>
      <c r="T747" s="179"/>
      <c r="AT747" s="173" t="s">
        <v>232</v>
      </c>
      <c r="AU747" s="173" t="s">
        <v>82</v>
      </c>
      <c r="AV747" s="13" t="s">
        <v>82</v>
      </c>
      <c r="AW747" s="13" t="s">
        <v>33</v>
      </c>
      <c r="AX747" s="13" t="s">
        <v>72</v>
      </c>
      <c r="AY747" s="173" t="s">
        <v>119</v>
      </c>
    </row>
    <row r="748" spans="2:65" s="14" customFormat="1" ht="11.25">
      <c r="B748" s="180"/>
      <c r="D748" s="158" t="s">
        <v>232</v>
      </c>
      <c r="E748" s="181" t="s">
        <v>3</v>
      </c>
      <c r="F748" s="182" t="s">
        <v>235</v>
      </c>
      <c r="H748" s="183">
        <v>33.880000000000003</v>
      </c>
      <c r="I748" s="184"/>
      <c r="L748" s="180"/>
      <c r="M748" s="185"/>
      <c r="N748" s="186"/>
      <c r="O748" s="186"/>
      <c r="P748" s="186"/>
      <c r="Q748" s="186"/>
      <c r="R748" s="186"/>
      <c r="S748" s="186"/>
      <c r="T748" s="187"/>
      <c r="AT748" s="181" t="s">
        <v>232</v>
      </c>
      <c r="AU748" s="181" t="s">
        <v>82</v>
      </c>
      <c r="AV748" s="14" t="s">
        <v>126</v>
      </c>
      <c r="AW748" s="14" t="s">
        <v>33</v>
      </c>
      <c r="AX748" s="14" t="s">
        <v>80</v>
      </c>
      <c r="AY748" s="181" t="s">
        <v>119</v>
      </c>
    </row>
    <row r="749" spans="2:65" s="11" customFormat="1" ht="22.9" customHeight="1">
      <c r="B749" s="131"/>
      <c r="D749" s="132" t="s">
        <v>71</v>
      </c>
      <c r="E749" s="142" t="s">
        <v>895</v>
      </c>
      <c r="F749" s="142" t="s">
        <v>896</v>
      </c>
      <c r="I749" s="134"/>
      <c r="J749" s="143">
        <f>BK749</f>
        <v>0</v>
      </c>
      <c r="L749" s="131"/>
      <c r="M749" s="136"/>
      <c r="N749" s="137"/>
      <c r="O749" s="137"/>
      <c r="P749" s="138">
        <f>SUM(P750:P754)</f>
        <v>0</v>
      </c>
      <c r="Q749" s="137"/>
      <c r="R749" s="138">
        <f>SUM(R750:R754)</f>
        <v>0</v>
      </c>
      <c r="S749" s="137"/>
      <c r="T749" s="139">
        <f>SUM(T750:T754)</f>
        <v>0</v>
      </c>
      <c r="AR749" s="132" t="s">
        <v>135</v>
      </c>
      <c r="AT749" s="140" t="s">
        <v>71</v>
      </c>
      <c r="AU749" s="140" t="s">
        <v>80</v>
      </c>
      <c r="AY749" s="132" t="s">
        <v>119</v>
      </c>
      <c r="BK749" s="141">
        <f>SUM(BK750:BK754)</f>
        <v>0</v>
      </c>
    </row>
    <row r="750" spans="2:65" s="1" customFormat="1" ht="16.5" customHeight="1">
      <c r="B750" s="144"/>
      <c r="C750" s="145" t="s">
        <v>897</v>
      </c>
      <c r="D750" s="145" t="s">
        <v>122</v>
      </c>
      <c r="E750" s="146" t="s">
        <v>898</v>
      </c>
      <c r="F750" s="147" t="s">
        <v>899</v>
      </c>
      <c r="G750" s="148" t="s">
        <v>252</v>
      </c>
      <c r="H750" s="149">
        <v>24.350999999999999</v>
      </c>
      <c r="I750" s="150"/>
      <c r="J750" s="151">
        <f>ROUND(I750*H750,2)</f>
        <v>0</v>
      </c>
      <c r="K750" s="147" t="s">
        <v>3</v>
      </c>
      <c r="L750" s="32"/>
      <c r="M750" s="152" t="s">
        <v>3</v>
      </c>
      <c r="N750" s="153" t="s">
        <v>43</v>
      </c>
      <c r="O750" s="52"/>
      <c r="P750" s="154">
        <f>O750*H750</f>
        <v>0</v>
      </c>
      <c r="Q750" s="154">
        <v>0</v>
      </c>
      <c r="R750" s="154">
        <f>Q750*H750</f>
        <v>0</v>
      </c>
      <c r="S750" s="154">
        <v>0</v>
      </c>
      <c r="T750" s="155">
        <f>S750*H750</f>
        <v>0</v>
      </c>
      <c r="AR750" s="156" t="s">
        <v>590</v>
      </c>
      <c r="AT750" s="156" t="s">
        <v>122</v>
      </c>
      <c r="AU750" s="156" t="s">
        <v>82</v>
      </c>
      <c r="AY750" s="17" t="s">
        <v>119</v>
      </c>
      <c r="BE750" s="157">
        <f>IF(N750="základní",J750,0)</f>
        <v>0</v>
      </c>
      <c r="BF750" s="157">
        <f>IF(N750="snížená",J750,0)</f>
        <v>0</v>
      </c>
      <c r="BG750" s="157">
        <f>IF(N750="zákl. přenesená",J750,0)</f>
        <v>0</v>
      </c>
      <c r="BH750" s="157">
        <f>IF(N750="sníž. přenesená",J750,0)</f>
        <v>0</v>
      </c>
      <c r="BI750" s="157">
        <f>IF(N750="nulová",J750,0)</f>
        <v>0</v>
      </c>
      <c r="BJ750" s="17" t="s">
        <v>80</v>
      </c>
      <c r="BK750" s="157">
        <f>ROUND(I750*H750,2)</f>
        <v>0</v>
      </c>
      <c r="BL750" s="17" t="s">
        <v>590</v>
      </c>
      <c r="BM750" s="156" t="s">
        <v>900</v>
      </c>
    </row>
    <row r="751" spans="2:65" s="1" customFormat="1" ht="11.25">
      <c r="B751" s="32"/>
      <c r="D751" s="158" t="s">
        <v>128</v>
      </c>
      <c r="F751" s="159" t="s">
        <v>899</v>
      </c>
      <c r="I751" s="88"/>
      <c r="L751" s="32"/>
      <c r="M751" s="160"/>
      <c r="N751" s="52"/>
      <c r="O751" s="52"/>
      <c r="P751" s="52"/>
      <c r="Q751" s="52"/>
      <c r="R751" s="52"/>
      <c r="S751" s="52"/>
      <c r="T751" s="53"/>
      <c r="AT751" s="17" t="s">
        <v>128</v>
      </c>
      <c r="AU751" s="17" t="s">
        <v>82</v>
      </c>
    </row>
    <row r="752" spans="2:65" s="12" customFormat="1" ht="11.25">
      <c r="B752" s="165"/>
      <c r="D752" s="158" t="s">
        <v>232</v>
      </c>
      <c r="E752" s="166" t="s">
        <v>3</v>
      </c>
      <c r="F752" s="167" t="s">
        <v>259</v>
      </c>
      <c r="H752" s="166" t="s">
        <v>3</v>
      </c>
      <c r="I752" s="168"/>
      <c r="L752" s="165"/>
      <c r="M752" s="169"/>
      <c r="N752" s="170"/>
      <c r="O752" s="170"/>
      <c r="P752" s="170"/>
      <c r="Q752" s="170"/>
      <c r="R752" s="170"/>
      <c r="S752" s="170"/>
      <c r="T752" s="171"/>
      <c r="AT752" s="166" t="s">
        <v>232</v>
      </c>
      <c r="AU752" s="166" t="s">
        <v>82</v>
      </c>
      <c r="AV752" s="12" t="s">
        <v>80</v>
      </c>
      <c r="AW752" s="12" t="s">
        <v>33</v>
      </c>
      <c r="AX752" s="12" t="s">
        <v>72</v>
      </c>
      <c r="AY752" s="166" t="s">
        <v>119</v>
      </c>
    </row>
    <row r="753" spans="2:51" s="13" customFormat="1" ht="11.25">
      <c r="B753" s="172"/>
      <c r="D753" s="158" t="s">
        <v>232</v>
      </c>
      <c r="E753" s="173" t="s">
        <v>3</v>
      </c>
      <c r="F753" s="174" t="s">
        <v>234</v>
      </c>
      <c r="H753" s="175">
        <v>24.350999999999999</v>
      </c>
      <c r="I753" s="176"/>
      <c r="L753" s="172"/>
      <c r="M753" s="177"/>
      <c r="N753" s="178"/>
      <c r="O753" s="178"/>
      <c r="P753" s="178"/>
      <c r="Q753" s="178"/>
      <c r="R753" s="178"/>
      <c r="S753" s="178"/>
      <c r="T753" s="179"/>
      <c r="AT753" s="173" t="s">
        <v>232</v>
      </c>
      <c r="AU753" s="173" t="s">
        <v>82</v>
      </c>
      <c r="AV753" s="13" t="s">
        <v>82</v>
      </c>
      <c r="AW753" s="13" t="s">
        <v>33</v>
      </c>
      <c r="AX753" s="13" t="s">
        <v>72</v>
      </c>
      <c r="AY753" s="173" t="s">
        <v>119</v>
      </c>
    </row>
    <row r="754" spans="2:51" s="14" customFormat="1" ht="11.25">
      <c r="B754" s="180"/>
      <c r="D754" s="158" t="s">
        <v>232</v>
      </c>
      <c r="E754" s="181" t="s">
        <v>3</v>
      </c>
      <c r="F754" s="182" t="s">
        <v>235</v>
      </c>
      <c r="H754" s="183">
        <v>24.350999999999999</v>
      </c>
      <c r="I754" s="184"/>
      <c r="L754" s="180"/>
      <c r="M754" s="198"/>
      <c r="N754" s="199"/>
      <c r="O754" s="199"/>
      <c r="P754" s="199"/>
      <c r="Q754" s="199"/>
      <c r="R754" s="199"/>
      <c r="S754" s="199"/>
      <c r="T754" s="200"/>
      <c r="AT754" s="181" t="s">
        <v>232</v>
      </c>
      <c r="AU754" s="181" t="s">
        <v>82</v>
      </c>
      <c r="AV754" s="14" t="s">
        <v>126</v>
      </c>
      <c r="AW754" s="14" t="s">
        <v>33</v>
      </c>
      <c r="AX754" s="14" t="s">
        <v>80</v>
      </c>
      <c r="AY754" s="181" t="s">
        <v>119</v>
      </c>
    </row>
    <row r="755" spans="2:51" s="1" customFormat="1" ht="6.95" customHeight="1">
      <c r="B755" s="41"/>
      <c r="C755" s="42"/>
      <c r="D755" s="42"/>
      <c r="E755" s="42"/>
      <c r="F755" s="42"/>
      <c r="G755" s="42"/>
      <c r="H755" s="42"/>
      <c r="I755" s="105"/>
      <c r="J755" s="42"/>
      <c r="K755" s="42"/>
      <c r="L755" s="32"/>
    </row>
  </sheetData>
  <autoFilter ref="C100:K754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3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5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86"/>
      <c r="J3" s="19"/>
      <c r="K3" s="19"/>
      <c r="L3" s="20"/>
      <c r="AT3" s="17" t="s">
        <v>82</v>
      </c>
    </row>
    <row r="4" spans="2:46" ht="24.95" customHeight="1">
      <c r="B4" s="20"/>
      <c r="D4" s="21" t="s">
        <v>92</v>
      </c>
      <c r="L4" s="20"/>
      <c r="M4" s="87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7" t="str">
        <f>'Rekapitulace stavby'!K6</f>
        <v>Revitalizace objektu ZS Zarubova v Praze 12 pavilon1,2,3</v>
      </c>
      <c r="F7" s="318"/>
      <c r="G7" s="318"/>
      <c r="H7" s="318"/>
      <c r="L7" s="20"/>
    </row>
    <row r="8" spans="2:46" s="1" customFormat="1" ht="12" customHeight="1">
      <c r="B8" s="32"/>
      <c r="D8" s="27" t="s">
        <v>93</v>
      </c>
      <c r="I8" s="88"/>
      <c r="L8" s="32"/>
    </row>
    <row r="9" spans="2:46" s="1" customFormat="1" ht="36.950000000000003" customHeight="1">
      <c r="B9" s="32"/>
      <c r="E9" s="298" t="s">
        <v>901</v>
      </c>
      <c r="F9" s="319"/>
      <c r="G9" s="319"/>
      <c r="H9" s="319"/>
      <c r="I9" s="88"/>
      <c r="L9" s="32"/>
    </row>
    <row r="10" spans="2:46" s="1" customFormat="1" ht="11.25">
      <c r="B10" s="32"/>
      <c r="I10" s="88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89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89" t="s">
        <v>23</v>
      </c>
      <c r="J12" s="49" t="str">
        <f>'Rekapitulace stavby'!AN8</f>
        <v>9. 4. 2020</v>
      </c>
      <c r="L12" s="32"/>
    </row>
    <row r="13" spans="2:46" s="1" customFormat="1" ht="10.9" customHeight="1">
      <c r="B13" s="32"/>
      <c r="I13" s="88"/>
      <c r="L13" s="32"/>
    </row>
    <row r="14" spans="2:46" s="1" customFormat="1" ht="12" customHeight="1">
      <c r="B14" s="32"/>
      <c r="D14" s="27" t="s">
        <v>25</v>
      </c>
      <c r="I14" s="89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89" t="s">
        <v>28</v>
      </c>
      <c r="J15" s="25" t="s">
        <v>3</v>
      </c>
      <c r="L15" s="32"/>
    </row>
    <row r="16" spans="2:46" s="1" customFormat="1" ht="6.95" customHeight="1">
      <c r="B16" s="32"/>
      <c r="I16" s="88"/>
      <c r="L16" s="32"/>
    </row>
    <row r="17" spans="2:12" s="1" customFormat="1" ht="12" customHeight="1">
      <c r="B17" s="32"/>
      <c r="D17" s="27" t="s">
        <v>29</v>
      </c>
      <c r="I17" s="89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20" t="str">
        <f>'Rekapitulace stavby'!E14</f>
        <v>Vyplň údaj</v>
      </c>
      <c r="F18" s="301"/>
      <c r="G18" s="301"/>
      <c r="H18" s="301"/>
      <c r="I18" s="89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I19" s="88"/>
      <c r="L19" s="32"/>
    </row>
    <row r="20" spans="2:12" s="1" customFormat="1" ht="12" customHeight="1">
      <c r="B20" s="32"/>
      <c r="D20" s="27" t="s">
        <v>31</v>
      </c>
      <c r="I20" s="89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89" t="s">
        <v>28</v>
      </c>
      <c r="J21" s="25" t="s">
        <v>3</v>
      </c>
      <c r="L21" s="32"/>
    </row>
    <row r="22" spans="2:12" s="1" customFormat="1" ht="6.95" customHeight="1">
      <c r="B22" s="32"/>
      <c r="I22" s="88"/>
      <c r="L22" s="32"/>
    </row>
    <row r="23" spans="2:12" s="1" customFormat="1" ht="12" customHeight="1">
      <c r="B23" s="32"/>
      <c r="D23" s="27" t="s">
        <v>34</v>
      </c>
      <c r="I23" s="89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89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I25" s="88"/>
      <c r="L25" s="32"/>
    </row>
    <row r="26" spans="2:12" s="1" customFormat="1" ht="12" customHeight="1">
      <c r="B26" s="32"/>
      <c r="D26" s="27" t="s">
        <v>36</v>
      </c>
      <c r="I26" s="88"/>
      <c r="L26" s="32"/>
    </row>
    <row r="27" spans="2:12" s="7" customFormat="1" ht="38.25" customHeight="1">
      <c r="B27" s="90"/>
      <c r="E27" s="305" t="s">
        <v>37</v>
      </c>
      <c r="F27" s="305"/>
      <c r="G27" s="305"/>
      <c r="H27" s="305"/>
      <c r="I27" s="91"/>
      <c r="L27" s="90"/>
    </row>
    <row r="28" spans="2:12" s="1" customFormat="1" ht="6.95" customHeight="1">
      <c r="B28" s="32"/>
      <c r="I28" s="88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92"/>
      <c r="J29" s="50"/>
      <c r="K29" s="50"/>
      <c r="L29" s="32"/>
    </row>
    <row r="30" spans="2:12" s="1" customFormat="1" ht="25.35" customHeight="1">
      <c r="B30" s="32"/>
      <c r="D30" s="93" t="s">
        <v>38</v>
      </c>
      <c r="I30" s="88"/>
      <c r="J30" s="63">
        <f>ROUND(J94,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92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94" t="s">
        <v>39</v>
      </c>
      <c r="J32" s="35" t="s">
        <v>41</v>
      </c>
      <c r="L32" s="32"/>
    </row>
    <row r="33" spans="2:12" s="1" customFormat="1" ht="14.45" customHeight="1">
      <c r="B33" s="32"/>
      <c r="D33" s="95" t="s">
        <v>42</v>
      </c>
      <c r="E33" s="27" t="s">
        <v>43</v>
      </c>
      <c r="F33" s="96">
        <f>ROUND((SUM(BE94:BE438)),  2)</f>
        <v>0</v>
      </c>
      <c r="I33" s="97">
        <v>0.21</v>
      </c>
      <c r="J33" s="96">
        <f>ROUND(((SUM(BE94:BE438))*I33),  2)</f>
        <v>0</v>
      </c>
      <c r="L33" s="32"/>
    </row>
    <row r="34" spans="2:12" s="1" customFormat="1" ht="14.45" customHeight="1">
      <c r="B34" s="32"/>
      <c r="E34" s="27" t="s">
        <v>44</v>
      </c>
      <c r="F34" s="96">
        <f>ROUND((SUM(BF94:BF438)),  2)</f>
        <v>0</v>
      </c>
      <c r="I34" s="97">
        <v>0.15</v>
      </c>
      <c r="J34" s="96">
        <f>ROUND(((SUM(BF94:BF438))*I34),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96">
        <f>ROUND((SUM(BG94:BG438)),  2)</f>
        <v>0</v>
      </c>
      <c r="I35" s="97">
        <v>0.21</v>
      </c>
      <c r="J35" s="96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96">
        <f>ROUND((SUM(BH94:BH438)),  2)</f>
        <v>0</v>
      </c>
      <c r="I36" s="97">
        <v>0.15</v>
      </c>
      <c r="J36" s="96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96">
        <f>ROUND((SUM(BI94:BI438)),  2)</f>
        <v>0</v>
      </c>
      <c r="I37" s="97">
        <v>0</v>
      </c>
      <c r="J37" s="96">
        <f>0</f>
        <v>0</v>
      </c>
      <c r="L37" s="32"/>
    </row>
    <row r="38" spans="2:12" s="1" customFormat="1" ht="6.95" customHeight="1">
      <c r="B38" s="32"/>
      <c r="I38" s="88"/>
      <c r="L38" s="32"/>
    </row>
    <row r="39" spans="2:12" s="1" customFormat="1" ht="25.35" customHeight="1">
      <c r="B39" s="32"/>
      <c r="C39" s="98"/>
      <c r="D39" s="99" t="s">
        <v>48</v>
      </c>
      <c r="E39" s="54"/>
      <c r="F39" s="54"/>
      <c r="G39" s="100" t="s">
        <v>49</v>
      </c>
      <c r="H39" s="101" t="s">
        <v>50</v>
      </c>
      <c r="I39" s="102"/>
      <c r="J39" s="103">
        <f>SUM(J30:J37)</f>
        <v>0</v>
      </c>
      <c r="K39" s="104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105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106"/>
      <c r="J44" s="44"/>
      <c r="K44" s="44"/>
      <c r="L44" s="32"/>
    </row>
    <row r="45" spans="2:12" s="1" customFormat="1" ht="24.95" customHeight="1">
      <c r="B45" s="32"/>
      <c r="C45" s="21" t="s">
        <v>95</v>
      </c>
      <c r="I45" s="88"/>
      <c r="L45" s="32"/>
    </row>
    <row r="46" spans="2:12" s="1" customFormat="1" ht="6.95" customHeight="1">
      <c r="B46" s="32"/>
      <c r="I46" s="88"/>
      <c r="L46" s="32"/>
    </row>
    <row r="47" spans="2:12" s="1" customFormat="1" ht="12" customHeight="1">
      <c r="B47" s="32"/>
      <c r="C47" s="27" t="s">
        <v>17</v>
      </c>
      <c r="I47" s="88"/>
      <c r="L47" s="32"/>
    </row>
    <row r="48" spans="2:12" s="1" customFormat="1" ht="16.5" customHeight="1">
      <c r="B48" s="32"/>
      <c r="E48" s="317" t="str">
        <f>E7</f>
        <v>Revitalizace objektu ZS Zarubova v Praze 12 pavilon1,2,3</v>
      </c>
      <c r="F48" s="318"/>
      <c r="G48" s="318"/>
      <c r="H48" s="318"/>
      <c r="I48" s="88"/>
      <c r="L48" s="32"/>
    </row>
    <row r="49" spans="2:47" s="1" customFormat="1" ht="12" customHeight="1">
      <c r="B49" s="32"/>
      <c r="C49" s="27" t="s">
        <v>93</v>
      </c>
      <c r="I49" s="88"/>
      <c r="L49" s="32"/>
    </row>
    <row r="50" spans="2:47" s="1" customFormat="1" ht="16.5" customHeight="1">
      <c r="B50" s="32"/>
      <c r="E50" s="298" t="str">
        <f>E9</f>
        <v>02 - Pavilon 2 ( TĚLOCVIČNA )</v>
      </c>
      <c r="F50" s="319"/>
      <c r="G50" s="319"/>
      <c r="H50" s="319"/>
      <c r="I50" s="88"/>
      <c r="L50" s="32"/>
    </row>
    <row r="51" spans="2:47" s="1" customFormat="1" ht="6.95" customHeight="1">
      <c r="B51" s="32"/>
      <c r="I51" s="88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Zárubova č.p.977,č.o.17,142 00 Praha 4 Kamýk</v>
      </c>
      <c r="I52" s="89" t="s">
        <v>23</v>
      </c>
      <c r="J52" s="49" t="str">
        <f>IF(J12="","",J12)</f>
        <v>9. 4. 2020</v>
      </c>
      <c r="L52" s="32"/>
    </row>
    <row r="53" spans="2:47" s="1" customFormat="1" ht="6.95" customHeight="1">
      <c r="B53" s="32"/>
      <c r="I53" s="88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MČ Praha 12, Písková 830/25, Praha 4, 143 00 </v>
      </c>
      <c r="I54" s="89" t="s">
        <v>31</v>
      </c>
      <c r="J54" s="30" t="str">
        <f>E21</f>
        <v>Ing.arch. Jan Mudra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89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I56" s="88"/>
      <c r="L56" s="32"/>
    </row>
    <row r="57" spans="2:47" s="1" customFormat="1" ht="29.25" customHeight="1">
      <c r="B57" s="32"/>
      <c r="C57" s="107" t="s">
        <v>96</v>
      </c>
      <c r="D57" s="98"/>
      <c r="E57" s="98"/>
      <c r="F57" s="98"/>
      <c r="G57" s="98"/>
      <c r="H57" s="98"/>
      <c r="I57" s="108"/>
      <c r="J57" s="109" t="s">
        <v>97</v>
      </c>
      <c r="K57" s="98"/>
      <c r="L57" s="32"/>
    </row>
    <row r="58" spans="2:47" s="1" customFormat="1" ht="10.35" customHeight="1">
      <c r="B58" s="32"/>
      <c r="I58" s="88"/>
      <c r="L58" s="32"/>
    </row>
    <row r="59" spans="2:47" s="1" customFormat="1" ht="22.9" customHeight="1">
      <c r="B59" s="32"/>
      <c r="C59" s="110" t="s">
        <v>70</v>
      </c>
      <c r="I59" s="88"/>
      <c r="J59" s="63">
        <f>J94</f>
        <v>0</v>
      </c>
      <c r="L59" s="32"/>
      <c r="AU59" s="17" t="s">
        <v>98</v>
      </c>
    </row>
    <row r="60" spans="2:47" s="8" customFormat="1" ht="24.95" customHeight="1">
      <c r="B60" s="111"/>
      <c r="D60" s="112" t="s">
        <v>902</v>
      </c>
      <c r="E60" s="113"/>
      <c r="F60" s="113"/>
      <c r="G60" s="113"/>
      <c r="H60" s="113"/>
      <c r="I60" s="114"/>
      <c r="J60" s="115">
        <f>J95</f>
        <v>0</v>
      </c>
      <c r="L60" s="111"/>
    </row>
    <row r="61" spans="2:47" s="9" customFormat="1" ht="19.899999999999999" customHeight="1">
      <c r="B61" s="116"/>
      <c r="D61" s="117" t="s">
        <v>903</v>
      </c>
      <c r="E61" s="118"/>
      <c r="F61" s="118"/>
      <c r="G61" s="118"/>
      <c r="H61" s="118"/>
      <c r="I61" s="119"/>
      <c r="J61" s="120">
        <f>J96</f>
        <v>0</v>
      </c>
      <c r="L61" s="116"/>
    </row>
    <row r="62" spans="2:47" s="9" customFormat="1" ht="19.899999999999999" customHeight="1">
      <c r="B62" s="116"/>
      <c r="D62" s="117" t="s">
        <v>206</v>
      </c>
      <c r="E62" s="118"/>
      <c r="F62" s="118"/>
      <c r="G62" s="118"/>
      <c r="H62" s="118"/>
      <c r="I62" s="119"/>
      <c r="J62" s="120">
        <f>J125</f>
        <v>0</v>
      </c>
      <c r="L62" s="116"/>
    </row>
    <row r="63" spans="2:47" s="9" customFormat="1" ht="19.899999999999999" customHeight="1">
      <c r="B63" s="116"/>
      <c r="D63" s="117" t="s">
        <v>209</v>
      </c>
      <c r="E63" s="118"/>
      <c r="F63" s="118"/>
      <c r="G63" s="118"/>
      <c r="H63" s="118"/>
      <c r="I63" s="119"/>
      <c r="J63" s="120">
        <f>J133</f>
        <v>0</v>
      </c>
      <c r="L63" s="116"/>
    </row>
    <row r="64" spans="2:47" s="9" customFormat="1" ht="19.899999999999999" customHeight="1">
      <c r="B64" s="116"/>
      <c r="D64" s="117" t="s">
        <v>210</v>
      </c>
      <c r="E64" s="118"/>
      <c r="F64" s="118"/>
      <c r="G64" s="118"/>
      <c r="H64" s="118"/>
      <c r="I64" s="119"/>
      <c r="J64" s="120">
        <f>J326</f>
        <v>0</v>
      </c>
      <c r="L64" s="116"/>
    </row>
    <row r="65" spans="2:12" s="8" customFormat="1" ht="24.95" customHeight="1">
      <c r="B65" s="111"/>
      <c r="D65" s="112" t="s">
        <v>904</v>
      </c>
      <c r="E65" s="113"/>
      <c r="F65" s="113"/>
      <c r="G65" s="113"/>
      <c r="H65" s="113"/>
      <c r="I65" s="114"/>
      <c r="J65" s="115">
        <f>J366</f>
        <v>0</v>
      </c>
      <c r="L65" s="111"/>
    </row>
    <row r="66" spans="2:12" s="9" customFormat="1" ht="19.899999999999999" customHeight="1">
      <c r="B66" s="116"/>
      <c r="D66" s="117" t="s">
        <v>905</v>
      </c>
      <c r="E66" s="118"/>
      <c r="F66" s="118"/>
      <c r="G66" s="118"/>
      <c r="H66" s="118"/>
      <c r="I66" s="119"/>
      <c r="J66" s="120">
        <f>J367</f>
        <v>0</v>
      </c>
      <c r="L66" s="116"/>
    </row>
    <row r="67" spans="2:12" s="9" customFormat="1" ht="19.899999999999999" customHeight="1">
      <c r="B67" s="116"/>
      <c r="D67" s="117" t="s">
        <v>906</v>
      </c>
      <c r="E67" s="118"/>
      <c r="F67" s="118"/>
      <c r="G67" s="118"/>
      <c r="H67" s="118"/>
      <c r="I67" s="119"/>
      <c r="J67" s="120">
        <f>J373</f>
        <v>0</v>
      </c>
      <c r="L67" s="116"/>
    </row>
    <row r="68" spans="2:12" s="9" customFormat="1" ht="19.899999999999999" customHeight="1">
      <c r="B68" s="116"/>
      <c r="D68" s="117" t="s">
        <v>907</v>
      </c>
      <c r="E68" s="118"/>
      <c r="F68" s="118"/>
      <c r="G68" s="118"/>
      <c r="H68" s="118"/>
      <c r="I68" s="119"/>
      <c r="J68" s="120">
        <f>J381</f>
        <v>0</v>
      </c>
      <c r="L68" s="116"/>
    </row>
    <row r="69" spans="2:12" s="9" customFormat="1" ht="19.899999999999999" customHeight="1">
      <c r="B69" s="116"/>
      <c r="D69" s="117" t="s">
        <v>908</v>
      </c>
      <c r="E69" s="118"/>
      <c r="F69" s="118"/>
      <c r="G69" s="118"/>
      <c r="H69" s="118"/>
      <c r="I69" s="119"/>
      <c r="J69" s="120">
        <f>J391</f>
        <v>0</v>
      </c>
      <c r="L69" s="116"/>
    </row>
    <row r="70" spans="2:12" s="9" customFormat="1" ht="19.899999999999999" customHeight="1">
      <c r="B70" s="116"/>
      <c r="D70" s="117" t="s">
        <v>909</v>
      </c>
      <c r="E70" s="118"/>
      <c r="F70" s="118"/>
      <c r="G70" s="118"/>
      <c r="H70" s="118"/>
      <c r="I70" s="119"/>
      <c r="J70" s="120">
        <f>J405</f>
        <v>0</v>
      </c>
      <c r="L70" s="116"/>
    </row>
    <row r="71" spans="2:12" s="9" customFormat="1" ht="19.899999999999999" customHeight="1">
      <c r="B71" s="116"/>
      <c r="D71" s="117" t="s">
        <v>909</v>
      </c>
      <c r="E71" s="118"/>
      <c r="F71" s="118"/>
      <c r="G71" s="118"/>
      <c r="H71" s="118"/>
      <c r="I71" s="119"/>
      <c r="J71" s="120">
        <f>J411</f>
        <v>0</v>
      </c>
      <c r="L71" s="116"/>
    </row>
    <row r="72" spans="2:12" s="8" customFormat="1" ht="24.95" customHeight="1">
      <c r="B72" s="111"/>
      <c r="D72" s="112" t="s">
        <v>910</v>
      </c>
      <c r="E72" s="113"/>
      <c r="F72" s="113"/>
      <c r="G72" s="113"/>
      <c r="H72" s="113"/>
      <c r="I72" s="114"/>
      <c r="J72" s="115">
        <f>J416</f>
        <v>0</v>
      </c>
      <c r="L72" s="111"/>
    </row>
    <row r="73" spans="2:12" s="9" customFormat="1" ht="19.899999999999999" customHeight="1">
      <c r="B73" s="116"/>
      <c r="D73" s="117" t="s">
        <v>223</v>
      </c>
      <c r="E73" s="118"/>
      <c r="F73" s="118"/>
      <c r="G73" s="118"/>
      <c r="H73" s="118"/>
      <c r="I73" s="119"/>
      <c r="J73" s="120">
        <f>J417</f>
        <v>0</v>
      </c>
      <c r="L73" s="116"/>
    </row>
    <row r="74" spans="2:12" s="9" customFormat="1" ht="19.899999999999999" customHeight="1">
      <c r="B74" s="116"/>
      <c r="D74" s="117" t="s">
        <v>911</v>
      </c>
      <c r="E74" s="118"/>
      <c r="F74" s="118"/>
      <c r="G74" s="118"/>
      <c r="H74" s="118"/>
      <c r="I74" s="119"/>
      <c r="J74" s="120">
        <f>J433</f>
        <v>0</v>
      </c>
      <c r="L74" s="116"/>
    </row>
    <row r="75" spans="2:12" s="1" customFormat="1" ht="21.75" customHeight="1">
      <c r="B75" s="32"/>
      <c r="I75" s="88"/>
      <c r="L75" s="32"/>
    </row>
    <row r="76" spans="2:12" s="1" customFormat="1" ht="6.95" customHeight="1">
      <c r="B76" s="41"/>
      <c r="C76" s="42"/>
      <c r="D76" s="42"/>
      <c r="E76" s="42"/>
      <c r="F76" s="42"/>
      <c r="G76" s="42"/>
      <c r="H76" s="42"/>
      <c r="I76" s="105"/>
      <c r="J76" s="42"/>
      <c r="K76" s="42"/>
      <c r="L76" s="32"/>
    </row>
    <row r="80" spans="2:12" s="1" customFormat="1" ht="6.95" customHeight="1">
      <c r="B80" s="43"/>
      <c r="C80" s="44"/>
      <c r="D80" s="44"/>
      <c r="E80" s="44"/>
      <c r="F80" s="44"/>
      <c r="G80" s="44"/>
      <c r="H80" s="44"/>
      <c r="I80" s="106"/>
      <c r="J80" s="44"/>
      <c r="K80" s="44"/>
      <c r="L80" s="32"/>
    </row>
    <row r="81" spans="2:63" s="1" customFormat="1" ht="24.95" customHeight="1">
      <c r="B81" s="32"/>
      <c r="C81" s="21" t="s">
        <v>104</v>
      </c>
      <c r="I81" s="88"/>
      <c r="L81" s="32"/>
    </row>
    <row r="82" spans="2:63" s="1" customFormat="1" ht="6.95" customHeight="1">
      <c r="B82" s="32"/>
      <c r="I82" s="88"/>
      <c r="L82" s="32"/>
    </row>
    <row r="83" spans="2:63" s="1" customFormat="1" ht="12" customHeight="1">
      <c r="B83" s="32"/>
      <c r="C83" s="27" t="s">
        <v>17</v>
      </c>
      <c r="I83" s="88"/>
      <c r="L83" s="32"/>
    </row>
    <row r="84" spans="2:63" s="1" customFormat="1" ht="16.5" customHeight="1">
      <c r="B84" s="32"/>
      <c r="E84" s="317" t="str">
        <f>E7</f>
        <v>Revitalizace objektu ZS Zarubova v Praze 12 pavilon1,2,3</v>
      </c>
      <c r="F84" s="318"/>
      <c r="G84" s="318"/>
      <c r="H84" s="318"/>
      <c r="I84" s="88"/>
      <c r="L84" s="32"/>
    </row>
    <row r="85" spans="2:63" s="1" customFormat="1" ht="12" customHeight="1">
      <c r="B85" s="32"/>
      <c r="C85" s="27" t="s">
        <v>93</v>
      </c>
      <c r="I85" s="88"/>
      <c r="L85" s="32"/>
    </row>
    <row r="86" spans="2:63" s="1" customFormat="1" ht="16.5" customHeight="1">
      <c r="B86" s="32"/>
      <c r="E86" s="298" t="str">
        <f>E9</f>
        <v>02 - Pavilon 2 ( TĚLOCVIČNA )</v>
      </c>
      <c r="F86" s="319"/>
      <c r="G86" s="319"/>
      <c r="H86" s="319"/>
      <c r="I86" s="88"/>
      <c r="L86" s="32"/>
    </row>
    <row r="87" spans="2:63" s="1" customFormat="1" ht="6.95" customHeight="1">
      <c r="B87" s="32"/>
      <c r="I87" s="88"/>
      <c r="L87" s="32"/>
    </row>
    <row r="88" spans="2:63" s="1" customFormat="1" ht="12" customHeight="1">
      <c r="B88" s="32"/>
      <c r="C88" s="27" t="s">
        <v>21</v>
      </c>
      <c r="F88" s="25" t="str">
        <f>F12</f>
        <v xml:space="preserve"> Zárubova č.p.977,č.o.17,142 00 Praha 4 Kamýk</v>
      </c>
      <c r="I88" s="89" t="s">
        <v>23</v>
      </c>
      <c r="J88" s="49" t="str">
        <f>IF(J12="","",J12)</f>
        <v>9. 4. 2020</v>
      </c>
      <c r="L88" s="32"/>
    </row>
    <row r="89" spans="2:63" s="1" customFormat="1" ht="6.95" customHeight="1">
      <c r="B89" s="32"/>
      <c r="I89" s="88"/>
      <c r="L89" s="32"/>
    </row>
    <row r="90" spans="2:63" s="1" customFormat="1" ht="15.2" customHeight="1">
      <c r="B90" s="32"/>
      <c r="C90" s="27" t="s">
        <v>25</v>
      </c>
      <c r="F90" s="25" t="str">
        <f>E15</f>
        <v xml:space="preserve">MČ Praha 12, Písková 830/25, Praha 4, 143 00 </v>
      </c>
      <c r="I90" s="89" t="s">
        <v>31</v>
      </c>
      <c r="J90" s="30" t="str">
        <f>E21</f>
        <v>Ing.arch. Jan Mudra</v>
      </c>
      <c r="L90" s="32"/>
    </row>
    <row r="91" spans="2:63" s="1" customFormat="1" ht="15.2" customHeight="1">
      <c r="B91" s="32"/>
      <c r="C91" s="27" t="s">
        <v>29</v>
      </c>
      <c r="F91" s="25" t="str">
        <f>IF(E18="","",E18)</f>
        <v>Vyplň údaj</v>
      </c>
      <c r="I91" s="89" t="s">
        <v>34</v>
      </c>
      <c r="J91" s="30" t="str">
        <f>E24</f>
        <v xml:space="preserve"> </v>
      </c>
      <c r="L91" s="32"/>
    </row>
    <row r="92" spans="2:63" s="1" customFormat="1" ht="10.35" customHeight="1">
      <c r="B92" s="32"/>
      <c r="I92" s="88"/>
      <c r="L92" s="32"/>
    </row>
    <row r="93" spans="2:63" s="10" customFormat="1" ht="29.25" customHeight="1">
      <c r="B93" s="121"/>
      <c r="C93" s="122" t="s">
        <v>105</v>
      </c>
      <c r="D93" s="123" t="s">
        <v>57</v>
      </c>
      <c r="E93" s="123" t="s">
        <v>53</v>
      </c>
      <c r="F93" s="123" t="s">
        <v>54</v>
      </c>
      <c r="G93" s="123" t="s">
        <v>106</v>
      </c>
      <c r="H93" s="123" t="s">
        <v>107</v>
      </c>
      <c r="I93" s="124" t="s">
        <v>108</v>
      </c>
      <c r="J93" s="125" t="s">
        <v>97</v>
      </c>
      <c r="K93" s="126" t="s">
        <v>109</v>
      </c>
      <c r="L93" s="121"/>
      <c r="M93" s="56" t="s">
        <v>3</v>
      </c>
      <c r="N93" s="57" t="s">
        <v>42</v>
      </c>
      <c r="O93" s="57" t="s">
        <v>110</v>
      </c>
      <c r="P93" s="57" t="s">
        <v>111</v>
      </c>
      <c r="Q93" s="57" t="s">
        <v>112</v>
      </c>
      <c r="R93" s="57" t="s">
        <v>113</v>
      </c>
      <c r="S93" s="57" t="s">
        <v>114</v>
      </c>
      <c r="T93" s="58" t="s">
        <v>115</v>
      </c>
    </row>
    <row r="94" spans="2:63" s="1" customFormat="1" ht="22.9" customHeight="1">
      <c r="B94" s="32"/>
      <c r="C94" s="61" t="s">
        <v>116</v>
      </c>
      <c r="I94" s="88"/>
      <c r="J94" s="127">
        <f>BK94</f>
        <v>0</v>
      </c>
      <c r="L94" s="32"/>
      <c r="M94" s="59"/>
      <c r="N94" s="50"/>
      <c r="O94" s="50"/>
      <c r="P94" s="128">
        <f>P95+P366+P416</f>
        <v>0</v>
      </c>
      <c r="Q94" s="50"/>
      <c r="R94" s="128">
        <f>R95+R366+R416</f>
        <v>41.949239239999997</v>
      </c>
      <c r="S94" s="50"/>
      <c r="T94" s="129">
        <f>T95+T366+T416</f>
        <v>2.1945299999999999</v>
      </c>
      <c r="AT94" s="17" t="s">
        <v>71</v>
      </c>
      <c r="AU94" s="17" t="s">
        <v>98</v>
      </c>
      <c r="BK94" s="130">
        <f>BK95+BK366+BK416</f>
        <v>0</v>
      </c>
    </row>
    <row r="95" spans="2:63" s="11" customFormat="1" ht="25.9" customHeight="1">
      <c r="B95" s="131"/>
      <c r="D95" s="132" t="s">
        <v>71</v>
      </c>
      <c r="E95" s="133" t="s">
        <v>225</v>
      </c>
      <c r="F95" s="133" t="s">
        <v>912</v>
      </c>
      <c r="I95" s="134"/>
      <c r="J95" s="135">
        <f>BK95</f>
        <v>0</v>
      </c>
      <c r="L95" s="131"/>
      <c r="M95" s="136"/>
      <c r="N95" s="137"/>
      <c r="O95" s="137"/>
      <c r="P95" s="138">
        <f>P96+P125+P133+P326</f>
        <v>0</v>
      </c>
      <c r="Q95" s="137"/>
      <c r="R95" s="138">
        <f>R96+R125+R133+R326</f>
        <v>41.936360239999999</v>
      </c>
      <c r="S95" s="137"/>
      <c r="T95" s="139">
        <f>T96+T125+T133+T326</f>
        <v>2.1945299999999999</v>
      </c>
      <c r="AR95" s="132" t="s">
        <v>80</v>
      </c>
      <c r="AT95" s="140" t="s">
        <v>71</v>
      </c>
      <c r="AU95" s="140" t="s">
        <v>72</v>
      </c>
      <c r="AY95" s="132" t="s">
        <v>119</v>
      </c>
      <c r="BK95" s="141">
        <f>BK96+BK125+BK133+BK326</f>
        <v>0</v>
      </c>
    </row>
    <row r="96" spans="2:63" s="11" customFormat="1" ht="22.9" customHeight="1">
      <c r="B96" s="131"/>
      <c r="D96" s="132" t="s">
        <v>71</v>
      </c>
      <c r="E96" s="142" t="s">
        <v>80</v>
      </c>
      <c r="F96" s="142" t="s">
        <v>913</v>
      </c>
      <c r="I96" s="134"/>
      <c r="J96" s="143">
        <f>BK96</f>
        <v>0</v>
      </c>
      <c r="L96" s="131"/>
      <c r="M96" s="136"/>
      <c r="N96" s="137"/>
      <c r="O96" s="137"/>
      <c r="P96" s="138">
        <f>SUM(P97:P124)</f>
        <v>0</v>
      </c>
      <c r="Q96" s="137"/>
      <c r="R96" s="138">
        <f>SUM(R97:R124)</f>
        <v>24.491</v>
      </c>
      <c r="S96" s="137"/>
      <c r="T96" s="139">
        <f>SUM(T97:T124)</f>
        <v>0</v>
      </c>
      <c r="AR96" s="132" t="s">
        <v>80</v>
      </c>
      <c r="AT96" s="140" t="s">
        <v>71</v>
      </c>
      <c r="AU96" s="140" t="s">
        <v>80</v>
      </c>
      <c r="AY96" s="132" t="s">
        <v>119</v>
      </c>
      <c r="BK96" s="141">
        <f>SUM(BK97:BK124)</f>
        <v>0</v>
      </c>
    </row>
    <row r="97" spans="2:65" s="1" customFormat="1" ht="16.5" customHeight="1">
      <c r="B97" s="144"/>
      <c r="C97" s="145" t="s">
        <v>80</v>
      </c>
      <c r="D97" s="145" t="s">
        <v>122</v>
      </c>
      <c r="E97" s="146" t="s">
        <v>228</v>
      </c>
      <c r="F97" s="147" t="s">
        <v>229</v>
      </c>
      <c r="G97" s="148" t="s">
        <v>230</v>
      </c>
      <c r="H97" s="149">
        <v>12.909000000000001</v>
      </c>
      <c r="I97" s="150"/>
      <c r="J97" s="151">
        <f>ROUND(I97*H97,2)</f>
        <v>0</v>
      </c>
      <c r="K97" s="147" t="s">
        <v>914</v>
      </c>
      <c r="L97" s="32"/>
      <c r="M97" s="152" t="s">
        <v>3</v>
      </c>
      <c r="N97" s="153" t="s">
        <v>43</v>
      </c>
      <c r="O97" s="52"/>
      <c r="P97" s="154">
        <f>O97*H97</f>
        <v>0</v>
      </c>
      <c r="Q97" s="154">
        <v>0</v>
      </c>
      <c r="R97" s="154">
        <f>Q97*H97</f>
        <v>0</v>
      </c>
      <c r="S97" s="154">
        <v>0</v>
      </c>
      <c r="T97" s="155">
        <f>S97*H97</f>
        <v>0</v>
      </c>
      <c r="AR97" s="156" t="s">
        <v>126</v>
      </c>
      <c r="AT97" s="156" t="s">
        <v>122</v>
      </c>
      <c r="AU97" s="156" t="s">
        <v>82</v>
      </c>
      <c r="AY97" s="17" t="s">
        <v>119</v>
      </c>
      <c r="BE97" s="157">
        <f>IF(N97="základní",J97,0)</f>
        <v>0</v>
      </c>
      <c r="BF97" s="157">
        <f>IF(N97="snížená",J97,0)</f>
        <v>0</v>
      </c>
      <c r="BG97" s="157">
        <f>IF(N97="zákl. přenesená",J97,0)</f>
        <v>0</v>
      </c>
      <c r="BH97" s="157">
        <f>IF(N97="sníž. přenesená",J97,0)</f>
        <v>0</v>
      </c>
      <c r="BI97" s="157">
        <f>IF(N97="nulová",J97,0)</f>
        <v>0</v>
      </c>
      <c r="BJ97" s="17" t="s">
        <v>80</v>
      </c>
      <c r="BK97" s="157">
        <f>ROUND(I97*H97,2)</f>
        <v>0</v>
      </c>
      <c r="BL97" s="17" t="s">
        <v>126</v>
      </c>
      <c r="BM97" s="156" t="s">
        <v>915</v>
      </c>
    </row>
    <row r="98" spans="2:65" s="1" customFormat="1" ht="11.25">
      <c r="B98" s="32"/>
      <c r="D98" s="158" t="s">
        <v>128</v>
      </c>
      <c r="F98" s="159" t="s">
        <v>229</v>
      </c>
      <c r="I98" s="88"/>
      <c r="L98" s="32"/>
      <c r="M98" s="160"/>
      <c r="N98" s="52"/>
      <c r="O98" s="52"/>
      <c r="P98" s="52"/>
      <c r="Q98" s="52"/>
      <c r="R98" s="52"/>
      <c r="S98" s="52"/>
      <c r="T98" s="53"/>
      <c r="AT98" s="17" t="s">
        <v>128</v>
      </c>
      <c r="AU98" s="17" t="s">
        <v>82</v>
      </c>
    </row>
    <row r="99" spans="2:65" s="12" customFormat="1" ht="11.25">
      <c r="B99" s="165"/>
      <c r="D99" s="158" t="s">
        <v>232</v>
      </c>
      <c r="E99" s="166" t="s">
        <v>3</v>
      </c>
      <c r="F99" s="167" t="s">
        <v>233</v>
      </c>
      <c r="H99" s="166" t="s">
        <v>3</v>
      </c>
      <c r="I99" s="168"/>
      <c r="L99" s="165"/>
      <c r="M99" s="169"/>
      <c r="N99" s="170"/>
      <c r="O99" s="170"/>
      <c r="P99" s="170"/>
      <c r="Q99" s="170"/>
      <c r="R99" s="170"/>
      <c r="S99" s="170"/>
      <c r="T99" s="171"/>
      <c r="AT99" s="166" t="s">
        <v>232</v>
      </c>
      <c r="AU99" s="166" t="s">
        <v>82</v>
      </c>
      <c r="AV99" s="12" t="s">
        <v>80</v>
      </c>
      <c r="AW99" s="12" t="s">
        <v>33</v>
      </c>
      <c r="AX99" s="12" t="s">
        <v>72</v>
      </c>
      <c r="AY99" s="166" t="s">
        <v>119</v>
      </c>
    </row>
    <row r="100" spans="2:65" s="13" customFormat="1" ht="11.25">
      <c r="B100" s="172"/>
      <c r="D100" s="158" t="s">
        <v>232</v>
      </c>
      <c r="E100" s="173" t="s">
        <v>3</v>
      </c>
      <c r="F100" s="174" t="s">
        <v>916</v>
      </c>
      <c r="H100" s="175">
        <v>12.909000000000001</v>
      </c>
      <c r="I100" s="176"/>
      <c r="L100" s="172"/>
      <c r="M100" s="177"/>
      <c r="N100" s="178"/>
      <c r="O100" s="178"/>
      <c r="P100" s="178"/>
      <c r="Q100" s="178"/>
      <c r="R100" s="178"/>
      <c r="S100" s="178"/>
      <c r="T100" s="179"/>
      <c r="AT100" s="173" t="s">
        <v>232</v>
      </c>
      <c r="AU100" s="173" t="s">
        <v>82</v>
      </c>
      <c r="AV100" s="13" t="s">
        <v>82</v>
      </c>
      <c r="AW100" s="13" t="s">
        <v>33</v>
      </c>
      <c r="AX100" s="13" t="s">
        <v>72</v>
      </c>
      <c r="AY100" s="173" t="s">
        <v>119</v>
      </c>
    </row>
    <row r="101" spans="2:65" s="14" customFormat="1" ht="11.25">
      <c r="B101" s="180"/>
      <c r="D101" s="158" t="s">
        <v>232</v>
      </c>
      <c r="E101" s="181" t="s">
        <v>3</v>
      </c>
      <c r="F101" s="182" t="s">
        <v>235</v>
      </c>
      <c r="H101" s="183">
        <v>12.909000000000001</v>
      </c>
      <c r="I101" s="184"/>
      <c r="L101" s="180"/>
      <c r="M101" s="185"/>
      <c r="N101" s="186"/>
      <c r="O101" s="186"/>
      <c r="P101" s="186"/>
      <c r="Q101" s="186"/>
      <c r="R101" s="186"/>
      <c r="S101" s="186"/>
      <c r="T101" s="187"/>
      <c r="AT101" s="181" t="s">
        <v>232</v>
      </c>
      <c r="AU101" s="181" t="s">
        <v>82</v>
      </c>
      <c r="AV101" s="14" t="s">
        <v>126</v>
      </c>
      <c r="AW101" s="14" t="s">
        <v>33</v>
      </c>
      <c r="AX101" s="14" t="s">
        <v>80</v>
      </c>
      <c r="AY101" s="181" t="s">
        <v>119</v>
      </c>
    </row>
    <row r="102" spans="2:65" s="1" customFormat="1" ht="16.5" customHeight="1">
      <c r="B102" s="144"/>
      <c r="C102" s="145" t="s">
        <v>82</v>
      </c>
      <c r="D102" s="145" t="s">
        <v>122</v>
      </c>
      <c r="E102" s="146" t="s">
        <v>236</v>
      </c>
      <c r="F102" s="147" t="s">
        <v>237</v>
      </c>
      <c r="G102" s="148" t="s">
        <v>230</v>
      </c>
      <c r="H102" s="149">
        <v>12.909000000000001</v>
      </c>
      <c r="I102" s="150"/>
      <c r="J102" s="151">
        <f>ROUND(I102*H102,2)</f>
        <v>0</v>
      </c>
      <c r="K102" s="147" t="s">
        <v>914</v>
      </c>
      <c r="L102" s="32"/>
      <c r="M102" s="152" t="s">
        <v>3</v>
      </c>
      <c r="N102" s="153" t="s">
        <v>43</v>
      </c>
      <c r="O102" s="52"/>
      <c r="P102" s="154">
        <f>O102*H102</f>
        <v>0</v>
      </c>
      <c r="Q102" s="154">
        <v>0</v>
      </c>
      <c r="R102" s="154">
        <f>Q102*H102</f>
        <v>0</v>
      </c>
      <c r="S102" s="154">
        <v>0</v>
      </c>
      <c r="T102" s="155">
        <f>S102*H102</f>
        <v>0</v>
      </c>
      <c r="AR102" s="156" t="s">
        <v>126</v>
      </c>
      <c r="AT102" s="156" t="s">
        <v>122</v>
      </c>
      <c r="AU102" s="156" t="s">
        <v>82</v>
      </c>
      <c r="AY102" s="17" t="s">
        <v>119</v>
      </c>
      <c r="BE102" s="157">
        <f>IF(N102="základní",J102,0)</f>
        <v>0</v>
      </c>
      <c r="BF102" s="157">
        <f>IF(N102="snížená",J102,0)</f>
        <v>0</v>
      </c>
      <c r="BG102" s="157">
        <f>IF(N102="zákl. přenesená",J102,0)</f>
        <v>0</v>
      </c>
      <c r="BH102" s="157">
        <f>IF(N102="sníž. přenesená",J102,0)</f>
        <v>0</v>
      </c>
      <c r="BI102" s="157">
        <f>IF(N102="nulová",J102,0)</f>
        <v>0</v>
      </c>
      <c r="BJ102" s="17" t="s">
        <v>80</v>
      </c>
      <c r="BK102" s="157">
        <f>ROUND(I102*H102,2)</f>
        <v>0</v>
      </c>
      <c r="BL102" s="17" t="s">
        <v>126</v>
      </c>
      <c r="BM102" s="156" t="s">
        <v>917</v>
      </c>
    </row>
    <row r="103" spans="2:65" s="1" customFormat="1" ht="11.25">
      <c r="B103" s="32"/>
      <c r="D103" s="158" t="s">
        <v>128</v>
      </c>
      <c r="F103" s="159" t="s">
        <v>237</v>
      </c>
      <c r="I103" s="88"/>
      <c r="L103" s="32"/>
      <c r="M103" s="160"/>
      <c r="N103" s="52"/>
      <c r="O103" s="52"/>
      <c r="P103" s="52"/>
      <c r="Q103" s="52"/>
      <c r="R103" s="52"/>
      <c r="S103" s="52"/>
      <c r="T103" s="53"/>
      <c r="AT103" s="17" t="s">
        <v>128</v>
      </c>
      <c r="AU103" s="17" t="s">
        <v>82</v>
      </c>
    </row>
    <row r="104" spans="2:65" s="13" customFormat="1" ht="11.25">
      <c r="B104" s="172"/>
      <c r="D104" s="158" t="s">
        <v>232</v>
      </c>
      <c r="E104" s="173" t="s">
        <v>3</v>
      </c>
      <c r="F104" s="174" t="s">
        <v>916</v>
      </c>
      <c r="H104" s="175">
        <v>12.909000000000001</v>
      </c>
      <c r="I104" s="176"/>
      <c r="L104" s="172"/>
      <c r="M104" s="177"/>
      <c r="N104" s="178"/>
      <c r="O104" s="178"/>
      <c r="P104" s="178"/>
      <c r="Q104" s="178"/>
      <c r="R104" s="178"/>
      <c r="S104" s="178"/>
      <c r="T104" s="179"/>
      <c r="AT104" s="173" t="s">
        <v>232</v>
      </c>
      <c r="AU104" s="173" t="s">
        <v>82</v>
      </c>
      <c r="AV104" s="13" t="s">
        <v>82</v>
      </c>
      <c r="AW104" s="13" t="s">
        <v>33</v>
      </c>
      <c r="AX104" s="13" t="s">
        <v>72</v>
      </c>
      <c r="AY104" s="173" t="s">
        <v>119</v>
      </c>
    </row>
    <row r="105" spans="2:65" s="14" customFormat="1" ht="11.25">
      <c r="B105" s="180"/>
      <c r="D105" s="158" t="s">
        <v>232</v>
      </c>
      <c r="E105" s="181" t="s">
        <v>3</v>
      </c>
      <c r="F105" s="182" t="s">
        <v>235</v>
      </c>
      <c r="H105" s="183">
        <v>12.909000000000001</v>
      </c>
      <c r="I105" s="184"/>
      <c r="L105" s="180"/>
      <c r="M105" s="185"/>
      <c r="N105" s="186"/>
      <c r="O105" s="186"/>
      <c r="P105" s="186"/>
      <c r="Q105" s="186"/>
      <c r="R105" s="186"/>
      <c r="S105" s="186"/>
      <c r="T105" s="187"/>
      <c r="AT105" s="181" t="s">
        <v>232</v>
      </c>
      <c r="AU105" s="181" t="s">
        <v>82</v>
      </c>
      <c r="AV105" s="14" t="s">
        <v>126</v>
      </c>
      <c r="AW105" s="14" t="s">
        <v>33</v>
      </c>
      <c r="AX105" s="14" t="s">
        <v>80</v>
      </c>
      <c r="AY105" s="181" t="s">
        <v>119</v>
      </c>
    </row>
    <row r="106" spans="2:65" s="1" customFormat="1" ht="16.5" customHeight="1">
      <c r="B106" s="144"/>
      <c r="C106" s="145" t="s">
        <v>135</v>
      </c>
      <c r="D106" s="145" t="s">
        <v>122</v>
      </c>
      <c r="E106" s="146" t="s">
        <v>239</v>
      </c>
      <c r="F106" s="147" t="s">
        <v>240</v>
      </c>
      <c r="G106" s="148" t="s">
        <v>230</v>
      </c>
      <c r="H106" s="149">
        <v>12.909000000000001</v>
      </c>
      <c r="I106" s="150"/>
      <c r="J106" s="151">
        <f>ROUND(I106*H106,2)</f>
        <v>0</v>
      </c>
      <c r="K106" s="147" t="s">
        <v>914</v>
      </c>
      <c r="L106" s="32"/>
      <c r="M106" s="152" t="s">
        <v>3</v>
      </c>
      <c r="N106" s="153" t="s">
        <v>43</v>
      </c>
      <c r="O106" s="52"/>
      <c r="P106" s="154">
        <f>O106*H106</f>
        <v>0</v>
      </c>
      <c r="Q106" s="154">
        <v>0</v>
      </c>
      <c r="R106" s="154">
        <f>Q106*H106</f>
        <v>0</v>
      </c>
      <c r="S106" s="154">
        <v>0</v>
      </c>
      <c r="T106" s="155">
        <f>S106*H106</f>
        <v>0</v>
      </c>
      <c r="AR106" s="156" t="s">
        <v>126</v>
      </c>
      <c r="AT106" s="156" t="s">
        <v>122</v>
      </c>
      <c r="AU106" s="156" t="s">
        <v>82</v>
      </c>
      <c r="AY106" s="17" t="s">
        <v>119</v>
      </c>
      <c r="BE106" s="157">
        <f>IF(N106="základní",J106,0)</f>
        <v>0</v>
      </c>
      <c r="BF106" s="157">
        <f>IF(N106="snížená",J106,0)</f>
        <v>0</v>
      </c>
      <c r="BG106" s="157">
        <f>IF(N106="zákl. přenesená",J106,0)</f>
        <v>0</v>
      </c>
      <c r="BH106" s="157">
        <f>IF(N106="sníž. přenesená",J106,0)</f>
        <v>0</v>
      </c>
      <c r="BI106" s="157">
        <f>IF(N106="nulová",J106,0)</f>
        <v>0</v>
      </c>
      <c r="BJ106" s="17" t="s">
        <v>80</v>
      </c>
      <c r="BK106" s="157">
        <f>ROUND(I106*H106,2)</f>
        <v>0</v>
      </c>
      <c r="BL106" s="17" t="s">
        <v>126</v>
      </c>
      <c r="BM106" s="156" t="s">
        <v>918</v>
      </c>
    </row>
    <row r="107" spans="2:65" s="1" customFormat="1" ht="11.25">
      <c r="B107" s="32"/>
      <c r="D107" s="158" t="s">
        <v>128</v>
      </c>
      <c r="F107" s="159" t="s">
        <v>240</v>
      </c>
      <c r="I107" s="88"/>
      <c r="L107" s="32"/>
      <c r="M107" s="160"/>
      <c r="N107" s="52"/>
      <c r="O107" s="52"/>
      <c r="P107" s="52"/>
      <c r="Q107" s="52"/>
      <c r="R107" s="52"/>
      <c r="S107" s="52"/>
      <c r="T107" s="53"/>
      <c r="AT107" s="17" t="s">
        <v>128</v>
      </c>
      <c r="AU107" s="17" t="s">
        <v>82</v>
      </c>
    </row>
    <row r="108" spans="2:65" s="1" customFormat="1" ht="16.5" customHeight="1">
      <c r="B108" s="144"/>
      <c r="C108" s="145" t="s">
        <v>126</v>
      </c>
      <c r="D108" s="145" t="s">
        <v>122</v>
      </c>
      <c r="E108" s="146" t="s">
        <v>242</v>
      </c>
      <c r="F108" s="147" t="s">
        <v>243</v>
      </c>
      <c r="G108" s="148" t="s">
        <v>230</v>
      </c>
      <c r="H108" s="149">
        <v>12.909000000000001</v>
      </c>
      <c r="I108" s="150"/>
      <c r="J108" s="151">
        <f>ROUND(I108*H108,2)</f>
        <v>0</v>
      </c>
      <c r="K108" s="147" t="s">
        <v>268</v>
      </c>
      <c r="L108" s="32"/>
      <c r="M108" s="152" t="s">
        <v>3</v>
      </c>
      <c r="N108" s="153" t="s">
        <v>43</v>
      </c>
      <c r="O108" s="52"/>
      <c r="P108" s="154">
        <f>O108*H108</f>
        <v>0</v>
      </c>
      <c r="Q108" s="154">
        <v>0</v>
      </c>
      <c r="R108" s="154">
        <f>Q108*H108</f>
        <v>0</v>
      </c>
      <c r="S108" s="154">
        <v>0</v>
      </c>
      <c r="T108" s="155">
        <f>S108*H108</f>
        <v>0</v>
      </c>
      <c r="AR108" s="156" t="s">
        <v>126</v>
      </c>
      <c r="AT108" s="156" t="s">
        <v>122</v>
      </c>
      <c r="AU108" s="156" t="s">
        <v>82</v>
      </c>
      <c r="AY108" s="17" t="s">
        <v>119</v>
      </c>
      <c r="BE108" s="157">
        <f>IF(N108="základní",J108,0)</f>
        <v>0</v>
      </c>
      <c r="BF108" s="157">
        <f>IF(N108="snížená",J108,0)</f>
        <v>0</v>
      </c>
      <c r="BG108" s="157">
        <f>IF(N108="zákl. přenesená",J108,0)</f>
        <v>0</v>
      </c>
      <c r="BH108" s="157">
        <f>IF(N108="sníž. přenesená",J108,0)</f>
        <v>0</v>
      </c>
      <c r="BI108" s="157">
        <f>IF(N108="nulová",J108,0)</f>
        <v>0</v>
      </c>
      <c r="BJ108" s="17" t="s">
        <v>80</v>
      </c>
      <c r="BK108" s="157">
        <f>ROUND(I108*H108,2)</f>
        <v>0</v>
      </c>
      <c r="BL108" s="17" t="s">
        <v>126</v>
      </c>
      <c r="BM108" s="156" t="s">
        <v>919</v>
      </c>
    </row>
    <row r="109" spans="2:65" s="1" customFormat="1" ht="11.25">
      <c r="B109" s="32"/>
      <c r="D109" s="158" t="s">
        <v>128</v>
      </c>
      <c r="F109" s="159" t="s">
        <v>243</v>
      </c>
      <c r="I109" s="88"/>
      <c r="L109" s="32"/>
      <c r="M109" s="160"/>
      <c r="N109" s="52"/>
      <c r="O109" s="52"/>
      <c r="P109" s="52"/>
      <c r="Q109" s="52"/>
      <c r="R109" s="52"/>
      <c r="S109" s="52"/>
      <c r="T109" s="53"/>
      <c r="AT109" s="17" t="s">
        <v>128</v>
      </c>
      <c r="AU109" s="17" t="s">
        <v>82</v>
      </c>
    </row>
    <row r="110" spans="2:65" s="1" customFormat="1" ht="16.5" customHeight="1">
      <c r="B110" s="144"/>
      <c r="C110" s="145" t="s">
        <v>142</v>
      </c>
      <c r="D110" s="145" t="s">
        <v>122</v>
      </c>
      <c r="E110" s="146" t="s">
        <v>245</v>
      </c>
      <c r="F110" s="147" t="s">
        <v>920</v>
      </c>
      <c r="G110" s="148" t="s">
        <v>247</v>
      </c>
      <c r="H110" s="149">
        <v>46.445</v>
      </c>
      <c r="I110" s="150"/>
      <c r="J110" s="151">
        <f>ROUND(I110*H110,2)</f>
        <v>0</v>
      </c>
      <c r="K110" s="147" t="s">
        <v>914</v>
      </c>
      <c r="L110" s="32"/>
      <c r="M110" s="152" t="s">
        <v>3</v>
      </c>
      <c r="N110" s="153" t="s">
        <v>43</v>
      </c>
      <c r="O110" s="52"/>
      <c r="P110" s="154">
        <f>O110*H110</f>
        <v>0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AR110" s="156" t="s">
        <v>126</v>
      </c>
      <c r="AT110" s="156" t="s">
        <v>122</v>
      </c>
      <c r="AU110" s="156" t="s">
        <v>82</v>
      </c>
      <c r="AY110" s="17" t="s">
        <v>119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17" t="s">
        <v>80</v>
      </c>
      <c r="BK110" s="157">
        <f>ROUND(I110*H110,2)</f>
        <v>0</v>
      </c>
      <c r="BL110" s="17" t="s">
        <v>126</v>
      </c>
      <c r="BM110" s="156" t="s">
        <v>921</v>
      </c>
    </row>
    <row r="111" spans="2:65" s="1" customFormat="1" ht="11.25">
      <c r="B111" s="32"/>
      <c r="D111" s="158" t="s">
        <v>128</v>
      </c>
      <c r="F111" s="159" t="s">
        <v>920</v>
      </c>
      <c r="I111" s="88"/>
      <c r="L111" s="32"/>
      <c r="M111" s="160"/>
      <c r="N111" s="52"/>
      <c r="O111" s="52"/>
      <c r="P111" s="52"/>
      <c r="Q111" s="52"/>
      <c r="R111" s="52"/>
      <c r="S111" s="52"/>
      <c r="T111" s="53"/>
      <c r="AT111" s="17" t="s">
        <v>128</v>
      </c>
      <c r="AU111" s="17" t="s">
        <v>82</v>
      </c>
    </row>
    <row r="112" spans="2:65" s="13" customFormat="1" ht="11.25">
      <c r="B112" s="172"/>
      <c r="D112" s="158" t="s">
        <v>232</v>
      </c>
      <c r="E112" s="173" t="s">
        <v>3</v>
      </c>
      <c r="F112" s="174" t="s">
        <v>922</v>
      </c>
      <c r="H112" s="175">
        <v>21.945</v>
      </c>
      <c r="I112" s="176"/>
      <c r="L112" s="172"/>
      <c r="M112" s="177"/>
      <c r="N112" s="178"/>
      <c r="O112" s="178"/>
      <c r="P112" s="178"/>
      <c r="Q112" s="178"/>
      <c r="R112" s="178"/>
      <c r="S112" s="178"/>
      <c r="T112" s="179"/>
      <c r="AT112" s="173" t="s">
        <v>232</v>
      </c>
      <c r="AU112" s="173" t="s">
        <v>82</v>
      </c>
      <c r="AV112" s="13" t="s">
        <v>82</v>
      </c>
      <c r="AW112" s="13" t="s">
        <v>33</v>
      </c>
      <c r="AX112" s="13" t="s">
        <v>72</v>
      </c>
      <c r="AY112" s="173" t="s">
        <v>119</v>
      </c>
    </row>
    <row r="113" spans="2:65" s="12" customFormat="1" ht="11.25">
      <c r="B113" s="165"/>
      <c r="D113" s="158" t="s">
        <v>232</v>
      </c>
      <c r="E113" s="166" t="s">
        <v>3</v>
      </c>
      <c r="F113" s="167" t="s">
        <v>923</v>
      </c>
      <c r="H113" s="166" t="s">
        <v>3</v>
      </c>
      <c r="I113" s="168"/>
      <c r="L113" s="165"/>
      <c r="M113" s="169"/>
      <c r="N113" s="170"/>
      <c r="O113" s="170"/>
      <c r="P113" s="170"/>
      <c r="Q113" s="170"/>
      <c r="R113" s="170"/>
      <c r="S113" s="170"/>
      <c r="T113" s="171"/>
      <c r="AT113" s="166" t="s">
        <v>232</v>
      </c>
      <c r="AU113" s="166" t="s">
        <v>82</v>
      </c>
      <c r="AV113" s="12" t="s">
        <v>80</v>
      </c>
      <c r="AW113" s="12" t="s">
        <v>33</v>
      </c>
      <c r="AX113" s="12" t="s">
        <v>72</v>
      </c>
      <c r="AY113" s="166" t="s">
        <v>119</v>
      </c>
    </row>
    <row r="114" spans="2:65" s="13" customFormat="1" ht="11.25">
      <c r="B114" s="172"/>
      <c r="D114" s="158" t="s">
        <v>232</v>
      </c>
      <c r="E114" s="173" t="s">
        <v>3</v>
      </c>
      <c r="F114" s="174" t="s">
        <v>924</v>
      </c>
      <c r="H114" s="175">
        <v>24.5</v>
      </c>
      <c r="I114" s="176"/>
      <c r="L114" s="172"/>
      <c r="M114" s="177"/>
      <c r="N114" s="178"/>
      <c r="O114" s="178"/>
      <c r="P114" s="178"/>
      <c r="Q114" s="178"/>
      <c r="R114" s="178"/>
      <c r="S114" s="178"/>
      <c r="T114" s="179"/>
      <c r="AT114" s="173" t="s">
        <v>232</v>
      </c>
      <c r="AU114" s="173" t="s">
        <v>82</v>
      </c>
      <c r="AV114" s="13" t="s">
        <v>82</v>
      </c>
      <c r="AW114" s="13" t="s">
        <v>33</v>
      </c>
      <c r="AX114" s="13" t="s">
        <v>72</v>
      </c>
      <c r="AY114" s="173" t="s">
        <v>119</v>
      </c>
    </row>
    <row r="115" spans="2:65" s="14" customFormat="1" ht="11.25">
      <c r="B115" s="180"/>
      <c r="D115" s="158" t="s">
        <v>232</v>
      </c>
      <c r="E115" s="181" t="s">
        <v>3</v>
      </c>
      <c r="F115" s="182" t="s">
        <v>235</v>
      </c>
      <c r="H115" s="183">
        <v>46.445</v>
      </c>
      <c r="I115" s="184"/>
      <c r="L115" s="180"/>
      <c r="M115" s="185"/>
      <c r="N115" s="186"/>
      <c r="O115" s="186"/>
      <c r="P115" s="186"/>
      <c r="Q115" s="186"/>
      <c r="R115" s="186"/>
      <c r="S115" s="186"/>
      <c r="T115" s="187"/>
      <c r="AT115" s="181" t="s">
        <v>232</v>
      </c>
      <c r="AU115" s="181" t="s">
        <v>82</v>
      </c>
      <c r="AV115" s="14" t="s">
        <v>126</v>
      </c>
      <c r="AW115" s="14" t="s">
        <v>33</v>
      </c>
      <c r="AX115" s="14" t="s">
        <v>80</v>
      </c>
      <c r="AY115" s="181" t="s">
        <v>119</v>
      </c>
    </row>
    <row r="116" spans="2:65" s="1" customFormat="1" ht="16.5" customHeight="1">
      <c r="B116" s="144"/>
      <c r="C116" s="145" t="s">
        <v>148</v>
      </c>
      <c r="D116" s="145" t="s">
        <v>122</v>
      </c>
      <c r="E116" s="146" t="s">
        <v>256</v>
      </c>
      <c r="F116" s="147" t="s">
        <v>257</v>
      </c>
      <c r="G116" s="148" t="s">
        <v>230</v>
      </c>
      <c r="H116" s="149">
        <v>12.89</v>
      </c>
      <c r="I116" s="150"/>
      <c r="J116" s="151">
        <f>ROUND(I116*H116,2)</f>
        <v>0</v>
      </c>
      <c r="K116" s="147" t="s">
        <v>914</v>
      </c>
      <c r="L116" s="32"/>
      <c r="M116" s="152" t="s">
        <v>3</v>
      </c>
      <c r="N116" s="153" t="s">
        <v>43</v>
      </c>
      <c r="O116" s="52"/>
      <c r="P116" s="154">
        <f>O116*H116</f>
        <v>0</v>
      </c>
      <c r="Q116" s="154">
        <v>0</v>
      </c>
      <c r="R116" s="154">
        <f>Q116*H116</f>
        <v>0</v>
      </c>
      <c r="S116" s="154">
        <v>0</v>
      </c>
      <c r="T116" s="155">
        <f>S116*H116</f>
        <v>0</v>
      </c>
      <c r="AR116" s="156" t="s">
        <v>126</v>
      </c>
      <c r="AT116" s="156" t="s">
        <v>122</v>
      </c>
      <c r="AU116" s="156" t="s">
        <v>82</v>
      </c>
      <c r="AY116" s="17" t="s">
        <v>119</v>
      </c>
      <c r="BE116" s="157">
        <f>IF(N116="základní",J116,0)</f>
        <v>0</v>
      </c>
      <c r="BF116" s="157">
        <f>IF(N116="snížená",J116,0)</f>
        <v>0</v>
      </c>
      <c r="BG116" s="157">
        <f>IF(N116="zákl. přenesená",J116,0)</f>
        <v>0</v>
      </c>
      <c r="BH116" s="157">
        <f>IF(N116="sníž. přenesená",J116,0)</f>
        <v>0</v>
      </c>
      <c r="BI116" s="157">
        <f>IF(N116="nulová",J116,0)</f>
        <v>0</v>
      </c>
      <c r="BJ116" s="17" t="s">
        <v>80</v>
      </c>
      <c r="BK116" s="157">
        <f>ROUND(I116*H116,2)</f>
        <v>0</v>
      </c>
      <c r="BL116" s="17" t="s">
        <v>126</v>
      </c>
      <c r="BM116" s="156" t="s">
        <v>925</v>
      </c>
    </row>
    <row r="117" spans="2:65" s="1" customFormat="1" ht="11.25">
      <c r="B117" s="32"/>
      <c r="D117" s="158" t="s">
        <v>128</v>
      </c>
      <c r="F117" s="159" t="s">
        <v>257</v>
      </c>
      <c r="I117" s="88"/>
      <c r="L117" s="32"/>
      <c r="M117" s="160"/>
      <c r="N117" s="52"/>
      <c r="O117" s="52"/>
      <c r="P117" s="52"/>
      <c r="Q117" s="52"/>
      <c r="R117" s="52"/>
      <c r="S117" s="52"/>
      <c r="T117" s="53"/>
      <c r="AT117" s="17" t="s">
        <v>128</v>
      </c>
      <c r="AU117" s="17" t="s">
        <v>82</v>
      </c>
    </row>
    <row r="118" spans="2:65" s="12" customFormat="1" ht="11.25">
      <c r="B118" s="165"/>
      <c r="D118" s="158" t="s">
        <v>232</v>
      </c>
      <c r="E118" s="166" t="s">
        <v>3</v>
      </c>
      <c r="F118" s="167" t="s">
        <v>259</v>
      </c>
      <c r="H118" s="166" t="s">
        <v>3</v>
      </c>
      <c r="I118" s="168"/>
      <c r="L118" s="165"/>
      <c r="M118" s="169"/>
      <c r="N118" s="170"/>
      <c r="O118" s="170"/>
      <c r="P118" s="170"/>
      <c r="Q118" s="170"/>
      <c r="R118" s="170"/>
      <c r="S118" s="170"/>
      <c r="T118" s="171"/>
      <c r="AT118" s="166" t="s">
        <v>232</v>
      </c>
      <c r="AU118" s="166" t="s">
        <v>82</v>
      </c>
      <c r="AV118" s="12" t="s">
        <v>80</v>
      </c>
      <c r="AW118" s="12" t="s">
        <v>33</v>
      </c>
      <c r="AX118" s="12" t="s">
        <v>72</v>
      </c>
      <c r="AY118" s="166" t="s">
        <v>119</v>
      </c>
    </row>
    <row r="119" spans="2:65" s="13" customFormat="1" ht="11.25">
      <c r="B119" s="172"/>
      <c r="D119" s="158" t="s">
        <v>232</v>
      </c>
      <c r="E119" s="173" t="s">
        <v>3</v>
      </c>
      <c r="F119" s="174" t="s">
        <v>926</v>
      </c>
      <c r="H119" s="175">
        <v>12.89</v>
      </c>
      <c r="I119" s="176"/>
      <c r="L119" s="172"/>
      <c r="M119" s="177"/>
      <c r="N119" s="178"/>
      <c r="O119" s="178"/>
      <c r="P119" s="178"/>
      <c r="Q119" s="178"/>
      <c r="R119" s="178"/>
      <c r="S119" s="178"/>
      <c r="T119" s="179"/>
      <c r="AT119" s="173" t="s">
        <v>232</v>
      </c>
      <c r="AU119" s="173" t="s">
        <v>82</v>
      </c>
      <c r="AV119" s="13" t="s">
        <v>82</v>
      </c>
      <c r="AW119" s="13" t="s">
        <v>33</v>
      </c>
      <c r="AX119" s="13" t="s">
        <v>72</v>
      </c>
      <c r="AY119" s="173" t="s">
        <v>119</v>
      </c>
    </row>
    <row r="120" spans="2:65" s="14" customFormat="1" ht="11.25">
      <c r="B120" s="180"/>
      <c r="D120" s="158" t="s">
        <v>232</v>
      </c>
      <c r="E120" s="181" t="s">
        <v>3</v>
      </c>
      <c r="F120" s="182" t="s">
        <v>235</v>
      </c>
      <c r="H120" s="183">
        <v>12.89</v>
      </c>
      <c r="I120" s="184"/>
      <c r="L120" s="180"/>
      <c r="M120" s="185"/>
      <c r="N120" s="186"/>
      <c r="O120" s="186"/>
      <c r="P120" s="186"/>
      <c r="Q120" s="186"/>
      <c r="R120" s="186"/>
      <c r="S120" s="186"/>
      <c r="T120" s="187"/>
      <c r="AT120" s="181" t="s">
        <v>232</v>
      </c>
      <c r="AU120" s="181" t="s">
        <v>82</v>
      </c>
      <c r="AV120" s="14" t="s">
        <v>126</v>
      </c>
      <c r="AW120" s="14" t="s">
        <v>33</v>
      </c>
      <c r="AX120" s="14" t="s">
        <v>80</v>
      </c>
      <c r="AY120" s="181" t="s">
        <v>119</v>
      </c>
    </row>
    <row r="121" spans="2:65" s="1" customFormat="1" ht="16.5" customHeight="1">
      <c r="B121" s="144"/>
      <c r="C121" s="188" t="s">
        <v>155</v>
      </c>
      <c r="D121" s="188" t="s">
        <v>260</v>
      </c>
      <c r="E121" s="189" t="s">
        <v>261</v>
      </c>
      <c r="F121" s="190" t="s">
        <v>927</v>
      </c>
      <c r="G121" s="191" t="s">
        <v>247</v>
      </c>
      <c r="H121" s="192">
        <v>24.491</v>
      </c>
      <c r="I121" s="193"/>
      <c r="J121" s="194">
        <f>ROUND(I121*H121,2)</f>
        <v>0</v>
      </c>
      <c r="K121" s="190" t="s">
        <v>268</v>
      </c>
      <c r="L121" s="195"/>
      <c r="M121" s="196" t="s">
        <v>3</v>
      </c>
      <c r="N121" s="197" t="s">
        <v>43</v>
      </c>
      <c r="O121" s="52"/>
      <c r="P121" s="154">
        <f>O121*H121</f>
        <v>0</v>
      </c>
      <c r="Q121" s="154">
        <v>1</v>
      </c>
      <c r="R121" s="154">
        <f>Q121*H121</f>
        <v>24.491</v>
      </c>
      <c r="S121" s="154">
        <v>0</v>
      </c>
      <c r="T121" s="155">
        <f>S121*H121</f>
        <v>0</v>
      </c>
      <c r="AR121" s="156" t="s">
        <v>160</v>
      </c>
      <c r="AT121" s="156" t="s">
        <v>260</v>
      </c>
      <c r="AU121" s="156" t="s">
        <v>82</v>
      </c>
      <c r="AY121" s="17" t="s">
        <v>119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7" t="s">
        <v>80</v>
      </c>
      <c r="BK121" s="157">
        <f>ROUND(I121*H121,2)</f>
        <v>0</v>
      </c>
      <c r="BL121" s="17" t="s">
        <v>126</v>
      </c>
      <c r="BM121" s="156" t="s">
        <v>928</v>
      </c>
    </row>
    <row r="122" spans="2:65" s="1" customFormat="1" ht="11.25">
      <c r="B122" s="32"/>
      <c r="D122" s="158" t="s">
        <v>128</v>
      </c>
      <c r="F122" s="159" t="s">
        <v>927</v>
      </c>
      <c r="I122" s="88"/>
      <c r="L122" s="32"/>
      <c r="M122" s="160"/>
      <c r="N122" s="52"/>
      <c r="O122" s="52"/>
      <c r="P122" s="52"/>
      <c r="Q122" s="52"/>
      <c r="R122" s="52"/>
      <c r="S122" s="52"/>
      <c r="T122" s="53"/>
      <c r="AT122" s="17" t="s">
        <v>128</v>
      </c>
      <c r="AU122" s="17" t="s">
        <v>82</v>
      </c>
    </row>
    <row r="123" spans="2:65" s="13" customFormat="1" ht="11.25">
      <c r="B123" s="172"/>
      <c r="D123" s="158" t="s">
        <v>232</v>
      </c>
      <c r="E123" s="173" t="s">
        <v>3</v>
      </c>
      <c r="F123" s="174" t="s">
        <v>929</v>
      </c>
      <c r="H123" s="175">
        <v>24.491</v>
      </c>
      <c r="I123" s="176"/>
      <c r="L123" s="172"/>
      <c r="M123" s="177"/>
      <c r="N123" s="178"/>
      <c r="O123" s="178"/>
      <c r="P123" s="178"/>
      <c r="Q123" s="178"/>
      <c r="R123" s="178"/>
      <c r="S123" s="178"/>
      <c r="T123" s="179"/>
      <c r="AT123" s="173" t="s">
        <v>232</v>
      </c>
      <c r="AU123" s="173" t="s">
        <v>82</v>
      </c>
      <c r="AV123" s="13" t="s">
        <v>82</v>
      </c>
      <c r="AW123" s="13" t="s">
        <v>33</v>
      </c>
      <c r="AX123" s="13" t="s">
        <v>72</v>
      </c>
      <c r="AY123" s="173" t="s">
        <v>119</v>
      </c>
    </row>
    <row r="124" spans="2:65" s="14" customFormat="1" ht="11.25">
      <c r="B124" s="180"/>
      <c r="D124" s="158" t="s">
        <v>232</v>
      </c>
      <c r="E124" s="181" t="s">
        <v>3</v>
      </c>
      <c r="F124" s="182" t="s">
        <v>235</v>
      </c>
      <c r="H124" s="183">
        <v>24.491</v>
      </c>
      <c r="I124" s="184"/>
      <c r="L124" s="180"/>
      <c r="M124" s="185"/>
      <c r="N124" s="186"/>
      <c r="O124" s="186"/>
      <c r="P124" s="186"/>
      <c r="Q124" s="186"/>
      <c r="R124" s="186"/>
      <c r="S124" s="186"/>
      <c r="T124" s="187"/>
      <c r="AT124" s="181" t="s">
        <v>232</v>
      </c>
      <c r="AU124" s="181" t="s">
        <v>82</v>
      </c>
      <c r="AV124" s="14" t="s">
        <v>126</v>
      </c>
      <c r="AW124" s="14" t="s">
        <v>33</v>
      </c>
      <c r="AX124" s="14" t="s">
        <v>80</v>
      </c>
      <c r="AY124" s="181" t="s">
        <v>119</v>
      </c>
    </row>
    <row r="125" spans="2:65" s="11" customFormat="1" ht="22.9" customHeight="1">
      <c r="B125" s="131"/>
      <c r="D125" s="132" t="s">
        <v>71</v>
      </c>
      <c r="E125" s="142" t="s">
        <v>135</v>
      </c>
      <c r="F125" s="142" t="s">
        <v>274</v>
      </c>
      <c r="I125" s="134"/>
      <c r="J125" s="143">
        <f>BK125</f>
        <v>0</v>
      </c>
      <c r="L125" s="131"/>
      <c r="M125" s="136"/>
      <c r="N125" s="137"/>
      <c r="O125" s="137"/>
      <c r="P125" s="138">
        <f>SUM(P126:P132)</f>
        <v>0</v>
      </c>
      <c r="Q125" s="137"/>
      <c r="R125" s="138">
        <f>SUM(R126:R132)</f>
        <v>3.2406393600000003</v>
      </c>
      <c r="S125" s="137"/>
      <c r="T125" s="139">
        <f>SUM(T126:T132)</f>
        <v>0</v>
      </c>
      <c r="AR125" s="132" t="s">
        <v>80</v>
      </c>
      <c r="AT125" s="140" t="s">
        <v>71</v>
      </c>
      <c r="AU125" s="140" t="s">
        <v>80</v>
      </c>
      <c r="AY125" s="132" t="s">
        <v>119</v>
      </c>
      <c r="BK125" s="141">
        <f>SUM(BK126:BK132)</f>
        <v>0</v>
      </c>
    </row>
    <row r="126" spans="2:65" s="1" customFormat="1" ht="16.5" customHeight="1">
      <c r="B126" s="144"/>
      <c r="C126" s="145" t="s">
        <v>160</v>
      </c>
      <c r="D126" s="145" t="s">
        <v>122</v>
      </c>
      <c r="E126" s="146" t="s">
        <v>282</v>
      </c>
      <c r="F126" s="147" t="s">
        <v>283</v>
      </c>
      <c r="G126" s="148" t="s">
        <v>252</v>
      </c>
      <c r="H126" s="149">
        <v>21.024000000000001</v>
      </c>
      <c r="I126" s="150"/>
      <c r="J126" s="151">
        <f>ROUND(I126*H126,2)</f>
        <v>0</v>
      </c>
      <c r="K126" s="147" t="s">
        <v>268</v>
      </c>
      <c r="L126" s="32"/>
      <c r="M126" s="152" t="s">
        <v>3</v>
      </c>
      <c r="N126" s="153" t="s">
        <v>43</v>
      </c>
      <c r="O126" s="52"/>
      <c r="P126" s="154">
        <f>O126*H126</f>
        <v>0</v>
      </c>
      <c r="Q126" s="154">
        <v>0.15414</v>
      </c>
      <c r="R126" s="154">
        <f>Q126*H126</f>
        <v>3.2406393600000003</v>
      </c>
      <c r="S126" s="154">
        <v>0</v>
      </c>
      <c r="T126" s="155">
        <f>S126*H126</f>
        <v>0</v>
      </c>
      <c r="AR126" s="156" t="s">
        <v>126</v>
      </c>
      <c r="AT126" s="156" t="s">
        <v>122</v>
      </c>
      <c r="AU126" s="156" t="s">
        <v>82</v>
      </c>
      <c r="AY126" s="17" t="s">
        <v>119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80</v>
      </c>
      <c r="BK126" s="157">
        <f>ROUND(I126*H126,2)</f>
        <v>0</v>
      </c>
      <c r="BL126" s="17" t="s">
        <v>126</v>
      </c>
      <c r="BM126" s="156" t="s">
        <v>930</v>
      </c>
    </row>
    <row r="127" spans="2:65" s="1" customFormat="1" ht="11.25">
      <c r="B127" s="32"/>
      <c r="D127" s="158" t="s">
        <v>128</v>
      </c>
      <c r="F127" s="159" t="s">
        <v>285</v>
      </c>
      <c r="I127" s="88"/>
      <c r="L127" s="32"/>
      <c r="M127" s="160"/>
      <c r="N127" s="52"/>
      <c r="O127" s="52"/>
      <c r="P127" s="52"/>
      <c r="Q127" s="52"/>
      <c r="R127" s="52"/>
      <c r="S127" s="52"/>
      <c r="T127" s="53"/>
      <c r="AT127" s="17" t="s">
        <v>128</v>
      </c>
      <c r="AU127" s="17" t="s">
        <v>82</v>
      </c>
    </row>
    <row r="128" spans="2:65" s="12" customFormat="1" ht="11.25">
      <c r="B128" s="165"/>
      <c r="D128" s="158" t="s">
        <v>232</v>
      </c>
      <c r="E128" s="166" t="s">
        <v>3</v>
      </c>
      <c r="F128" s="167" t="s">
        <v>931</v>
      </c>
      <c r="H128" s="166" t="s">
        <v>3</v>
      </c>
      <c r="I128" s="168"/>
      <c r="L128" s="165"/>
      <c r="M128" s="169"/>
      <c r="N128" s="170"/>
      <c r="O128" s="170"/>
      <c r="P128" s="170"/>
      <c r="Q128" s="170"/>
      <c r="R128" s="170"/>
      <c r="S128" s="170"/>
      <c r="T128" s="171"/>
      <c r="AT128" s="166" t="s">
        <v>232</v>
      </c>
      <c r="AU128" s="166" t="s">
        <v>82</v>
      </c>
      <c r="AV128" s="12" t="s">
        <v>80</v>
      </c>
      <c r="AW128" s="12" t="s">
        <v>33</v>
      </c>
      <c r="AX128" s="12" t="s">
        <v>72</v>
      </c>
      <c r="AY128" s="166" t="s">
        <v>119</v>
      </c>
    </row>
    <row r="129" spans="2:65" s="13" customFormat="1" ht="11.25">
      <c r="B129" s="172"/>
      <c r="D129" s="158" t="s">
        <v>232</v>
      </c>
      <c r="E129" s="173" t="s">
        <v>3</v>
      </c>
      <c r="F129" s="174" t="s">
        <v>932</v>
      </c>
      <c r="H129" s="175">
        <v>16.891999999999999</v>
      </c>
      <c r="I129" s="176"/>
      <c r="L129" s="172"/>
      <c r="M129" s="177"/>
      <c r="N129" s="178"/>
      <c r="O129" s="178"/>
      <c r="P129" s="178"/>
      <c r="Q129" s="178"/>
      <c r="R129" s="178"/>
      <c r="S129" s="178"/>
      <c r="T129" s="179"/>
      <c r="AT129" s="173" t="s">
        <v>232</v>
      </c>
      <c r="AU129" s="173" t="s">
        <v>82</v>
      </c>
      <c r="AV129" s="13" t="s">
        <v>82</v>
      </c>
      <c r="AW129" s="13" t="s">
        <v>33</v>
      </c>
      <c r="AX129" s="13" t="s">
        <v>72</v>
      </c>
      <c r="AY129" s="173" t="s">
        <v>119</v>
      </c>
    </row>
    <row r="130" spans="2:65" s="12" customFormat="1" ht="11.25">
      <c r="B130" s="165"/>
      <c r="D130" s="158" t="s">
        <v>232</v>
      </c>
      <c r="E130" s="166" t="s">
        <v>3</v>
      </c>
      <c r="F130" s="167" t="s">
        <v>288</v>
      </c>
      <c r="H130" s="166" t="s">
        <v>3</v>
      </c>
      <c r="I130" s="168"/>
      <c r="L130" s="165"/>
      <c r="M130" s="169"/>
      <c r="N130" s="170"/>
      <c r="O130" s="170"/>
      <c r="P130" s="170"/>
      <c r="Q130" s="170"/>
      <c r="R130" s="170"/>
      <c r="S130" s="170"/>
      <c r="T130" s="171"/>
      <c r="AT130" s="166" t="s">
        <v>232</v>
      </c>
      <c r="AU130" s="166" t="s">
        <v>82</v>
      </c>
      <c r="AV130" s="12" t="s">
        <v>80</v>
      </c>
      <c r="AW130" s="12" t="s">
        <v>33</v>
      </c>
      <c r="AX130" s="12" t="s">
        <v>72</v>
      </c>
      <c r="AY130" s="166" t="s">
        <v>119</v>
      </c>
    </row>
    <row r="131" spans="2:65" s="13" customFormat="1" ht="11.25">
      <c r="B131" s="172"/>
      <c r="D131" s="158" t="s">
        <v>232</v>
      </c>
      <c r="E131" s="173" t="s">
        <v>3</v>
      </c>
      <c r="F131" s="174" t="s">
        <v>933</v>
      </c>
      <c r="H131" s="175">
        <v>4.1319999999999997</v>
      </c>
      <c r="I131" s="176"/>
      <c r="L131" s="172"/>
      <c r="M131" s="177"/>
      <c r="N131" s="178"/>
      <c r="O131" s="178"/>
      <c r="P131" s="178"/>
      <c r="Q131" s="178"/>
      <c r="R131" s="178"/>
      <c r="S131" s="178"/>
      <c r="T131" s="179"/>
      <c r="AT131" s="173" t="s">
        <v>232</v>
      </c>
      <c r="AU131" s="173" t="s">
        <v>82</v>
      </c>
      <c r="AV131" s="13" t="s">
        <v>82</v>
      </c>
      <c r="AW131" s="13" t="s">
        <v>33</v>
      </c>
      <c r="AX131" s="13" t="s">
        <v>72</v>
      </c>
      <c r="AY131" s="173" t="s">
        <v>119</v>
      </c>
    </row>
    <row r="132" spans="2:65" s="14" customFormat="1" ht="11.25">
      <c r="B132" s="180"/>
      <c r="D132" s="158" t="s">
        <v>232</v>
      </c>
      <c r="E132" s="181" t="s">
        <v>3</v>
      </c>
      <c r="F132" s="182" t="s">
        <v>235</v>
      </c>
      <c r="H132" s="183">
        <v>21.024000000000001</v>
      </c>
      <c r="I132" s="184"/>
      <c r="L132" s="180"/>
      <c r="M132" s="185"/>
      <c r="N132" s="186"/>
      <c r="O132" s="186"/>
      <c r="P132" s="186"/>
      <c r="Q132" s="186"/>
      <c r="R132" s="186"/>
      <c r="S132" s="186"/>
      <c r="T132" s="187"/>
      <c r="AT132" s="181" t="s">
        <v>232</v>
      </c>
      <c r="AU132" s="181" t="s">
        <v>82</v>
      </c>
      <c r="AV132" s="14" t="s">
        <v>126</v>
      </c>
      <c r="AW132" s="14" t="s">
        <v>33</v>
      </c>
      <c r="AX132" s="14" t="s">
        <v>80</v>
      </c>
      <c r="AY132" s="181" t="s">
        <v>119</v>
      </c>
    </row>
    <row r="133" spans="2:65" s="11" customFormat="1" ht="22.9" customHeight="1">
      <c r="B133" s="131"/>
      <c r="D133" s="132" t="s">
        <v>71</v>
      </c>
      <c r="E133" s="142" t="s">
        <v>148</v>
      </c>
      <c r="F133" s="142" t="s">
        <v>341</v>
      </c>
      <c r="I133" s="134"/>
      <c r="J133" s="143">
        <f>BK133</f>
        <v>0</v>
      </c>
      <c r="L133" s="131"/>
      <c r="M133" s="136"/>
      <c r="N133" s="137"/>
      <c r="O133" s="137"/>
      <c r="P133" s="138">
        <f>SUM(P134:P325)</f>
        <v>0</v>
      </c>
      <c r="Q133" s="137"/>
      <c r="R133" s="138">
        <f>SUM(R134:R325)</f>
        <v>14.204720880000002</v>
      </c>
      <c r="S133" s="137"/>
      <c r="T133" s="139">
        <f>SUM(T134:T325)</f>
        <v>0</v>
      </c>
      <c r="AR133" s="132" t="s">
        <v>80</v>
      </c>
      <c r="AT133" s="140" t="s">
        <v>71</v>
      </c>
      <c r="AU133" s="140" t="s">
        <v>80</v>
      </c>
      <c r="AY133" s="132" t="s">
        <v>119</v>
      </c>
      <c r="BK133" s="141">
        <f>SUM(BK134:BK325)</f>
        <v>0</v>
      </c>
    </row>
    <row r="134" spans="2:65" s="1" customFormat="1" ht="16.5" customHeight="1">
      <c r="B134" s="144"/>
      <c r="C134" s="145" t="s">
        <v>167</v>
      </c>
      <c r="D134" s="145" t="s">
        <v>122</v>
      </c>
      <c r="E134" s="146" t="s">
        <v>343</v>
      </c>
      <c r="F134" s="147" t="s">
        <v>344</v>
      </c>
      <c r="G134" s="148" t="s">
        <v>252</v>
      </c>
      <c r="H134" s="149">
        <v>16.891999999999999</v>
      </c>
      <c r="I134" s="150"/>
      <c r="J134" s="151">
        <f>ROUND(I134*H134,2)</f>
        <v>0</v>
      </c>
      <c r="K134" s="147" t="s">
        <v>914</v>
      </c>
      <c r="L134" s="32"/>
      <c r="M134" s="152" t="s">
        <v>3</v>
      </c>
      <c r="N134" s="153" t="s">
        <v>43</v>
      </c>
      <c r="O134" s="52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AR134" s="156" t="s">
        <v>126</v>
      </c>
      <c r="AT134" s="156" t="s">
        <v>122</v>
      </c>
      <c r="AU134" s="156" t="s">
        <v>82</v>
      </c>
      <c r="AY134" s="17" t="s">
        <v>119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80</v>
      </c>
      <c r="BK134" s="157">
        <f>ROUND(I134*H134,2)</f>
        <v>0</v>
      </c>
      <c r="BL134" s="17" t="s">
        <v>126</v>
      </c>
      <c r="BM134" s="156" t="s">
        <v>934</v>
      </c>
    </row>
    <row r="135" spans="2:65" s="1" customFormat="1" ht="11.25">
      <c r="B135" s="32"/>
      <c r="D135" s="158" t="s">
        <v>128</v>
      </c>
      <c r="F135" s="159" t="s">
        <v>344</v>
      </c>
      <c r="I135" s="88"/>
      <c r="L135" s="32"/>
      <c r="M135" s="160"/>
      <c r="N135" s="52"/>
      <c r="O135" s="52"/>
      <c r="P135" s="52"/>
      <c r="Q135" s="52"/>
      <c r="R135" s="52"/>
      <c r="S135" s="52"/>
      <c r="T135" s="53"/>
      <c r="AT135" s="17" t="s">
        <v>128</v>
      </c>
      <c r="AU135" s="17" t="s">
        <v>82</v>
      </c>
    </row>
    <row r="136" spans="2:65" s="12" customFormat="1" ht="11.25">
      <c r="B136" s="165"/>
      <c r="D136" s="158" t="s">
        <v>232</v>
      </c>
      <c r="E136" s="166" t="s">
        <v>3</v>
      </c>
      <c r="F136" s="167" t="s">
        <v>931</v>
      </c>
      <c r="H136" s="166" t="s">
        <v>3</v>
      </c>
      <c r="I136" s="168"/>
      <c r="L136" s="165"/>
      <c r="M136" s="169"/>
      <c r="N136" s="170"/>
      <c r="O136" s="170"/>
      <c r="P136" s="170"/>
      <c r="Q136" s="170"/>
      <c r="R136" s="170"/>
      <c r="S136" s="170"/>
      <c r="T136" s="171"/>
      <c r="AT136" s="166" t="s">
        <v>232</v>
      </c>
      <c r="AU136" s="166" t="s">
        <v>82</v>
      </c>
      <c r="AV136" s="12" t="s">
        <v>80</v>
      </c>
      <c r="AW136" s="12" t="s">
        <v>33</v>
      </c>
      <c r="AX136" s="12" t="s">
        <v>72</v>
      </c>
      <c r="AY136" s="166" t="s">
        <v>119</v>
      </c>
    </row>
    <row r="137" spans="2:65" s="13" customFormat="1" ht="11.25">
      <c r="B137" s="172"/>
      <c r="D137" s="158" t="s">
        <v>232</v>
      </c>
      <c r="E137" s="173" t="s">
        <v>3</v>
      </c>
      <c r="F137" s="174" t="s">
        <v>932</v>
      </c>
      <c r="H137" s="175">
        <v>16.891999999999999</v>
      </c>
      <c r="I137" s="176"/>
      <c r="L137" s="172"/>
      <c r="M137" s="177"/>
      <c r="N137" s="178"/>
      <c r="O137" s="178"/>
      <c r="P137" s="178"/>
      <c r="Q137" s="178"/>
      <c r="R137" s="178"/>
      <c r="S137" s="178"/>
      <c r="T137" s="179"/>
      <c r="AT137" s="173" t="s">
        <v>232</v>
      </c>
      <c r="AU137" s="173" t="s">
        <v>82</v>
      </c>
      <c r="AV137" s="13" t="s">
        <v>82</v>
      </c>
      <c r="AW137" s="13" t="s">
        <v>33</v>
      </c>
      <c r="AX137" s="13" t="s">
        <v>72</v>
      </c>
      <c r="AY137" s="173" t="s">
        <v>119</v>
      </c>
    </row>
    <row r="138" spans="2:65" s="14" customFormat="1" ht="11.25">
      <c r="B138" s="180"/>
      <c r="D138" s="158" t="s">
        <v>232</v>
      </c>
      <c r="E138" s="181" t="s">
        <v>3</v>
      </c>
      <c r="F138" s="182" t="s">
        <v>235</v>
      </c>
      <c r="H138" s="183">
        <v>16.891999999999999</v>
      </c>
      <c r="I138" s="184"/>
      <c r="L138" s="180"/>
      <c r="M138" s="185"/>
      <c r="N138" s="186"/>
      <c r="O138" s="186"/>
      <c r="P138" s="186"/>
      <c r="Q138" s="186"/>
      <c r="R138" s="186"/>
      <c r="S138" s="186"/>
      <c r="T138" s="187"/>
      <c r="AT138" s="181" t="s">
        <v>232</v>
      </c>
      <c r="AU138" s="181" t="s">
        <v>82</v>
      </c>
      <c r="AV138" s="14" t="s">
        <v>126</v>
      </c>
      <c r="AW138" s="14" t="s">
        <v>33</v>
      </c>
      <c r="AX138" s="14" t="s">
        <v>80</v>
      </c>
      <c r="AY138" s="181" t="s">
        <v>119</v>
      </c>
    </row>
    <row r="139" spans="2:65" s="1" customFormat="1" ht="16.5" customHeight="1">
      <c r="B139" s="144"/>
      <c r="C139" s="145" t="s">
        <v>172</v>
      </c>
      <c r="D139" s="145" t="s">
        <v>122</v>
      </c>
      <c r="E139" s="146" t="s">
        <v>346</v>
      </c>
      <c r="F139" s="147" t="s">
        <v>347</v>
      </c>
      <c r="G139" s="148" t="s">
        <v>252</v>
      </c>
      <c r="H139" s="149">
        <v>16.891999999999999</v>
      </c>
      <c r="I139" s="150"/>
      <c r="J139" s="151">
        <f>ROUND(I139*H139,2)</f>
        <v>0</v>
      </c>
      <c r="K139" s="147" t="s">
        <v>914</v>
      </c>
      <c r="L139" s="32"/>
      <c r="M139" s="152" t="s">
        <v>3</v>
      </c>
      <c r="N139" s="153" t="s">
        <v>43</v>
      </c>
      <c r="O139" s="52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AR139" s="156" t="s">
        <v>126</v>
      </c>
      <c r="AT139" s="156" t="s">
        <v>122</v>
      </c>
      <c r="AU139" s="156" t="s">
        <v>82</v>
      </c>
      <c r="AY139" s="17" t="s">
        <v>119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80</v>
      </c>
      <c r="BK139" s="157">
        <f>ROUND(I139*H139,2)</f>
        <v>0</v>
      </c>
      <c r="BL139" s="17" t="s">
        <v>126</v>
      </c>
      <c r="BM139" s="156" t="s">
        <v>935</v>
      </c>
    </row>
    <row r="140" spans="2:65" s="1" customFormat="1" ht="11.25">
      <c r="B140" s="32"/>
      <c r="D140" s="158" t="s">
        <v>128</v>
      </c>
      <c r="F140" s="159" t="s">
        <v>347</v>
      </c>
      <c r="I140" s="88"/>
      <c r="L140" s="32"/>
      <c r="M140" s="160"/>
      <c r="N140" s="52"/>
      <c r="O140" s="52"/>
      <c r="P140" s="52"/>
      <c r="Q140" s="52"/>
      <c r="R140" s="52"/>
      <c r="S140" s="52"/>
      <c r="T140" s="53"/>
      <c r="AT140" s="17" t="s">
        <v>128</v>
      </c>
      <c r="AU140" s="17" t="s">
        <v>82</v>
      </c>
    </row>
    <row r="141" spans="2:65" s="12" customFormat="1" ht="11.25">
      <c r="B141" s="165"/>
      <c r="D141" s="158" t="s">
        <v>232</v>
      </c>
      <c r="E141" s="166" t="s">
        <v>3</v>
      </c>
      <c r="F141" s="167" t="s">
        <v>931</v>
      </c>
      <c r="H141" s="166" t="s">
        <v>3</v>
      </c>
      <c r="I141" s="168"/>
      <c r="L141" s="165"/>
      <c r="M141" s="169"/>
      <c r="N141" s="170"/>
      <c r="O141" s="170"/>
      <c r="P141" s="170"/>
      <c r="Q141" s="170"/>
      <c r="R141" s="170"/>
      <c r="S141" s="170"/>
      <c r="T141" s="171"/>
      <c r="AT141" s="166" t="s">
        <v>232</v>
      </c>
      <c r="AU141" s="166" t="s">
        <v>82</v>
      </c>
      <c r="AV141" s="12" t="s">
        <v>80</v>
      </c>
      <c r="AW141" s="12" t="s">
        <v>33</v>
      </c>
      <c r="AX141" s="12" t="s">
        <v>72</v>
      </c>
      <c r="AY141" s="166" t="s">
        <v>119</v>
      </c>
    </row>
    <row r="142" spans="2:65" s="13" customFormat="1" ht="11.25">
      <c r="B142" s="172"/>
      <c r="D142" s="158" t="s">
        <v>232</v>
      </c>
      <c r="E142" s="173" t="s">
        <v>3</v>
      </c>
      <c r="F142" s="174" t="s">
        <v>932</v>
      </c>
      <c r="H142" s="175">
        <v>16.891999999999999</v>
      </c>
      <c r="I142" s="176"/>
      <c r="L142" s="172"/>
      <c r="M142" s="177"/>
      <c r="N142" s="178"/>
      <c r="O142" s="178"/>
      <c r="P142" s="178"/>
      <c r="Q142" s="178"/>
      <c r="R142" s="178"/>
      <c r="S142" s="178"/>
      <c r="T142" s="179"/>
      <c r="AT142" s="173" t="s">
        <v>232</v>
      </c>
      <c r="AU142" s="173" t="s">
        <v>82</v>
      </c>
      <c r="AV142" s="13" t="s">
        <v>82</v>
      </c>
      <c r="AW142" s="13" t="s">
        <v>33</v>
      </c>
      <c r="AX142" s="13" t="s">
        <v>72</v>
      </c>
      <c r="AY142" s="173" t="s">
        <v>119</v>
      </c>
    </row>
    <row r="143" spans="2:65" s="14" customFormat="1" ht="11.25">
      <c r="B143" s="180"/>
      <c r="D143" s="158" t="s">
        <v>232</v>
      </c>
      <c r="E143" s="181" t="s">
        <v>3</v>
      </c>
      <c r="F143" s="182" t="s">
        <v>235</v>
      </c>
      <c r="H143" s="183">
        <v>16.891999999999999</v>
      </c>
      <c r="I143" s="184"/>
      <c r="L143" s="180"/>
      <c r="M143" s="185"/>
      <c r="N143" s="186"/>
      <c r="O143" s="186"/>
      <c r="P143" s="186"/>
      <c r="Q143" s="186"/>
      <c r="R143" s="186"/>
      <c r="S143" s="186"/>
      <c r="T143" s="187"/>
      <c r="AT143" s="181" t="s">
        <v>232</v>
      </c>
      <c r="AU143" s="181" t="s">
        <v>82</v>
      </c>
      <c r="AV143" s="14" t="s">
        <v>126</v>
      </c>
      <c r="AW143" s="14" t="s">
        <v>33</v>
      </c>
      <c r="AX143" s="14" t="s">
        <v>80</v>
      </c>
      <c r="AY143" s="181" t="s">
        <v>119</v>
      </c>
    </row>
    <row r="144" spans="2:65" s="1" customFormat="1" ht="16.5" customHeight="1">
      <c r="B144" s="144"/>
      <c r="C144" s="145" t="s">
        <v>178</v>
      </c>
      <c r="D144" s="145" t="s">
        <v>122</v>
      </c>
      <c r="E144" s="146" t="s">
        <v>350</v>
      </c>
      <c r="F144" s="147" t="s">
        <v>351</v>
      </c>
      <c r="G144" s="148" t="s">
        <v>252</v>
      </c>
      <c r="H144" s="149">
        <v>16.891999999999999</v>
      </c>
      <c r="I144" s="150"/>
      <c r="J144" s="151">
        <f>ROUND(I144*H144,2)</f>
        <v>0</v>
      </c>
      <c r="K144" s="147" t="s">
        <v>914</v>
      </c>
      <c r="L144" s="32"/>
      <c r="M144" s="152" t="s">
        <v>3</v>
      </c>
      <c r="N144" s="153" t="s">
        <v>43</v>
      </c>
      <c r="O144" s="52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AR144" s="156" t="s">
        <v>126</v>
      </c>
      <c r="AT144" s="156" t="s">
        <v>122</v>
      </c>
      <c r="AU144" s="156" t="s">
        <v>82</v>
      </c>
      <c r="AY144" s="17" t="s">
        <v>119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80</v>
      </c>
      <c r="BK144" s="157">
        <f>ROUND(I144*H144,2)</f>
        <v>0</v>
      </c>
      <c r="BL144" s="17" t="s">
        <v>126</v>
      </c>
      <c r="BM144" s="156" t="s">
        <v>936</v>
      </c>
    </row>
    <row r="145" spans="2:65" s="1" customFormat="1" ht="11.25">
      <c r="B145" s="32"/>
      <c r="D145" s="158" t="s">
        <v>128</v>
      </c>
      <c r="F145" s="159" t="s">
        <v>351</v>
      </c>
      <c r="I145" s="88"/>
      <c r="L145" s="32"/>
      <c r="M145" s="160"/>
      <c r="N145" s="52"/>
      <c r="O145" s="52"/>
      <c r="P145" s="52"/>
      <c r="Q145" s="52"/>
      <c r="R145" s="52"/>
      <c r="S145" s="52"/>
      <c r="T145" s="53"/>
      <c r="AT145" s="17" t="s">
        <v>128</v>
      </c>
      <c r="AU145" s="17" t="s">
        <v>82</v>
      </c>
    </row>
    <row r="146" spans="2:65" s="12" customFormat="1" ht="11.25">
      <c r="B146" s="165"/>
      <c r="D146" s="158" t="s">
        <v>232</v>
      </c>
      <c r="E146" s="166" t="s">
        <v>3</v>
      </c>
      <c r="F146" s="167" t="s">
        <v>931</v>
      </c>
      <c r="H146" s="166" t="s">
        <v>3</v>
      </c>
      <c r="I146" s="168"/>
      <c r="L146" s="165"/>
      <c r="M146" s="169"/>
      <c r="N146" s="170"/>
      <c r="O146" s="170"/>
      <c r="P146" s="170"/>
      <c r="Q146" s="170"/>
      <c r="R146" s="170"/>
      <c r="S146" s="170"/>
      <c r="T146" s="171"/>
      <c r="AT146" s="166" t="s">
        <v>232</v>
      </c>
      <c r="AU146" s="166" t="s">
        <v>82</v>
      </c>
      <c r="AV146" s="12" t="s">
        <v>80</v>
      </c>
      <c r="AW146" s="12" t="s">
        <v>33</v>
      </c>
      <c r="AX146" s="12" t="s">
        <v>72</v>
      </c>
      <c r="AY146" s="166" t="s">
        <v>119</v>
      </c>
    </row>
    <row r="147" spans="2:65" s="13" customFormat="1" ht="11.25">
      <c r="B147" s="172"/>
      <c r="D147" s="158" t="s">
        <v>232</v>
      </c>
      <c r="E147" s="173" t="s">
        <v>3</v>
      </c>
      <c r="F147" s="174" t="s">
        <v>932</v>
      </c>
      <c r="H147" s="175">
        <v>16.891999999999999</v>
      </c>
      <c r="I147" s="176"/>
      <c r="L147" s="172"/>
      <c r="M147" s="177"/>
      <c r="N147" s="178"/>
      <c r="O147" s="178"/>
      <c r="P147" s="178"/>
      <c r="Q147" s="178"/>
      <c r="R147" s="178"/>
      <c r="S147" s="178"/>
      <c r="T147" s="179"/>
      <c r="AT147" s="173" t="s">
        <v>232</v>
      </c>
      <c r="AU147" s="173" t="s">
        <v>82</v>
      </c>
      <c r="AV147" s="13" t="s">
        <v>82</v>
      </c>
      <c r="AW147" s="13" t="s">
        <v>33</v>
      </c>
      <c r="AX147" s="13" t="s">
        <v>72</v>
      </c>
      <c r="AY147" s="173" t="s">
        <v>119</v>
      </c>
    </row>
    <row r="148" spans="2:65" s="14" customFormat="1" ht="11.25">
      <c r="B148" s="180"/>
      <c r="D148" s="158" t="s">
        <v>232</v>
      </c>
      <c r="E148" s="181" t="s">
        <v>3</v>
      </c>
      <c r="F148" s="182" t="s">
        <v>235</v>
      </c>
      <c r="H148" s="183">
        <v>16.891999999999999</v>
      </c>
      <c r="I148" s="184"/>
      <c r="L148" s="180"/>
      <c r="M148" s="185"/>
      <c r="N148" s="186"/>
      <c r="O148" s="186"/>
      <c r="P148" s="186"/>
      <c r="Q148" s="186"/>
      <c r="R148" s="186"/>
      <c r="S148" s="186"/>
      <c r="T148" s="187"/>
      <c r="AT148" s="181" t="s">
        <v>232</v>
      </c>
      <c r="AU148" s="181" t="s">
        <v>82</v>
      </c>
      <c r="AV148" s="14" t="s">
        <v>126</v>
      </c>
      <c r="AW148" s="14" t="s">
        <v>33</v>
      </c>
      <c r="AX148" s="14" t="s">
        <v>80</v>
      </c>
      <c r="AY148" s="181" t="s">
        <v>119</v>
      </c>
    </row>
    <row r="149" spans="2:65" s="1" customFormat="1" ht="16.5" customHeight="1">
      <c r="B149" s="144"/>
      <c r="C149" s="145" t="s">
        <v>182</v>
      </c>
      <c r="D149" s="145" t="s">
        <v>122</v>
      </c>
      <c r="E149" s="146" t="s">
        <v>354</v>
      </c>
      <c r="F149" s="147" t="s">
        <v>355</v>
      </c>
      <c r="G149" s="148" t="s">
        <v>252</v>
      </c>
      <c r="H149" s="149">
        <v>213.81</v>
      </c>
      <c r="I149" s="150"/>
      <c r="J149" s="151">
        <f>ROUND(I149*H149,2)</f>
        <v>0</v>
      </c>
      <c r="K149" s="147" t="s">
        <v>914</v>
      </c>
      <c r="L149" s="32"/>
      <c r="M149" s="152" t="s">
        <v>3</v>
      </c>
      <c r="N149" s="153" t="s">
        <v>43</v>
      </c>
      <c r="O149" s="52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56" t="s">
        <v>126</v>
      </c>
      <c r="AT149" s="156" t="s">
        <v>122</v>
      </c>
      <c r="AU149" s="156" t="s">
        <v>82</v>
      </c>
      <c r="AY149" s="17" t="s">
        <v>119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80</v>
      </c>
      <c r="BK149" s="157">
        <f>ROUND(I149*H149,2)</f>
        <v>0</v>
      </c>
      <c r="BL149" s="17" t="s">
        <v>126</v>
      </c>
      <c r="BM149" s="156" t="s">
        <v>937</v>
      </c>
    </row>
    <row r="150" spans="2:65" s="1" customFormat="1" ht="11.25">
      <c r="B150" s="32"/>
      <c r="D150" s="158" t="s">
        <v>128</v>
      </c>
      <c r="F150" s="159" t="s">
        <v>355</v>
      </c>
      <c r="I150" s="88"/>
      <c r="L150" s="32"/>
      <c r="M150" s="160"/>
      <c r="N150" s="52"/>
      <c r="O150" s="52"/>
      <c r="P150" s="52"/>
      <c r="Q150" s="52"/>
      <c r="R150" s="52"/>
      <c r="S150" s="52"/>
      <c r="T150" s="53"/>
      <c r="AT150" s="17" t="s">
        <v>128</v>
      </c>
      <c r="AU150" s="17" t="s">
        <v>82</v>
      </c>
    </row>
    <row r="151" spans="2:65" s="12" customFormat="1" ht="11.25">
      <c r="B151" s="165"/>
      <c r="D151" s="158" t="s">
        <v>232</v>
      </c>
      <c r="E151" s="166" t="s">
        <v>3</v>
      </c>
      <c r="F151" s="167" t="s">
        <v>357</v>
      </c>
      <c r="H151" s="166" t="s">
        <v>3</v>
      </c>
      <c r="I151" s="168"/>
      <c r="L151" s="165"/>
      <c r="M151" s="169"/>
      <c r="N151" s="170"/>
      <c r="O151" s="170"/>
      <c r="P151" s="170"/>
      <c r="Q151" s="170"/>
      <c r="R151" s="170"/>
      <c r="S151" s="170"/>
      <c r="T151" s="171"/>
      <c r="AT151" s="166" t="s">
        <v>232</v>
      </c>
      <c r="AU151" s="166" t="s">
        <v>82</v>
      </c>
      <c r="AV151" s="12" t="s">
        <v>80</v>
      </c>
      <c r="AW151" s="12" t="s">
        <v>33</v>
      </c>
      <c r="AX151" s="12" t="s">
        <v>72</v>
      </c>
      <c r="AY151" s="166" t="s">
        <v>119</v>
      </c>
    </row>
    <row r="152" spans="2:65" s="13" customFormat="1" ht="11.25">
      <c r="B152" s="172"/>
      <c r="D152" s="158" t="s">
        <v>232</v>
      </c>
      <c r="E152" s="173" t="s">
        <v>3</v>
      </c>
      <c r="F152" s="174" t="s">
        <v>938</v>
      </c>
      <c r="H152" s="175">
        <v>34.423999999999999</v>
      </c>
      <c r="I152" s="176"/>
      <c r="L152" s="172"/>
      <c r="M152" s="177"/>
      <c r="N152" s="178"/>
      <c r="O152" s="178"/>
      <c r="P152" s="178"/>
      <c r="Q152" s="178"/>
      <c r="R152" s="178"/>
      <c r="S152" s="178"/>
      <c r="T152" s="179"/>
      <c r="AT152" s="173" t="s">
        <v>232</v>
      </c>
      <c r="AU152" s="173" t="s">
        <v>82</v>
      </c>
      <c r="AV152" s="13" t="s">
        <v>82</v>
      </c>
      <c r="AW152" s="13" t="s">
        <v>33</v>
      </c>
      <c r="AX152" s="13" t="s">
        <v>72</v>
      </c>
      <c r="AY152" s="173" t="s">
        <v>119</v>
      </c>
    </row>
    <row r="153" spans="2:65" s="12" customFormat="1" ht="11.25">
      <c r="B153" s="165"/>
      <c r="D153" s="158" t="s">
        <v>232</v>
      </c>
      <c r="E153" s="166" t="s">
        <v>3</v>
      </c>
      <c r="F153" s="167" t="s">
        <v>367</v>
      </c>
      <c r="H153" s="166" t="s">
        <v>3</v>
      </c>
      <c r="I153" s="168"/>
      <c r="L153" s="165"/>
      <c r="M153" s="169"/>
      <c r="N153" s="170"/>
      <c r="O153" s="170"/>
      <c r="P153" s="170"/>
      <c r="Q153" s="170"/>
      <c r="R153" s="170"/>
      <c r="S153" s="170"/>
      <c r="T153" s="171"/>
      <c r="AT153" s="166" t="s">
        <v>232</v>
      </c>
      <c r="AU153" s="166" t="s">
        <v>82</v>
      </c>
      <c r="AV153" s="12" t="s">
        <v>80</v>
      </c>
      <c r="AW153" s="12" t="s">
        <v>33</v>
      </c>
      <c r="AX153" s="12" t="s">
        <v>72</v>
      </c>
      <c r="AY153" s="166" t="s">
        <v>119</v>
      </c>
    </row>
    <row r="154" spans="2:65" s="13" customFormat="1" ht="11.25">
      <c r="B154" s="172"/>
      <c r="D154" s="158" t="s">
        <v>232</v>
      </c>
      <c r="E154" s="173" t="s">
        <v>3</v>
      </c>
      <c r="F154" s="174" t="s">
        <v>939</v>
      </c>
      <c r="H154" s="175">
        <v>217.5</v>
      </c>
      <c r="I154" s="176"/>
      <c r="L154" s="172"/>
      <c r="M154" s="177"/>
      <c r="N154" s="178"/>
      <c r="O154" s="178"/>
      <c r="P154" s="178"/>
      <c r="Q154" s="178"/>
      <c r="R154" s="178"/>
      <c r="S154" s="178"/>
      <c r="T154" s="179"/>
      <c r="AT154" s="173" t="s">
        <v>232</v>
      </c>
      <c r="AU154" s="173" t="s">
        <v>82</v>
      </c>
      <c r="AV154" s="13" t="s">
        <v>82</v>
      </c>
      <c r="AW154" s="13" t="s">
        <v>33</v>
      </c>
      <c r="AX154" s="13" t="s">
        <v>72</v>
      </c>
      <c r="AY154" s="173" t="s">
        <v>119</v>
      </c>
    </row>
    <row r="155" spans="2:65" s="12" customFormat="1" ht="11.25">
      <c r="B155" s="165"/>
      <c r="D155" s="158" t="s">
        <v>232</v>
      </c>
      <c r="E155" s="166" t="s">
        <v>3</v>
      </c>
      <c r="F155" s="167" t="s">
        <v>371</v>
      </c>
      <c r="H155" s="166" t="s">
        <v>3</v>
      </c>
      <c r="I155" s="168"/>
      <c r="L155" s="165"/>
      <c r="M155" s="169"/>
      <c r="N155" s="170"/>
      <c r="O155" s="170"/>
      <c r="P155" s="170"/>
      <c r="Q155" s="170"/>
      <c r="R155" s="170"/>
      <c r="S155" s="170"/>
      <c r="T155" s="171"/>
      <c r="AT155" s="166" t="s">
        <v>232</v>
      </c>
      <c r="AU155" s="166" t="s">
        <v>82</v>
      </c>
      <c r="AV155" s="12" t="s">
        <v>80</v>
      </c>
      <c r="AW155" s="12" t="s">
        <v>33</v>
      </c>
      <c r="AX155" s="12" t="s">
        <v>72</v>
      </c>
      <c r="AY155" s="166" t="s">
        <v>119</v>
      </c>
    </row>
    <row r="156" spans="2:65" s="13" customFormat="1" ht="11.25">
      <c r="B156" s="172"/>
      <c r="D156" s="158" t="s">
        <v>232</v>
      </c>
      <c r="E156" s="173" t="s">
        <v>3</v>
      </c>
      <c r="F156" s="174" t="s">
        <v>940</v>
      </c>
      <c r="H156" s="175">
        <v>-59.808</v>
      </c>
      <c r="I156" s="176"/>
      <c r="L156" s="172"/>
      <c r="M156" s="177"/>
      <c r="N156" s="178"/>
      <c r="O156" s="178"/>
      <c r="P156" s="178"/>
      <c r="Q156" s="178"/>
      <c r="R156" s="178"/>
      <c r="S156" s="178"/>
      <c r="T156" s="179"/>
      <c r="AT156" s="173" t="s">
        <v>232</v>
      </c>
      <c r="AU156" s="173" t="s">
        <v>82</v>
      </c>
      <c r="AV156" s="13" t="s">
        <v>82</v>
      </c>
      <c r="AW156" s="13" t="s">
        <v>33</v>
      </c>
      <c r="AX156" s="13" t="s">
        <v>72</v>
      </c>
      <c r="AY156" s="173" t="s">
        <v>119</v>
      </c>
    </row>
    <row r="157" spans="2:65" s="12" customFormat="1" ht="11.25">
      <c r="B157" s="165"/>
      <c r="D157" s="158" t="s">
        <v>232</v>
      </c>
      <c r="E157" s="166" t="s">
        <v>3</v>
      </c>
      <c r="F157" s="167" t="s">
        <v>424</v>
      </c>
      <c r="H157" s="166" t="s">
        <v>3</v>
      </c>
      <c r="I157" s="168"/>
      <c r="L157" s="165"/>
      <c r="M157" s="169"/>
      <c r="N157" s="170"/>
      <c r="O157" s="170"/>
      <c r="P157" s="170"/>
      <c r="Q157" s="170"/>
      <c r="R157" s="170"/>
      <c r="S157" s="170"/>
      <c r="T157" s="171"/>
      <c r="AT157" s="166" t="s">
        <v>232</v>
      </c>
      <c r="AU157" s="166" t="s">
        <v>82</v>
      </c>
      <c r="AV157" s="12" t="s">
        <v>80</v>
      </c>
      <c r="AW157" s="12" t="s">
        <v>33</v>
      </c>
      <c r="AX157" s="12" t="s">
        <v>72</v>
      </c>
      <c r="AY157" s="166" t="s">
        <v>119</v>
      </c>
    </row>
    <row r="158" spans="2:65" s="13" customFormat="1" ht="11.25">
      <c r="B158" s="172"/>
      <c r="D158" s="158" t="s">
        <v>232</v>
      </c>
      <c r="E158" s="173" t="s">
        <v>3</v>
      </c>
      <c r="F158" s="174" t="s">
        <v>941</v>
      </c>
      <c r="H158" s="175">
        <v>21.693999999999999</v>
      </c>
      <c r="I158" s="176"/>
      <c r="L158" s="172"/>
      <c r="M158" s="177"/>
      <c r="N158" s="178"/>
      <c r="O158" s="178"/>
      <c r="P158" s="178"/>
      <c r="Q158" s="178"/>
      <c r="R158" s="178"/>
      <c r="S158" s="178"/>
      <c r="T158" s="179"/>
      <c r="AT158" s="173" t="s">
        <v>232</v>
      </c>
      <c r="AU158" s="173" t="s">
        <v>82</v>
      </c>
      <c r="AV158" s="13" t="s">
        <v>82</v>
      </c>
      <c r="AW158" s="13" t="s">
        <v>33</v>
      </c>
      <c r="AX158" s="13" t="s">
        <v>72</v>
      </c>
      <c r="AY158" s="173" t="s">
        <v>119</v>
      </c>
    </row>
    <row r="159" spans="2:65" s="14" customFormat="1" ht="11.25">
      <c r="B159" s="180"/>
      <c r="D159" s="158" t="s">
        <v>232</v>
      </c>
      <c r="E159" s="181" t="s">
        <v>3</v>
      </c>
      <c r="F159" s="182" t="s">
        <v>235</v>
      </c>
      <c r="H159" s="183">
        <v>213.81</v>
      </c>
      <c r="I159" s="184"/>
      <c r="L159" s="180"/>
      <c r="M159" s="185"/>
      <c r="N159" s="186"/>
      <c r="O159" s="186"/>
      <c r="P159" s="186"/>
      <c r="Q159" s="186"/>
      <c r="R159" s="186"/>
      <c r="S159" s="186"/>
      <c r="T159" s="187"/>
      <c r="AT159" s="181" t="s">
        <v>232</v>
      </c>
      <c r="AU159" s="181" t="s">
        <v>82</v>
      </c>
      <c r="AV159" s="14" t="s">
        <v>126</v>
      </c>
      <c r="AW159" s="14" t="s">
        <v>33</v>
      </c>
      <c r="AX159" s="14" t="s">
        <v>80</v>
      </c>
      <c r="AY159" s="181" t="s">
        <v>119</v>
      </c>
    </row>
    <row r="160" spans="2:65" s="1" customFormat="1" ht="16.5" customHeight="1">
      <c r="B160" s="144"/>
      <c r="C160" s="145" t="s">
        <v>187</v>
      </c>
      <c r="D160" s="145" t="s">
        <v>122</v>
      </c>
      <c r="E160" s="146" t="s">
        <v>364</v>
      </c>
      <c r="F160" s="147" t="s">
        <v>365</v>
      </c>
      <c r="G160" s="148" t="s">
        <v>252</v>
      </c>
      <c r="H160" s="149">
        <v>213.81</v>
      </c>
      <c r="I160" s="150"/>
      <c r="J160" s="151">
        <f>ROUND(I160*H160,2)</f>
        <v>0</v>
      </c>
      <c r="K160" s="147" t="s">
        <v>914</v>
      </c>
      <c r="L160" s="32"/>
      <c r="M160" s="152" t="s">
        <v>3</v>
      </c>
      <c r="N160" s="153" t="s">
        <v>43</v>
      </c>
      <c r="O160" s="52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AR160" s="156" t="s">
        <v>126</v>
      </c>
      <c r="AT160" s="156" t="s">
        <v>122</v>
      </c>
      <c r="AU160" s="156" t="s">
        <v>82</v>
      </c>
      <c r="AY160" s="17" t="s">
        <v>119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80</v>
      </c>
      <c r="BK160" s="157">
        <f>ROUND(I160*H160,2)</f>
        <v>0</v>
      </c>
      <c r="BL160" s="17" t="s">
        <v>126</v>
      </c>
      <c r="BM160" s="156" t="s">
        <v>942</v>
      </c>
    </row>
    <row r="161" spans="2:65" s="1" customFormat="1" ht="11.25">
      <c r="B161" s="32"/>
      <c r="D161" s="158" t="s">
        <v>128</v>
      </c>
      <c r="F161" s="159" t="s">
        <v>365</v>
      </c>
      <c r="I161" s="88"/>
      <c r="L161" s="32"/>
      <c r="M161" s="160"/>
      <c r="N161" s="52"/>
      <c r="O161" s="52"/>
      <c r="P161" s="52"/>
      <c r="Q161" s="52"/>
      <c r="R161" s="52"/>
      <c r="S161" s="52"/>
      <c r="T161" s="53"/>
      <c r="AT161" s="17" t="s">
        <v>128</v>
      </c>
      <c r="AU161" s="17" t="s">
        <v>82</v>
      </c>
    </row>
    <row r="162" spans="2:65" s="12" customFormat="1" ht="11.25">
      <c r="B162" s="165"/>
      <c r="D162" s="158" t="s">
        <v>232</v>
      </c>
      <c r="E162" s="166" t="s">
        <v>3</v>
      </c>
      <c r="F162" s="167" t="s">
        <v>357</v>
      </c>
      <c r="H162" s="166" t="s">
        <v>3</v>
      </c>
      <c r="I162" s="168"/>
      <c r="L162" s="165"/>
      <c r="M162" s="169"/>
      <c r="N162" s="170"/>
      <c r="O162" s="170"/>
      <c r="P162" s="170"/>
      <c r="Q162" s="170"/>
      <c r="R162" s="170"/>
      <c r="S162" s="170"/>
      <c r="T162" s="171"/>
      <c r="AT162" s="166" t="s">
        <v>232</v>
      </c>
      <c r="AU162" s="166" t="s">
        <v>82</v>
      </c>
      <c r="AV162" s="12" t="s">
        <v>80</v>
      </c>
      <c r="AW162" s="12" t="s">
        <v>33</v>
      </c>
      <c r="AX162" s="12" t="s">
        <v>72</v>
      </c>
      <c r="AY162" s="166" t="s">
        <v>119</v>
      </c>
    </row>
    <row r="163" spans="2:65" s="13" customFormat="1" ht="11.25">
      <c r="B163" s="172"/>
      <c r="D163" s="158" t="s">
        <v>232</v>
      </c>
      <c r="E163" s="173" t="s">
        <v>3</v>
      </c>
      <c r="F163" s="174" t="s">
        <v>938</v>
      </c>
      <c r="H163" s="175">
        <v>34.423999999999999</v>
      </c>
      <c r="I163" s="176"/>
      <c r="L163" s="172"/>
      <c r="M163" s="177"/>
      <c r="N163" s="178"/>
      <c r="O163" s="178"/>
      <c r="P163" s="178"/>
      <c r="Q163" s="178"/>
      <c r="R163" s="178"/>
      <c r="S163" s="178"/>
      <c r="T163" s="179"/>
      <c r="AT163" s="173" t="s">
        <v>232</v>
      </c>
      <c r="AU163" s="173" t="s">
        <v>82</v>
      </c>
      <c r="AV163" s="13" t="s">
        <v>82</v>
      </c>
      <c r="AW163" s="13" t="s">
        <v>33</v>
      </c>
      <c r="AX163" s="13" t="s">
        <v>72</v>
      </c>
      <c r="AY163" s="173" t="s">
        <v>119</v>
      </c>
    </row>
    <row r="164" spans="2:65" s="12" customFormat="1" ht="11.25">
      <c r="B164" s="165"/>
      <c r="D164" s="158" t="s">
        <v>232</v>
      </c>
      <c r="E164" s="166" t="s">
        <v>3</v>
      </c>
      <c r="F164" s="167" t="s">
        <v>367</v>
      </c>
      <c r="H164" s="166" t="s">
        <v>3</v>
      </c>
      <c r="I164" s="168"/>
      <c r="L164" s="165"/>
      <c r="M164" s="169"/>
      <c r="N164" s="170"/>
      <c r="O164" s="170"/>
      <c r="P164" s="170"/>
      <c r="Q164" s="170"/>
      <c r="R164" s="170"/>
      <c r="S164" s="170"/>
      <c r="T164" s="171"/>
      <c r="AT164" s="166" t="s">
        <v>232</v>
      </c>
      <c r="AU164" s="166" t="s">
        <v>82</v>
      </c>
      <c r="AV164" s="12" t="s">
        <v>80</v>
      </c>
      <c r="AW164" s="12" t="s">
        <v>33</v>
      </c>
      <c r="AX164" s="12" t="s">
        <v>72</v>
      </c>
      <c r="AY164" s="166" t="s">
        <v>119</v>
      </c>
    </row>
    <row r="165" spans="2:65" s="13" customFormat="1" ht="11.25">
      <c r="B165" s="172"/>
      <c r="D165" s="158" t="s">
        <v>232</v>
      </c>
      <c r="E165" s="173" t="s">
        <v>3</v>
      </c>
      <c r="F165" s="174" t="s">
        <v>939</v>
      </c>
      <c r="H165" s="175">
        <v>217.5</v>
      </c>
      <c r="I165" s="176"/>
      <c r="L165" s="172"/>
      <c r="M165" s="177"/>
      <c r="N165" s="178"/>
      <c r="O165" s="178"/>
      <c r="P165" s="178"/>
      <c r="Q165" s="178"/>
      <c r="R165" s="178"/>
      <c r="S165" s="178"/>
      <c r="T165" s="179"/>
      <c r="AT165" s="173" t="s">
        <v>232</v>
      </c>
      <c r="AU165" s="173" t="s">
        <v>82</v>
      </c>
      <c r="AV165" s="13" t="s">
        <v>82</v>
      </c>
      <c r="AW165" s="13" t="s">
        <v>33</v>
      </c>
      <c r="AX165" s="13" t="s">
        <v>72</v>
      </c>
      <c r="AY165" s="173" t="s">
        <v>119</v>
      </c>
    </row>
    <row r="166" spans="2:65" s="12" customFormat="1" ht="11.25">
      <c r="B166" s="165"/>
      <c r="D166" s="158" t="s">
        <v>232</v>
      </c>
      <c r="E166" s="166" t="s">
        <v>3</v>
      </c>
      <c r="F166" s="167" t="s">
        <v>371</v>
      </c>
      <c r="H166" s="166" t="s">
        <v>3</v>
      </c>
      <c r="I166" s="168"/>
      <c r="L166" s="165"/>
      <c r="M166" s="169"/>
      <c r="N166" s="170"/>
      <c r="O166" s="170"/>
      <c r="P166" s="170"/>
      <c r="Q166" s="170"/>
      <c r="R166" s="170"/>
      <c r="S166" s="170"/>
      <c r="T166" s="171"/>
      <c r="AT166" s="166" t="s">
        <v>232</v>
      </c>
      <c r="AU166" s="166" t="s">
        <v>82</v>
      </c>
      <c r="AV166" s="12" t="s">
        <v>80</v>
      </c>
      <c r="AW166" s="12" t="s">
        <v>33</v>
      </c>
      <c r="AX166" s="12" t="s">
        <v>72</v>
      </c>
      <c r="AY166" s="166" t="s">
        <v>119</v>
      </c>
    </row>
    <row r="167" spans="2:65" s="13" customFormat="1" ht="11.25">
      <c r="B167" s="172"/>
      <c r="D167" s="158" t="s">
        <v>232</v>
      </c>
      <c r="E167" s="173" t="s">
        <v>3</v>
      </c>
      <c r="F167" s="174" t="s">
        <v>940</v>
      </c>
      <c r="H167" s="175">
        <v>-59.808</v>
      </c>
      <c r="I167" s="176"/>
      <c r="L167" s="172"/>
      <c r="M167" s="177"/>
      <c r="N167" s="178"/>
      <c r="O167" s="178"/>
      <c r="P167" s="178"/>
      <c r="Q167" s="178"/>
      <c r="R167" s="178"/>
      <c r="S167" s="178"/>
      <c r="T167" s="179"/>
      <c r="AT167" s="173" t="s">
        <v>232</v>
      </c>
      <c r="AU167" s="173" t="s">
        <v>82</v>
      </c>
      <c r="AV167" s="13" t="s">
        <v>82</v>
      </c>
      <c r="AW167" s="13" t="s">
        <v>33</v>
      </c>
      <c r="AX167" s="13" t="s">
        <v>72</v>
      </c>
      <c r="AY167" s="173" t="s">
        <v>119</v>
      </c>
    </row>
    <row r="168" spans="2:65" s="12" customFormat="1" ht="11.25">
      <c r="B168" s="165"/>
      <c r="D168" s="158" t="s">
        <v>232</v>
      </c>
      <c r="E168" s="166" t="s">
        <v>3</v>
      </c>
      <c r="F168" s="167" t="s">
        <v>424</v>
      </c>
      <c r="H168" s="166" t="s">
        <v>3</v>
      </c>
      <c r="I168" s="168"/>
      <c r="L168" s="165"/>
      <c r="M168" s="169"/>
      <c r="N168" s="170"/>
      <c r="O168" s="170"/>
      <c r="P168" s="170"/>
      <c r="Q168" s="170"/>
      <c r="R168" s="170"/>
      <c r="S168" s="170"/>
      <c r="T168" s="171"/>
      <c r="AT168" s="166" t="s">
        <v>232</v>
      </c>
      <c r="AU168" s="166" t="s">
        <v>82</v>
      </c>
      <c r="AV168" s="12" t="s">
        <v>80</v>
      </c>
      <c r="AW168" s="12" t="s">
        <v>33</v>
      </c>
      <c r="AX168" s="12" t="s">
        <v>72</v>
      </c>
      <c r="AY168" s="166" t="s">
        <v>119</v>
      </c>
    </row>
    <row r="169" spans="2:65" s="13" customFormat="1" ht="11.25">
      <c r="B169" s="172"/>
      <c r="D169" s="158" t="s">
        <v>232</v>
      </c>
      <c r="E169" s="173" t="s">
        <v>3</v>
      </c>
      <c r="F169" s="174" t="s">
        <v>941</v>
      </c>
      <c r="H169" s="175">
        <v>21.693999999999999</v>
      </c>
      <c r="I169" s="176"/>
      <c r="L169" s="172"/>
      <c r="M169" s="177"/>
      <c r="N169" s="178"/>
      <c r="O169" s="178"/>
      <c r="P169" s="178"/>
      <c r="Q169" s="178"/>
      <c r="R169" s="178"/>
      <c r="S169" s="178"/>
      <c r="T169" s="179"/>
      <c r="AT169" s="173" t="s">
        <v>232</v>
      </c>
      <c r="AU169" s="173" t="s">
        <v>82</v>
      </c>
      <c r="AV169" s="13" t="s">
        <v>82</v>
      </c>
      <c r="AW169" s="13" t="s">
        <v>33</v>
      </c>
      <c r="AX169" s="13" t="s">
        <v>72</v>
      </c>
      <c r="AY169" s="173" t="s">
        <v>119</v>
      </c>
    </row>
    <row r="170" spans="2:65" s="14" customFormat="1" ht="11.25">
      <c r="B170" s="180"/>
      <c r="D170" s="158" t="s">
        <v>232</v>
      </c>
      <c r="E170" s="181" t="s">
        <v>3</v>
      </c>
      <c r="F170" s="182" t="s">
        <v>235</v>
      </c>
      <c r="H170" s="183">
        <v>213.81</v>
      </c>
      <c r="I170" s="184"/>
      <c r="L170" s="180"/>
      <c r="M170" s="185"/>
      <c r="N170" s="186"/>
      <c r="O170" s="186"/>
      <c r="P170" s="186"/>
      <c r="Q170" s="186"/>
      <c r="R170" s="186"/>
      <c r="S170" s="186"/>
      <c r="T170" s="187"/>
      <c r="AT170" s="181" t="s">
        <v>232</v>
      </c>
      <c r="AU170" s="181" t="s">
        <v>82</v>
      </c>
      <c r="AV170" s="14" t="s">
        <v>126</v>
      </c>
      <c r="AW170" s="14" t="s">
        <v>33</v>
      </c>
      <c r="AX170" s="14" t="s">
        <v>80</v>
      </c>
      <c r="AY170" s="181" t="s">
        <v>119</v>
      </c>
    </row>
    <row r="171" spans="2:65" s="1" customFormat="1" ht="16.5" customHeight="1">
      <c r="B171" s="144"/>
      <c r="C171" s="145" t="s">
        <v>192</v>
      </c>
      <c r="D171" s="145" t="s">
        <v>122</v>
      </c>
      <c r="E171" s="146" t="s">
        <v>377</v>
      </c>
      <c r="F171" s="147" t="s">
        <v>378</v>
      </c>
      <c r="G171" s="148" t="s">
        <v>252</v>
      </c>
      <c r="H171" s="149">
        <v>358.77199999999999</v>
      </c>
      <c r="I171" s="150"/>
      <c r="J171" s="151">
        <f>ROUND(I171*H171,2)</f>
        <v>0</v>
      </c>
      <c r="K171" s="147" t="s">
        <v>914</v>
      </c>
      <c r="L171" s="32"/>
      <c r="M171" s="152" t="s">
        <v>3</v>
      </c>
      <c r="N171" s="153" t="s">
        <v>43</v>
      </c>
      <c r="O171" s="52"/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AR171" s="156" t="s">
        <v>126</v>
      </c>
      <c r="AT171" s="156" t="s">
        <v>122</v>
      </c>
      <c r="AU171" s="156" t="s">
        <v>82</v>
      </c>
      <c r="AY171" s="17" t="s">
        <v>119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80</v>
      </c>
      <c r="BK171" s="157">
        <f>ROUND(I171*H171,2)</f>
        <v>0</v>
      </c>
      <c r="BL171" s="17" t="s">
        <v>126</v>
      </c>
      <c r="BM171" s="156" t="s">
        <v>943</v>
      </c>
    </row>
    <row r="172" spans="2:65" s="1" customFormat="1" ht="11.25">
      <c r="B172" s="32"/>
      <c r="D172" s="158" t="s">
        <v>128</v>
      </c>
      <c r="F172" s="159" t="s">
        <v>378</v>
      </c>
      <c r="I172" s="88"/>
      <c r="L172" s="32"/>
      <c r="M172" s="160"/>
      <c r="N172" s="52"/>
      <c r="O172" s="52"/>
      <c r="P172" s="52"/>
      <c r="Q172" s="52"/>
      <c r="R172" s="52"/>
      <c r="S172" s="52"/>
      <c r="T172" s="53"/>
      <c r="AT172" s="17" t="s">
        <v>128</v>
      </c>
      <c r="AU172" s="17" t="s">
        <v>82</v>
      </c>
    </row>
    <row r="173" spans="2:65" s="1" customFormat="1" ht="19.5">
      <c r="B173" s="32"/>
      <c r="D173" s="158" t="s">
        <v>129</v>
      </c>
      <c r="F173" s="161" t="s">
        <v>944</v>
      </c>
      <c r="I173" s="88"/>
      <c r="L173" s="32"/>
      <c r="M173" s="160"/>
      <c r="N173" s="52"/>
      <c r="O173" s="52"/>
      <c r="P173" s="52"/>
      <c r="Q173" s="52"/>
      <c r="R173" s="52"/>
      <c r="S173" s="52"/>
      <c r="T173" s="53"/>
      <c r="AT173" s="17" t="s">
        <v>129</v>
      </c>
      <c r="AU173" s="17" t="s">
        <v>82</v>
      </c>
    </row>
    <row r="174" spans="2:65" s="12" customFormat="1" ht="11.25">
      <c r="B174" s="165"/>
      <c r="D174" s="158" t="s">
        <v>232</v>
      </c>
      <c r="E174" s="166" t="s">
        <v>3</v>
      </c>
      <c r="F174" s="167" t="s">
        <v>367</v>
      </c>
      <c r="H174" s="166" t="s">
        <v>3</v>
      </c>
      <c r="I174" s="168"/>
      <c r="L174" s="165"/>
      <c r="M174" s="169"/>
      <c r="N174" s="170"/>
      <c r="O174" s="170"/>
      <c r="P174" s="170"/>
      <c r="Q174" s="170"/>
      <c r="R174" s="170"/>
      <c r="S174" s="170"/>
      <c r="T174" s="171"/>
      <c r="AT174" s="166" t="s">
        <v>232</v>
      </c>
      <c r="AU174" s="166" t="s">
        <v>82</v>
      </c>
      <c r="AV174" s="12" t="s">
        <v>80</v>
      </c>
      <c r="AW174" s="12" t="s">
        <v>33</v>
      </c>
      <c r="AX174" s="12" t="s">
        <v>72</v>
      </c>
      <c r="AY174" s="166" t="s">
        <v>119</v>
      </c>
    </row>
    <row r="175" spans="2:65" s="13" customFormat="1" ht="11.25">
      <c r="B175" s="172"/>
      <c r="D175" s="158" t="s">
        <v>232</v>
      </c>
      <c r="E175" s="173" t="s">
        <v>3</v>
      </c>
      <c r="F175" s="174" t="s">
        <v>939</v>
      </c>
      <c r="H175" s="175">
        <v>217.5</v>
      </c>
      <c r="I175" s="176"/>
      <c r="L175" s="172"/>
      <c r="M175" s="177"/>
      <c r="N175" s="178"/>
      <c r="O175" s="178"/>
      <c r="P175" s="178"/>
      <c r="Q175" s="178"/>
      <c r="R175" s="178"/>
      <c r="S175" s="178"/>
      <c r="T175" s="179"/>
      <c r="AT175" s="173" t="s">
        <v>232</v>
      </c>
      <c r="AU175" s="173" t="s">
        <v>82</v>
      </c>
      <c r="AV175" s="13" t="s">
        <v>82</v>
      </c>
      <c r="AW175" s="13" t="s">
        <v>33</v>
      </c>
      <c r="AX175" s="13" t="s">
        <v>72</v>
      </c>
      <c r="AY175" s="173" t="s">
        <v>119</v>
      </c>
    </row>
    <row r="176" spans="2:65" s="12" customFormat="1" ht="11.25">
      <c r="B176" s="165"/>
      <c r="D176" s="158" t="s">
        <v>232</v>
      </c>
      <c r="E176" s="166" t="s">
        <v>3</v>
      </c>
      <c r="F176" s="167" t="s">
        <v>371</v>
      </c>
      <c r="H176" s="166" t="s">
        <v>3</v>
      </c>
      <c r="I176" s="168"/>
      <c r="L176" s="165"/>
      <c r="M176" s="169"/>
      <c r="N176" s="170"/>
      <c r="O176" s="170"/>
      <c r="P176" s="170"/>
      <c r="Q176" s="170"/>
      <c r="R176" s="170"/>
      <c r="S176" s="170"/>
      <c r="T176" s="171"/>
      <c r="AT176" s="166" t="s">
        <v>232</v>
      </c>
      <c r="AU176" s="166" t="s">
        <v>82</v>
      </c>
      <c r="AV176" s="12" t="s">
        <v>80</v>
      </c>
      <c r="AW176" s="12" t="s">
        <v>33</v>
      </c>
      <c r="AX176" s="12" t="s">
        <v>72</v>
      </c>
      <c r="AY176" s="166" t="s">
        <v>119</v>
      </c>
    </row>
    <row r="177" spans="2:65" s="13" customFormat="1" ht="11.25">
      <c r="B177" s="172"/>
      <c r="D177" s="158" t="s">
        <v>232</v>
      </c>
      <c r="E177" s="173" t="s">
        <v>3</v>
      </c>
      <c r="F177" s="174" t="s">
        <v>940</v>
      </c>
      <c r="H177" s="175">
        <v>-59.808</v>
      </c>
      <c r="I177" s="176"/>
      <c r="L177" s="172"/>
      <c r="M177" s="177"/>
      <c r="N177" s="178"/>
      <c r="O177" s="178"/>
      <c r="P177" s="178"/>
      <c r="Q177" s="178"/>
      <c r="R177" s="178"/>
      <c r="S177" s="178"/>
      <c r="T177" s="179"/>
      <c r="AT177" s="173" t="s">
        <v>232</v>
      </c>
      <c r="AU177" s="173" t="s">
        <v>82</v>
      </c>
      <c r="AV177" s="13" t="s">
        <v>82</v>
      </c>
      <c r="AW177" s="13" t="s">
        <v>33</v>
      </c>
      <c r="AX177" s="13" t="s">
        <v>72</v>
      </c>
      <c r="AY177" s="173" t="s">
        <v>119</v>
      </c>
    </row>
    <row r="178" spans="2:65" s="12" customFormat="1" ht="11.25">
      <c r="B178" s="165"/>
      <c r="D178" s="158" t="s">
        <v>232</v>
      </c>
      <c r="E178" s="166" t="s">
        <v>3</v>
      </c>
      <c r="F178" s="167" t="s">
        <v>424</v>
      </c>
      <c r="H178" s="166" t="s">
        <v>3</v>
      </c>
      <c r="I178" s="168"/>
      <c r="L178" s="165"/>
      <c r="M178" s="169"/>
      <c r="N178" s="170"/>
      <c r="O178" s="170"/>
      <c r="P178" s="170"/>
      <c r="Q178" s="170"/>
      <c r="R178" s="170"/>
      <c r="S178" s="170"/>
      <c r="T178" s="171"/>
      <c r="AT178" s="166" t="s">
        <v>232</v>
      </c>
      <c r="AU178" s="166" t="s">
        <v>82</v>
      </c>
      <c r="AV178" s="12" t="s">
        <v>80</v>
      </c>
      <c r="AW178" s="12" t="s">
        <v>33</v>
      </c>
      <c r="AX178" s="12" t="s">
        <v>72</v>
      </c>
      <c r="AY178" s="166" t="s">
        <v>119</v>
      </c>
    </row>
    <row r="179" spans="2:65" s="13" customFormat="1" ht="11.25">
      <c r="B179" s="172"/>
      <c r="D179" s="158" t="s">
        <v>232</v>
      </c>
      <c r="E179" s="173" t="s">
        <v>3</v>
      </c>
      <c r="F179" s="174" t="s">
        <v>941</v>
      </c>
      <c r="H179" s="175">
        <v>21.693999999999999</v>
      </c>
      <c r="I179" s="176"/>
      <c r="L179" s="172"/>
      <c r="M179" s="177"/>
      <c r="N179" s="178"/>
      <c r="O179" s="178"/>
      <c r="P179" s="178"/>
      <c r="Q179" s="178"/>
      <c r="R179" s="178"/>
      <c r="S179" s="178"/>
      <c r="T179" s="179"/>
      <c r="AT179" s="173" t="s">
        <v>232</v>
      </c>
      <c r="AU179" s="173" t="s">
        <v>82</v>
      </c>
      <c r="AV179" s="13" t="s">
        <v>82</v>
      </c>
      <c r="AW179" s="13" t="s">
        <v>33</v>
      </c>
      <c r="AX179" s="13" t="s">
        <v>72</v>
      </c>
      <c r="AY179" s="173" t="s">
        <v>119</v>
      </c>
    </row>
    <row r="180" spans="2:65" s="14" customFormat="1" ht="11.25">
      <c r="B180" s="180"/>
      <c r="D180" s="158" t="s">
        <v>232</v>
      </c>
      <c r="E180" s="181" t="s">
        <v>3</v>
      </c>
      <c r="F180" s="182" t="s">
        <v>235</v>
      </c>
      <c r="H180" s="183">
        <v>179.386</v>
      </c>
      <c r="I180" s="184"/>
      <c r="L180" s="180"/>
      <c r="M180" s="185"/>
      <c r="N180" s="186"/>
      <c r="O180" s="186"/>
      <c r="P180" s="186"/>
      <c r="Q180" s="186"/>
      <c r="R180" s="186"/>
      <c r="S180" s="186"/>
      <c r="T180" s="187"/>
      <c r="AT180" s="181" t="s">
        <v>232</v>
      </c>
      <c r="AU180" s="181" t="s">
        <v>82</v>
      </c>
      <c r="AV180" s="14" t="s">
        <v>126</v>
      </c>
      <c r="AW180" s="14" t="s">
        <v>33</v>
      </c>
      <c r="AX180" s="14" t="s">
        <v>80</v>
      </c>
      <c r="AY180" s="181" t="s">
        <v>119</v>
      </c>
    </row>
    <row r="181" spans="2:65" s="13" customFormat="1" ht="11.25">
      <c r="B181" s="172"/>
      <c r="D181" s="158" t="s">
        <v>232</v>
      </c>
      <c r="F181" s="174" t="s">
        <v>945</v>
      </c>
      <c r="H181" s="175">
        <v>358.77199999999999</v>
      </c>
      <c r="I181" s="176"/>
      <c r="L181" s="172"/>
      <c r="M181" s="177"/>
      <c r="N181" s="178"/>
      <c r="O181" s="178"/>
      <c r="P181" s="178"/>
      <c r="Q181" s="178"/>
      <c r="R181" s="178"/>
      <c r="S181" s="178"/>
      <c r="T181" s="179"/>
      <c r="AT181" s="173" t="s">
        <v>232</v>
      </c>
      <c r="AU181" s="173" t="s">
        <v>82</v>
      </c>
      <c r="AV181" s="13" t="s">
        <v>82</v>
      </c>
      <c r="AW181" s="13" t="s">
        <v>4</v>
      </c>
      <c r="AX181" s="13" t="s">
        <v>80</v>
      </c>
      <c r="AY181" s="173" t="s">
        <v>119</v>
      </c>
    </row>
    <row r="182" spans="2:65" s="1" customFormat="1" ht="16.5" customHeight="1">
      <c r="B182" s="144"/>
      <c r="C182" s="145" t="s">
        <v>9</v>
      </c>
      <c r="D182" s="145" t="s">
        <v>122</v>
      </c>
      <c r="E182" s="146" t="s">
        <v>382</v>
      </c>
      <c r="F182" s="147" t="s">
        <v>383</v>
      </c>
      <c r="G182" s="148" t="s">
        <v>252</v>
      </c>
      <c r="H182" s="149">
        <v>213.81</v>
      </c>
      <c r="I182" s="150"/>
      <c r="J182" s="151">
        <f>ROUND(I182*H182,2)</f>
        <v>0</v>
      </c>
      <c r="K182" s="147" t="s">
        <v>914</v>
      </c>
      <c r="L182" s="32"/>
      <c r="M182" s="152" t="s">
        <v>3</v>
      </c>
      <c r="N182" s="153" t="s">
        <v>43</v>
      </c>
      <c r="O182" s="52"/>
      <c r="P182" s="154">
        <f>O182*H182</f>
        <v>0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AR182" s="156" t="s">
        <v>126</v>
      </c>
      <c r="AT182" s="156" t="s">
        <v>122</v>
      </c>
      <c r="AU182" s="156" t="s">
        <v>82</v>
      </c>
      <c r="AY182" s="17" t="s">
        <v>119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80</v>
      </c>
      <c r="BK182" s="157">
        <f>ROUND(I182*H182,2)</f>
        <v>0</v>
      </c>
      <c r="BL182" s="17" t="s">
        <v>126</v>
      </c>
      <c r="BM182" s="156" t="s">
        <v>946</v>
      </c>
    </row>
    <row r="183" spans="2:65" s="1" customFormat="1" ht="11.25">
      <c r="B183" s="32"/>
      <c r="D183" s="158" t="s">
        <v>128</v>
      </c>
      <c r="F183" s="159" t="s">
        <v>383</v>
      </c>
      <c r="I183" s="88"/>
      <c r="L183" s="32"/>
      <c r="M183" s="160"/>
      <c r="N183" s="52"/>
      <c r="O183" s="52"/>
      <c r="P183" s="52"/>
      <c r="Q183" s="52"/>
      <c r="R183" s="52"/>
      <c r="S183" s="52"/>
      <c r="T183" s="53"/>
      <c r="AT183" s="17" t="s">
        <v>128</v>
      </c>
      <c r="AU183" s="17" t="s">
        <v>82</v>
      </c>
    </row>
    <row r="184" spans="2:65" s="12" customFormat="1" ht="11.25">
      <c r="B184" s="165"/>
      <c r="D184" s="158" t="s">
        <v>232</v>
      </c>
      <c r="E184" s="166" t="s">
        <v>3</v>
      </c>
      <c r="F184" s="167" t="s">
        <v>357</v>
      </c>
      <c r="H184" s="166" t="s">
        <v>3</v>
      </c>
      <c r="I184" s="168"/>
      <c r="L184" s="165"/>
      <c r="M184" s="169"/>
      <c r="N184" s="170"/>
      <c r="O184" s="170"/>
      <c r="P184" s="170"/>
      <c r="Q184" s="170"/>
      <c r="R184" s="170"/>
      <c r="S184" s="170"/>
      <c r="T184" s="171"/>
      <c r="AT184" s="166" t="s">
        <v>232</v>
      </c>
      <c r="AU184" s="166" t="s">
        <v>82</v>
      </c>
      <c r="AV184" s="12" t="s">
        <v>80</v>
      </c>
      <c r="AW184" s="12" t="s">
        <v>33</v>
      </c>
      <c r="AX184" s="12" t="s">
        <v>72</v>
      </c>
      <c r="AY184" s="166" t="s">
        <v>119</v>
      </c>
    </row>
    <row r="185" spans="2:65" s="13" customFormat="1" ht="11.25">
      <c r="B185" s="172"/>
      <c r="D185" s="158" t="s">
        <v>232</v>
      </c>
      <c r="E185" s="173" t="s">
        <v>3</v>
      </c>
      <c r="F185" s="174" t="s">
        <v>938</v>
      </c>
      <c r="H185" s="175">
        <v>34.423999999999999</v>
      </c>
      <c r="I185" s="176"/>
      <c r="L185" s="172"/>
      <c r="M185" s="177"/>
      <c r="N185" s="178"/>
      <c r="O185" s="178"/>
      <c r="P185" s="178"/>
      <c r="Q185" s="178"/>
      <c r="R185" s="178"/>
      <c r="S185" s="178"/>
      <c r="T185" s="179"/>
      <c r="AT185" s="173" t="s">
        <v>232</v>
      </c>
      <c r="AU185" s="173" t="s">
        <v>82</v>
      </c>
      <c r="AV185" s="13" t="s">
        <v>82</v>
      </c>
      <c r="AW185" s="13" t="s">
        <v>33</v>
      </c>
      <c r="AX185" s="13" t="s">
        <v>72</v>
      </c>
      <c r="AY185" s="173" t="s">
        <v>119</v>
      </c>
    </row>
    <row r="186" spans="2:65" s="12" customFormat="1" ht="11.25">
      <c r="B186" s="165"/>
      <c r="D186" s="158" t="s">
        <v>232</v>
      </c>
      <c r="E186" s="166" t="s">
        <v>3</v>
      </c>
      <c r="F186" s="167" t="s">
        <v>367</v>
      </c>
      <c r="H186" s="166" t="s">
        <v>3</v>
      </c>
      <c r="I186" s="168"/>
      <c r="L186" s="165"/>
      <c r="M186" s="169"/>
      <c r="N186" s="170"/>
      <c r="O186" s="170"/>
      <c r="P186" s="170"/>
      <c r="Q186" s="170"/>
      <c r="R186" s="170"/>
      <c r="S186" s="170"/>
      <c r="T186" s="171"/>
      <c r="AT186" s="166" t="s">
        <v>232</v>
      </c>
      <c r="AU186" s="166" t="s">
        <v>82</v>
      </c>
      <c r="AV186" s="12" t="s">
        <v>80</v>
      </c>
      <c r="AW186" s="12" t="s">
        <v>33</v>
      </c>
      <c r="AX186" s="12" t="s">
        <v>72</v>
      </c>
      <c r="AY186" s="166" t="s">
        <v>119</v>
      </c>
    </row>
    <row r="187" spans="2:65" s="13" customFormat="1" ht="11.25">
      <c r="B187" s="172"/>
      <c r="D187" s="158" t="s">
        <v>232</v>
      </c>
      <c r="E187" s="173" t="s">
        <v>3</v>
      </c>
      <c r="F187" s="174" t="s">
        <v>939</v>
      </c>
      <c r="H187" s="175">
        <v>217.5</v>
      </c>
      <c r="I187" s="176"/>
      <c r="L187" s="172"/>
      <c r="M187" s="177"/>
      <c r="N187" s="178"/>
      <c r="O187" s="178"/>
      <c r="P187" s="178"/>
      <c r="Q187" s="178"/>
      <c r="R187" s="178"/>
      <c r="S187" s="178"/>
      <c r="T187" s="179"/>
      <c r="AT187" s="173" t="s">
        <v>232</v>
      </c>
      <c r="AU187" s="173" t="s">
        <v>82</v>
      </c>
      <c r="AV187" s="13" t="s">
        <v>82</v>
      </c>
      <c r="AW187" s="13" t="s">
        <v>33</v>
      </c>
      <c r="AX187" s="13" t="s">
        <v>72</v>
      </c>
      <c r="AY187" s="173" t="s">
        <v>119</v>
      </c>
    </row>
    <row r="188" spans="2:65" s="12" customFormat="1" ht="11.25">
      <c r="B188" s="165"/>
      <c r="D188" s="158" t="s">
        <v>232</v>
      </c>
      <c r="E188" s="166" t="s">
        <v>3</v>
      </c>
      <c r="F188" s="167" t="s">
        <v>371</v>
      </c>
      <c r="H188" s="166" t="s">
        <v>3</v>
      </c>
      <c r="I188" s="168"/>
      <c r="L188" s="165"/>
      <c r="M188" s="169"/>
      <c r="N188" s="170"/>
      <c r="O188" s="170"/>
      <c r="P188" s="170"/>
      <c r="Q188" s="170"/>
      <c r="R188" s="170"/>
      <c r="S188" s="170"/>
      <c r="T188" s="171"/>
      <c r="AT188" s="166" t="s">
        <v>232</v>
      </c>
      <c r="AU188" s="166" t="s">
        <v>82</v>
      </c>
      <c r="AV188" s="12" t="s">
        <v>80</v>
      </c>
      <c r="AW188" s="12" t="s">
        <v>33</v>
      </c>
      <c r="AX188" s="12" t="s">
        <v>72</v>
      </c>
      <c r="AY188" s="166" t="s">
        <v>119</v>
      </c>
    </row>
    <row r="189" spans="2:65" s="13" customFormat="1" ht="11.25">
      <c r="B189" s="172"/>
      <c r="D189" s="158" t="s">
        <v>232</v>
      </c>
      <c r="E189" s="173" t="s">
        <v>3</v>
      </c>
      <c r="F189" s="174" t="s">
        <v>940</v>
      </c>
      <c r="H189" s="175">
        <v>-59.808</v>
      </c>
      <c r="I189" s="176"/>
      <c r="L189" s="172"/>
      <c r="M189" s="177"/>
      <c r="N189" s="178"/>
      <c r="O189" s="178"/>
      <c r="P189" s="178"/>
      <c r="Q189" s="178"/>
      <c r="R189" s="178"/>
      <c r="S189" s="178"/>
      <c r="T189" s="179"/>
      <c r="AT189" s="173" t="s">
        <v>232</v>
      </c>
      <c r="AU189" s="173" t="s">
        <v>82</v>
      </c>
      <c r="AV189" s="13" t="s">
        <v>82</v>
      </c>
      <c r="AW189" s="13" t="s">
        <v>33</v>
      </c>
      <c r="AX189" s="13" t="s">
        <v>72</v>
      </c>
      <c r="AY189" s="173" t="s">
        <v>119</v>
      </c>
    </row>
    <row r="190" spans="2:65" s="12" customFormat="1" ht="11.25">
      <c r="B190" s="165"/>
      <c r="D190" s="158" t="s">
        <v>232</v>
      </c>
      <c r="E190" s="166" t="s">
        <v>3</v>
      </c>
      <c r="F190" s="167" t="s">
        <v>424</v>
      </c>
      <c r="H190" s="166" t="s">
        <v>3</v>
      </c>
      <c r="I190" s="168"/>
      <c r="L190" s="165"/>
      <c r="M190" s="169"/>
      <c r="N190" s="170"/>
      <c r="O190" s="170"/>
      <c r="P190" s="170"/>
      <c r="Q190" s="170"/>
      <c r="R190" s="170"/>
      <c r="S190" s="170"/>
      <c r="T190" s="171"/>
      <c r="AT190" s="166" t="s">
        <v>232</v>
      </c>
      <c r="AU190" s="166" t="s">
        <v>82</v>
      </c>
      <c r="AV190" s="12" t="s">
        <v>80</v>
      </c>
      <c r="AW190" s="12" t="s">
        <v>33</v>
      </c>
      <c r="AX190" s="12" t="s">
        <v>72</v>
      </c>
      <c r="AY190" s="166" t="s">
        <v>119</v>
      </c>
    </row>
    <row r="191" spans="2:65" s="13" customFormat="1" ht="11.25">
      <c r="B191" s="172"/>
      <c r="D191" s="158" t="s">
        <v>232</v>
      </c>
      <c r="E191" s="173" t="s">
        <v>3</v>
      </c>
      <c r="F191" s="174" t="s">
        <v>941</v>
      </c>
      <c r="H191" s="175">
        <v>21.693999999999999</v>
      </c>
      <c r="I191" s="176"/>
      <c r="L191" s="172"/>
      <c r="M191" s="177"/>
      <c r="N191" s="178"/>
      <c r="O191" s="178"/>
      <c r="P191" s="178"/>
      <c r="Q191" s="178"/>
      <c r="R191" s="178"/>
      <c r="S191" s="178"/>
      <c r="T191" s="179"/>
      <c r="AT191" s="173" t="s">
        <v>232</v>
      </c>
      <c r="AU191" s="173" t="s">
        <v>82</v>
      </c>
      <c r="AV191" s="13" t="s">
        <v>82</v>
      </c>
      <c r="AW191" s="13" t="s">
        <v>33</v>
      </c>
      <c r="AX191" s="13" t="s">
        <v>72</v>
      </c>
      <c r="AY191" s="173" t="s">
        <v>119</v>
      </c>
    </row>
    <row r="192" spans="2:65" s="14" customFormat="1" ht="11.25">
      <c r="B192" s="180"/>
      <c r="D192" s="158" t="s">
        <v>232</v>
      </c>
      <c r="E192" s="181" t="s">
        <v>3</v>
      </c>
      <c r="F192" s="182" t="s">
        <v>235</v>
      </c>
      <c r="H192" s="183">
        <v>213.81</v>
      </c>
      <c r="I192" s="184"/>
      <c r="L192" s="180"/>
      <c r="M192" s="185"/>
      <c r="N192" s="186"/>
      <c r="O192" s="186"/>
      <c r="P192" s="186"/>
      <c r="Q192" s="186"/>
      <c r="R192" s="186"/>
      <c r="S192" s="186"/>
      <c r="T192" s="187"/>
      <c r="AT192" s="181" t="s">
        <v>232</v>
      </c>
      <c r="AU192" s="181" t="s">
        <v>82</v>
      </c>
      <c r="AV192" s="14" t="s">
        <v>126</v>
      </c>
      <c r="AW192" s="14" t="s">
        <v>33</v>
      </c>
      <c r="AX192" s="14" t="s">
        <v>80</v>
      </c>
      <c r="AY192" s="181" t="s">
        <v>119</v>
      </c>
    </row>
    <row r="193" spans="2:65" s="1" customFormat="1" ht="16.5" customHeight="1">
      <c r="B193" s="144"/>
      <c r="C193" s="145" t="s">
        <v>318</v>
      </c>
      <c r="D193" s="145" t="s">
        <v>122</v>
      </c>
      <c r="E193" s="146" t="s">
        <v>387</v>
      </c>
      <c r="F193" s="147" t="s">
        <v>388</v>
      </c>
      <c r="G193" s="148" t="s">
        <v>389</v>
      </c>
      <c r="H193" s="149">
        <v>41.32</v>
      </c>
      <c r="I193" s="150"/>
      <c r="J193" s="151">
        <f>ROUND(I193*H193,2)</f>
        <v>0</v>
      </c>
      <c r="K193" s="147" t="s">
        <v>3</v>
      </c>
      <c r="L193" s="32"/>
      <c r="M193" s="152" t="s">
        <v>3</v>
      </c>
      <c r="N193" s="153" t="s">
        <v>43</v>
      </c>
      <c r="O193" s="52"/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AR193" s="156" t="s">
        <v>126</v>
      </c>
      <c r="AT193" s="156" t="s">
        <v>122</v>
      </c>
      <c r="AU193" s="156" t="s">
        <v>82</v>
      </c>
      <c r="AY193" s="17" t="s">
        <v>119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80</v>
      </c>
      <c r="BK193" s="157">
        <f>ROUND(I193*H193,2)</f>
        <v>0</v>
      </c>
      <c r="BL193" s="17" t="s">
        <v>126</v>
      </c>
      <c r="BM193" s="156" t="s">
        <v>947</v>
      </c>
    </row>
    <row r="194" spans="2:65" s="1" customFormat="1" ht="19.5">
      <c r="B194" s="32"/>
      <c r="D194" s="158" t="s">
        <v>128</v>
      </c>
      <c r="F194" s="159" t="s">
        <v>391</v>
      </c>
      <c r="I194" s="88"/>
      <c r="L194" s="32"/>
      <c r="M194" s="160"/>
      <c r="N194" s="52"/>
      <c r="O194" s="52"/>
      <c r="P194" s="52"/>
      <c r="Q194" s="52"/>
      <c r="R194" s="52"/>
      <c r="S194" s="52"/>
      <c r="T194" s="53"/>
      <c r="AT194" s="17" t="s">
        <v>128</v>
      </c>
      <c r="AU194" s="17" t="s">
        <v>82</v>
      </c>
    </row>
    <row r="195" spans="2:65" s="1" customFormat="1" ht="29.25">
      <c r="B195" s="32"/>
      <c r="D195" s="158" t="s">
        <v>129</v>
      </c>
      <c r="F195" s="161" t="s">
        <v>392</v>
      </c>
      <c r="I195" s="88"/>
      <c r="L195" s="32"/>
      <c r="M195" s="160"/>
      <c r="N195" s="52"/>
      <c r="O195" s="52"/>
      <c r="P195" s="52"/>
      <c r="Q195" s="52"/>
      <c r="R195" s="52"/>
      <c r="S195" s="52"/>
      <c r="T195" s="53"/>
      <c r="AT195" s="17" t="s">
        <v>129</v>
      </c>
      <c r="AU195" s="17" t="s">
        <v>82</v>
      </c>
    </row>
    <row r="196" spans="2:65" s="12" customFormat="1" ht="11.25">
      <c r="B196" s="165"/>
      <c r="D196" s="158" t="s">
        <v>232</v>
      </c>
      <c r="E196" s="166" t="s">
        <v>3</v>
      </c>
      <c r="F196" s="167" t="s">
        <v>393</v>
      </c>
      <c r="H196" s="166" t="s">
        <v>3</v>
      </c>
      <c r="I196" s="168"/>
      <c r="L196" s="165"/>
      <c r="M196" s="169"/>
      <c r="N196" s="170"/>
      <c r="O196" s="170"/>
      <c r="P196" s="170"/>
      <c r="Q196" s="170"/>
      <c r="R196" s="170"/>
      <c r="S196" s="170"/>
      <c r="T196" s="171"/>
      <c r="AT196" s="166" t="s">
        <v>232</v>
      </c>
      <c r="AU196" s="166" t="s">
        <v>82</v>
      </c>
      <c r="AV196" s="12" t="s">
        <v>80</v>
      </c>
      <c r="AW196" s="12" t="s">
        <v>33</v>
      </c>
      <c r="AX196" s="12" t="s">
        <v>72</v>
      </c>
      <c r="AY196" s="166" t="s">
        <v>119</v>
      </c>
    </row>
    <row r="197" spans="2:65" s="13" customFormat="1" ht="11.25">
      <c r="B197" s="172"/>
      <c r="D197" s="158" t="s">
        <v>232</v>
      </c>
      <c r="E197" s="173" t="s">
        <v>3</v>
      </c>
      <c r="F197" s="174" t="s">
        <v>948</v>
      </c>
      <c r="H197" s="175">
        <v>41.32</v>
      </c>
      <c r="I197" s="176"/>
      <c r="L197" s="172"/>
      <c r="M197" s="177"/>
      <c r="N197" s="178"/>
      <c r="O197" s="178"/>
      <c r="P197" s="178"/>
      <c r="Q197" s="178"/>
      <c r="R197" s="178"/>
      <c r="S197" s="178"/>
      <c r="T197" s="179"/>
      <c r="AT197" s="173" t="s">
        <v>232</v>
      </c>
      <c r="AU197" s="173" t="s">
        <v>82</v>
      </c>
      <c r="AV197" s="13" t="s">
        <v>82</v>
      </c>
      <c r="AW197" s="13" t="s">
        <v>33</v>
      </c>
      <c r="AX197" s="13" t="s">
        <v>72</v>
      </c>
      <c r="AY197" s="173" t="s">
        <v>119</v>
      </c>
    </row>
    <row r="198" spans="2:65" s="14" customFormat="1" ht="11.25">
      <c r="B198" s="180"/>
      <c r="D198" s="158" t="s">
        <v>232</v>
      </c>
      <c r="E198" s="181" t="s">
        <v>3</v>
      </c>
      <c r="F198" s="182" t="s">
        <v>235</v>
      </c>
      <c r="H198" s="183">
        <v>41.32</v>
      </c>
      <c r="I198" s="184"/>
      <c r="L198" s="180"/>
      <c r="M198" s="185"/>
      <c r="N198" s="186"/>
      <c r="O198" s="186"/>
      <c r="P198" s="186"/>
      <c r="Q198" s="186"/>
      <c r="R198" s="186"/>
      <c r="S198" s="186"/>
      <c r="T198" s="187"/>
      <c r="AT198" s="181" t="s">
        <v>232</v>
      </c>
      <c r="AU198" s="181" t="s">
        <v>82</v>
      </c>
      <c r="AV198" s="14" t="s">
        <v>126</v>
      </c>
      <c r="AW198" s="14" t="s">
        <v>33</v>
      </c>
      <c r="AX198" s="14" t="s">
        <v>80</v>
      </c>
      <c r="AY198" s="181" t="s">
        <v>119</v>
      </c>
    </row>
    <row r="199" spans="2:65" s="1" customFormat="1" ht="16.5" customHeight="1">
      <c r="B199" s="144"/>
      <c r="C199" s="145" t="s">
        <v>325</v>
      </c>
      <c r="D199" s="145" t="s">
        <v>122</v>
      </c>
      <c r="E199" s="146" t="s">
        <v>949</v>
      </c>
      <c r="F199" s="147" t="s">
        <v>950</v>
      </c>
      <c r="G199" s="148" t="s">
        <v>389</v>
      </c>
      <c r="H199" s="149">
        <v>43.03</v>
      </c>
      <c r="I199" s="150"/>
      <c r="J199" s="151">
        <f>ROUND(I199*H199,2)</f>
        <v>0</v>
      </c>
      <c r="K199" s="147" t="s">
        <v>268</v>
      </c>
      <c r="L199" s="32"/>
      <c r="M199" s="152" t="s">
        <v>3</v>
      </c>
      <c r="N199" s="153" t="s">
        <v>43</v>
      </c>
      <c r="O199" s="52"/>
      <c r="P199" s="154">
        <f>O199*H199</f>
        <v>0</v>
      </c>
      <c r="Q199" s="154">
        <v>2.0000000000000002E-5</v>
      </c>
      <c r="R199" s="154">
        <f>Q199*H199</f>
        <v>8.606000000000001E-4</v>
      </c>
      <c r="S199" s="154">
        <v>0</v>
      </c>
      <c r="T199" s="155">
        <f>S199*H199</f>
        <v>0</v>
      </c>
      <c r="AR199" s="156" t="s">
        <v>126</v>
      </c>
      <c r="AT199" s="156" t="s">
        <v>122</v>
      </c>
      <c r="AU199" s="156" t="s">
        <v>82</v>
      </c>
      <c r="AY199" s="17" t="s">
        <v>119</v>
      </c>
      <c r="BE199" s="157">
        <f>IF(N199="základní",J199,0)</f>
        <v>0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7" t="s">
        <v>80</v>
      </c>
      <c r="BK199" s="157">
        <f>ROUND(I199*H199,2)</f>
        <v>0</v>
      </c>
      <c r="BL199" s="17" t="s">
        <v>126</v>
      </c>
      <c r="BM199" s="156" t="s">
        <v>951</v>
      </c>
    </row>
    <row r="200" spans="2:65" s="1" customFormat="1" ht="11.25">
      <c r="B200" s="32"/>
      <c r="D200" s="158" t="s">
        <v>128</v>
      </c>
      <c r="F200" s="159" t="s">
        <v>952</v>
      </c>
      <c r="I200" s="88"/>
      <c r="L200" s="32"/>
      <c r="M200" s="160"/>
      <c r="N200" s="52"/>
      <c r="O200" s="52"/>
      <c r="P200" s="52"/>
      <c r="Q200" s="52"/>
      <c r="R200" s="52"/>
      <c r="S200" s="52"/>
      <c r="T200" s="53"/>
      <c r="AT200" s="17" t="s">
        <v>128</v>
      </c>
      <c r="AU200" s="17" t="s">
        <v>82</v>
      </c>
    </row>
    <row r="201" spans="2:65" s="1" customFormat="1" ht="16.5" customHeight="1">
      <c r="B201" s="144"/>
      <c r="C201" s="188" t="s">
        <v>330</v>
      </c>
      <c r="D201" s="188" t="s">
        <v>260</v>
      </c>
      <c r="E201" s="189" t="s">
        <v>953</v>
      </c>
      <c r="F201" s="190" t="s">
        <v>954</v>
      </c>
      <c r="G201" s="191" t="s">
        <v>389</v>
      </c>
      <c r="H201" s="192">
        <v>45.182000000000002</v>
      </c>
      <c r="I201" s="193"/>
      <c r="J201" s="194">
        <f>ROUND(I201*H201,2)</f>
        <v>0</v>
      </c>
      <c r="K201" s="190" t="s">
        <v>268</v>
      </c>
      <c r="L201" s="195"/>
      <c r="M201" s="196" t="s">
        <v>3</v>
      </c>
      <c r="N201" s="197" t="s">
        <v>43</v>
      </c>
      <c r="O201" s="52"/>
      <c r="P201" s="154">
        <f>O201*H201</f>
        <v>0</v>
      </c>
      <c r="Q201" s="154">
        <v>5.0000000000000001E-4</v>
      </c>
      <c r="R201" s="154">
        <f>Q201*H201</f>
        <v>2.2591E-2</v>
      </c>
      <c r="S201" s="154">
        <v>0</v>
      </c>
      <c r="T201" s="155">
        <f>S201*H201</f>
        <v>0</v>
      </c>
      <c r="AR201" s="156" t="s">
        <v>160</v>
      </c>
      <c r="AT201" s="156" t="s">
        <v>260</v>
      </c>
      <c r="AU201" s="156" t="s">
        <v>82</v>
      </c>
      <c r="AY201" s="17" t="s">
        <v>119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7" t="s">
        <v>80</v>
      </c>
      <c r="BK201" s="157">
        <f>ROUND(I201*H201,2)</f>
        <v>0</v>
      </c>
      <c r="BL201" s="17" t="s">
        <v>126</v>
      </c>
      <c r="BM201" s="156" t="s">
        <v>955</v>
      </c>
    </row>
    <row r="202" spans="2:65" s="1" customFormat="1" ht="11.25">
      <c r="B202" s="32"/>
      <c r="D202" s="158" t="s">
        <v>128</v>
      </c>
      <c r="F202" s="159" t="s">
        <v>954</v>
      </c>
      <c r="I202" s="88"/>
      <c r="L202" s="32"/>
      <c r="M202" s="160"/>
      <c r="N202" s="52"/>
      <c r="O202" s="52"/>
      <c r="P202" s="52"/>
      <c r="Q202" s="52"/>
      <c r="R202" s="52"/>
      <c r="S202" s="52"/>
      <c r="T202" s="53"/>
      <c r="AT202" s="17" t="s">
        <v>128</v>
      </c>
      <c r="AU202" s="17" t="s">
        <v>82</v>
      </c>
    </row>
    <row r="203" spans="2:65" s="13" customFormat="1" ht="11.25">
      <c r="B203" s="172"/>
      <c r="D203" s="158" t="s">
        <v>232</v>
      </c>
      <c r="F203" s="174" t="s">
        <v>956</v>
      </c>
      <c r="H203" s="175">
        <v>45.182000000000002</v>
      </c>
      <c r="I203" s="176"/>
      <c r="L203" s="172"/>
      <c r="M203" s="177"/>
      <c r="N203" s="178"/>
      <c r="O203" s="178"/>
      <c r="P203" s="178"/>
      <c r="Q203" s="178"/>
      <c r="R203" s="178"/>
      <c r="S203" s="178"/>
      <c r="T203" s="179"/>
      <c r="AT203" s="173" t="s">
        <v>232</v>
      </c>
      <c r="AU203" s="173" t="s">
        <v>82</v>
      </c>
      <c r="AV203" s="13" t="s">
        <v>82</v>
      </c>
      <c r="AW203" s="13" t="s">
        <v>4</v>
      </c>
      <c r="AX203" s="13" t="s">
        <v>80</v>
      </c>
      <c r="AY203" s="173" t="s">
        <v>119</v>
      </c>
    </row>
    <row r="204" spans="2:65" s="1" customFormat="1" ht="16.5" customHeight="1">
      <c r="B204" s="144"/>
      <c r="C204" s="145" t="s">
        <v>335</v>
      </c>
      <c r="D204" s="145" t="s">
        <v>122</v>
      </c>
      <c r="E204" s="146" t="s">
        <v>405</v>
      </c>
      <c r="F204" s="147" t="s">
        <v>406</v>
      </c>
      <c r="G204" s="148" t="s">
        <v>389</v>
      </c>
      <c r="H204" s="149">
        <v>95.02</v>
      </c>
      <c r="I204" s="150"/>
      <c r="J204" s="151">
        <f>ROUND(I204*H204,2)</f>
        <v>0</v>
      </c>
      <c r="K204" s="147" t="s">
        <v>3</v>
      </c>
      <c r="L204" s="32"/>
      <c r="M204" s="152" t="s">
        <v>3</v>
      </c>
      <c r="N204" s="153" t="s">
        <v>43</v>
      </c>
      <c r="O204" s="52"/>
      <c r="P204" s="154">
        <f>O204*H204</f>
        <v>0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AR204" s="156" t="s">
        <v>126</v>
      </c>
      <c r="AT204" s="156" t="s">
        <v>122</v>
      </c>
      <c r="AU204" s="156" t="s">
        <v>82</v>
      </c>
      <c r="AY204" s="17" t="s">
        <v>119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7" t="s">
        <v>80</v>
      </c>
      <c r="BK204" s="157">
        <f>ROUND(I204*H204,2)</f>
        <v>0</v>
      </c>
      <c r="BL204" s="17" t="s">
        <v>126</v>
      </c>
      <c r="BM204" s="156" t="s">
        <v>957</v>
      </c>
    </row>
    <row r="205" spans="2:65" s="1" customFormat="1" ht="11.25">
      <c r="B205" s="32"/>
      <c r="D205" s="158" t="s">
        <v>128</v>
      </c>
      <c r="F205" s="159" t="s">
        <v>406</v>
      </c>
      <c r="I205" s="88"/>
      <c r="L205" s="32"/>
      <c r="M205" s="160"/>
      <c r="N205" s="52"/>
      <c r="O205" s="52"/>
      <c r="P205" s="52"/>
      <c r="Q205" s="52"/>
      <c r="R205" s="52"/>
      <c r="S205" s="52"/>
      <c r="T205" s="53"/>
      <c r="AT205" s="17" t="s">
        <v>128</v>
      </c>
      <c r="AU205" s="17" t="s">
        <v>82</v>
      </c>
    </row>
    <row r="206" spans="2:65" s="1" customFormat="1" ht="16.5" customHeight="1">
      <c r="B206" s="144"/>
      <c r="C206" s="188" t="s">
        <v>342</v>
      </c>
      <c r="D206" s="188" t="s">
        <v>260</v>
      </c>
      <c r="E206" s="189" t="s">
        <v>409</v>
      </c>
      <c r="F206" s="190" t="s">
        <v>958</v>
      </c>
      <c r="G206" s="191" t="s">
        <v>389</v>
      </c>
      <c r="H206" s="192">
        <v>95.02</v>
      </c>
      <c r="I206" s="193"/>
      <c r="J206" s="194">
        <f>ROUND(I206*H206,2)</f>
        <v>0</v>
      </c>
      <c r="K206" s="190" t="s">
        <v>268</v>
      </c>
      <c r="L206" s="195"/>
      <c r="M206" s="196" t="s">
        <v>3</v>
      </c>
      <c r="N206" s="197" t="s">
        <v>43</v>
      </c>
      <c r="O206" s="52"/>
      <c r="P206" s="154">
        <f>O206*H206</f>
        <v>0</v>
      </c>
      <c r="Q206" s="154">
        <v>3.0000000000000001E-5</v>
      </c>
      <c r="R206" s="154">
        <f>Q206*H206</f>
        <v>2.8506E-3</v>
      </c>
      <c r="S206" s="154">
        <v>0</v>
      </c>
      <c r="T206" s="155">
        <f>S206*H206</f>
        <v>0</v>
      </c>
      <c r="AR206" s="156" t="s">
        <v>160</v>
      </c>
      <c r="AT206" s="156" t="s">
        <v>260</v>
      </c>
      <c r="AU206" s="156" t="s">
        <v>82</v>
      </c>
      <c r="AY206" s="17" t="s">
        <v>119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7" t="s">
        <v>80</v>
      </c>
      <c r="BK206" s="157">
        <f>ROUND(I206*H206,2)</f>
        <v>0</v>
      </c>
      <c r="BL206" s="17" t="s">
        <v>126</v>
      </c>
      <c r="BM206" s="156" t="s">
        <v>959</v>
      </c>
    </row>
    <row r="207" spans="2:65" s="1" customFormat="1" ht="11.25">
      <c r="B207" s="32"/>
      <c r="D207" s="158" t="s">
        <v>128</v>
      </c>
      <c r="F207" s="159" t="s">
        <v>958</v>
      </c>
      <c r="I207" s="88"/>
      <c r="L207" s="32"/>
      <c r="M207" s="160"/>
      <c r="N207" s="52"/>
      <c r="O207" s="52"/>
      <c r="P207" s="52"/>
      <c r="Q207" s="52"/>
      <c r="R207" s="52"/>
      <c r="S207" s="52"/>
      <c r="T207" s="53"/>
      <c r="AT207" s="17" t="s">
        <v>128</v>
      </c>
      <c r="AU207" s="17" t="s">
        <v>82</v>
      </c>
    </row>
    <row r="208" spans="2:65" s="12" customFormat="1" ht="11.25">
      <c r="B208" s="165"/>
      <c r="D208" s="158" t="s">
        <v>232</v>
      </c>
      <c r="E208" s="166" t="s">
        <v>3</v>
      </c>
      <c r="F208" s="167" t="s">
        <v>412</v>
      </c>
      <c r="H208" s="166" t="s">
        <v>3</v>
      </c>
      <c r="I208" s="168"/>
      <c r="L208" s="165"/>
      <c r="M208" s="169"/>
      <c r="N208" s="170"/>
      <c r="O208" s="170"/>
      <c r="P208" s="170"/>
      <c r="Q208" s="170"/>
      <c r="R208" s="170"/>
      <c r="S208" s="170"/>
      <c r="T208" s="171"/>
      <c r="AT208" s="166" t="s">
        <v>232</v>
      </c>
      <c r="AU208" s="166" t="s">
        <v>82</v>
      </c>
      <c r="AV208" s="12" t="s">
        <v>80</v>
      </c>
      <c r="AW208" s="12" t="s">
        <v>33</v>
      </c>
      <c r="AX208" s="12" t="s">
        <v>72</v>
      </c>
      <c r="AY208" s="166" t="s">
        <v>119</v>
      </c>
    </row>
    <row r="209" spans="2:65" s="13" customFormat="1" ht="11.25">
      <c r="B209" s="172"/>
      <c r="D209" s="158" t="s">
        <v>232</v>
      </c>
      <c r="E209" s="173" t="s">
        <v>3</v>
      </c>
      <c r="F209" s="174" t="s">
        <v>960</v>
      </c>
      <c r="H209" s="175">
        <v>3.2</v>
      </c>
      <c r="I209" s="176"/>
      <c r="L209" s="172"/>
      <c r="M209" s="177"/>
      <c r="N209" s="178"/>
      <c r="O209" s="178"/>
      <c r="P209" s="178"/>
      <c r="Q209" s="178"/>
      <c r="R209" s="178"/>
      <c r="S209" s="178"/>
      <c r="T209" s="179"/>
      <c r="AT209" s="173" t="s">
        <v>232</v>
      </c>
      <c r="AU209" s="173" t="s">
        <v>82</v>
      </c>
      <c r="AV209" s="13" t="s">
        <v>82</v>
      </c>
      <c r="AW209" s="13" t="s">
        <v>33</v>
      </c>
      <c r="AX209" s="13" t="s">
        <v>72</v>
      </c>
      <c r="AY209" s="173" t="s">
        <v>119</v>
      </c>
    </row>
    <row r="210" spans="2:65" s="12" customFormat="1" ht="11.25">
      <c r="B210" s="165"/>
      <c r="D210" s="158" t="s">
        <v>232</v>
      </c>
      <c r="E210" s="166" t="s">
        <v>3</v>
      </c>
      <c r="F210" s="167" t="s">
        <v>961</v>
      </c>
      <c r="H210" s="166" t="s">
        <v>3</v>
      </c>
      <c r="I210" s="168"/>
      <c r="L210" s="165"/>
      <c r="M210" s="169"/>
      <c r="N210" s="170"/>
      <c r="O210" s="170"/>
      <c r="P210" s="170"/>
      <c r="Q210" s="170"/>
      <c r="R210" s="170"/>
      <c r="S210" s="170"/>
      <c r="T210" s="171"/>
      <c r="AT210" s="166" t="s">
        <v>232</v>
      </c>
      <c r="AU210" s="166" t="s">
        <v>82</v>
      </c>
      <c r="AV210" s="12" t="s">
        <v>80</v>
      </c>
      <c r="AW210" s="12" t="s">
        <v>33</v>
      </c>
      <c r="AX210" s="12" t="s">
        <v>72</v>
      </c>
      <c r="AY210" s="166" t="s">
        <v>119</v>
      </c>
    </row>
    <row r="211" spans="2:65" s="13" customFormat="1" ht="11.25">
      <c r="B211" s="172"/>
      <c r="D211" s="158" t="s">
        <v>232</v>
      </c>
      <c r="E211" s="173" t="s">
        <v>3</v>
      </c>
      <c r="F211" s="174" t="s">
        <v>962</v>
      </c>
      <c r="H211" s="175">
        <v>8.3800000000000008</v>
      </c>
      <c r="I211" s="176"/>
      <c r="L211" s="172"/>
      <c r="M211" s="177"/>
      <c r="N211" s="178"/>
      <c r="O211" s="178"/>
      <c r="P211" s="178"/>
      <c r="Q211" s="178"/>
      <c r="R211" s="178"/>
      <c r="S211" s="178"/>
      <c r="T211" s="179"/>
      <c r="AT211" s="173" t="s">
        <v>232</v>
      </c>
      <c r="AU211" s="173" t="s">
        <v>82</v>
      </c>
      <c r="AV211" s="13" t="s">
        <v>82</v>
      </c>
      <c r="AW211" s="13" t="s">
        <v>33</v>
      </c>
      <c r="AX211" s="13" t="s">
        <v>72</v>
      </c>
      <c r="AY211" s="173" t="s">
        <v>119</v>
      </c>
    </row>
    <row r="212" spans="2:65" s="12" customFormat="1" ht="11.25">
      <c r="B212" s="165"/>
      <c r="D212" s="158" t="s">
        <v>232</v>
      </c>
      <c r="E212" s="166" t="s">
        <v>3</v>
      </c>
      <c r="F212" s="167" t="s">
        <v>963</v>
      </c>
      <c r="H212" s="166" t="s">
        <v>3</v>
      </c>
      <c r="I212" s="168"/>
      <c r="L212" s="165"/>
      <c r="M212" s="169"/>
      <c r="N212" s="170"/>
      <c r="O212" s="170"/>
      <c r="P212" s="170"/>
      <c r="Q212" s="170"/>
      <c r="R212" s="170"/>
      <c r="S212" s="170"/>
      <c r="T212" s="171"/>
      <c r="AT212" s="166" t="s">
        <v>232</v>
      </c>
      <c r="AU212" s="166" t="s">
        <v>82</v>
      </c>
      <c r="AV212" s="12" t="s">
        <v>80</v>
      </c>
      <c r="AW212" s="12" t="s">
        <v>33</v>
      </c>
      <c r="AX212" s="12" t="s">
        <v>72</v>
      </c>
      <c r="AY212" s="166" t="s">
        <v>119</v>
      </c>
    </row>
    <row r="213" spans="2:65" s="13" customFormat="1" ht="11.25">
      <c r="B213" s="172"/>
      <c r="D213" s="158" t="s">
        <v>232</v>
      </c>
      <c r="E213" s="173" t="s">
        <v>3</v>
      </c>
      <c r="F213" s="174" t="s">
        <v>964</v>
      </c>
      <c r="H213" s="175">
        <v>83.44</v>
      </c>
      <c r="I213" s="176"/>
      <c r="L213" s="172"/>
      <c r="M213" s="177"/>
      <c r="N213" s="178"/>
      <c r="O213" s="178"/>
      <c r="P213" s="178"/>
      <c r="Q213" s="178"/>
      <c r="R213" s="178"/>
      <c r="S213" s="178"/>
      <c r="T213" s="179"/>
      <c r="AT213" s="173" t="s">
        <v>232</v>
      </c>
      <c r="AU213" s="173" t="s">
        <v>82</v>
      </c>
      <c r="AV213" s="13" t="s">
        <v>82</v>
      </c>
      <c r="AW213" s="13" t="s">
        <v>33</v>
      </c>
      <c r="AX213" s="13" t="s">
        <v>72</v>
      </c>
      <c r="AY213" s="173" t="s">
        <v>119</v>
      </c>
    </row>
    <row r="214" spans="2:65" s="14" customFormat="1" ht="11.25">
      <c r="B214" s="180"/>
      <c r="D214" s="158" t="s">
        <v>232</v>
      </c>
      <c r="E214" s="181" t="s">
        <v>3</v>
      </c>
      <c r="F214" s="182" t="s">
        <v>235</v>
      </c>
      <c r="H214" s="183">
        <v>95.02</v>
      </c>
      <c r="I214" s="184"/>
      <c r="L214" s="180"/>
      <c r="M214" s="185"/>
      <c r="N214" s="186"/>
      <c r="O214" s="186"/>
      <c r="P214" s="186"/>
      <c r="Q214" s="186"/>
      <c r="R214" s="186"/>
      <c r="S214" s="186"/>
      <c r="T214" s="187"/>
      <c r="AT214" s="181" t="s">
        <v>232</v>
      </c>
      <c r="AU214" s="181" t="s">
        <v>82</v>
      </c>
      <c r="AV214" s="14" t="s">
        <v>126</v>
      </c>
      <c r="AW214" s="14" t="s">
        <v>33</v>
      </c>
      <c r="AX214" s="14" t="s">
        <v>80</v>
      </c>
      <c r="AY214" s="181" t="s">
        <v>119</v>
      </c>
    </row>
    <row r="215" spans="2:65" s="1" customFormat="1" ht="16.5" customHeight="1">
      <c r="B215" s="144"/>
      <c r="C215" s="145" t="s">
        <v>8</v>
      </c>
      <c r="D215" s="145" t="s">
        <v>122</v>
      </c>
      <c r="E215" s="146" t="s">
        <v>417</v>
      </c>
      <c r="F215" s="147" t="s">
        <v>965</v>
      </c>
      <c r="G215" s="148" t="s">
        <v>389</v>
      </c>
      <c r="H215" s="149">
        <v>83.44</v>
      </c>
      <c r="I215" s="150"/>
      <c r="J215" s="151">
        <f>ROUND(I215*H215,2)</f>
        <v>0</v>
      </c>
      <c r="K215" s="147" t="s">
        <v>914</v>
      </c>
      <c r="L215" s="32"/>
      <c r="M215" s="152" t="s">
        <v>3</v>
      </c>
      <c r="N215" s="153" t="s">
        <v>43</v>
      </c>
      <c r="O215" s="52"/>
      <c r="P215" s="154">
        <f>O215*H215</f>
        <v>0</v>
      </c>
      <c r="Q215" s="154">
        <v>0</v>
      </c>
      <c r="R215" s="154">
        <f>Q215*H215</f>
        <v>0</v>
      </c>
      <c r="S215" s="154">
        <v>0</v>
      </c>
      <c r="T215" s="155">
        <f>S215*H215</f>
        <v>0</v>
      </c>
      <c r="AR215" s="156" t="s">
        <v>126</v>
      </c>
      <c r="AT215" s="156" t="s">
        <v>122</v>
      </c>
      <c r="AU215" s="156" t="s">
        <v>82</v>
      </c>
      <c r="AY215" s="17" t="s">
        <v>119</v>
      </c>
      <c r="BE215" s="157">
        <f>IF(N215="základní",J215,0)</f>
        <v>0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17" t="s">
        <v>80</v>
      </c>
      <c r="BK215" s="157">
        <f>ROUND(I215*H215,2)</f>
        <v>0</v>
      </c>
      <c r="BL215" s="17" t="s">
        <v>126</v>
      </c>
      <c r="BM215" s="156" t="s">
        <v>966</v>
      </c>
    </row>
    <row r="216" spans="2:65" s="1" customFormat="1" ht="11.25">
      <c r="B216" s="32"/>
      <c r="D216" s="158" t="s">
        <v>128</v>
      </c>
      <c r="F216" s="159" t="s">
        <v>965</v>
      </c>
      <c r="I216" s="88"/>
      <c r="L216" s="32"/>
      <c r="M216" s="160"/>
      <c r="N216" s="52"/>
      <c r="O216" s="52"/>
      <c r="P216" s="52"/>
      <c r="Q216" s="52"/>
      <c r="R216" s="52"/>
      <c r="S216" s="52"/>
      <c r="T216" s="53"/>
      <c r="AT216" s="17" t="s">
        <v>128</v>
      </c>
      <c r="AU216" s="17" t="s">
        <v>82</v>
      </c>
    </row>
    <row r="217" spans="2:65" s="1" customFormat="1" ht="16.5" customHeight="1">
      <c r="B217" s="144"/>
      <c r="C217" s="188" t="s">
        <v>349</v>
      </c>
      <c r="D217" s="188" t="s">
        <v>260</v>
      </c>
      <c r="E217" s="189" t="s">
        <v>421</v>
      </c>
      <c r="F217" s="190" t="s">
        <v>967</v>
      </c>
      <c r="G217" s="191" t="s">
        <v>389</v>
      </c>
      <c r="H217" s="192">
        <v>83.44</v>
      </c>
      <c r="I217" s="193"/>
      <c r="J217" s="194">
        <f>ROUND(I217*H217,2)</f>
        <v>0</v>
      </c>
      <c r="K217" s="190" t="s">
        <v>268</v>
      </c>
      <c r="L217" s="195"/>
      <c r="M217" s="196" t="s">
        <v>3</v>
      </c>
      <c r="N217" s="197" t="s">
        <v>43</v>
      </c>
      <c r="O217" s="52"/>
      <c r="P217" s="154">
        <f>O217*H217</f>
        <v>0</v>
      </c>
      <c r="Q217" s="154">
        <v>4.0000000000000003E-5</v>
      </c>
      <c r="R217" s="154">
        <f>Q217*H217</f>
        <v>3.3376E-3</v>
      </c>
      <c r="S217" s="154">
        <v>0</v>
      </c>
      <c r="T217" s="155">
        <f>S217*H217</f>
        <v>0</v>
      </c>
      <c r="AR217" s="156" t="s">
        <v>160</v>
      </c>
      <c r="AT217" s="156" t="s">
        <v>260</v>
      </c>
      <c r="AU217" s="156" t="s">
        <v>82</v>
      </c>
      <c r="AY217" s="17" t="s">
        <v>119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7" t="s">
        <v>80</v>
      </c>
      <c r="BK217" s="157">
        <f>ROUND(I217*H217,2)</f>
        <v>0</v>
      </c>
      <c r="BL217" s="17" t="s">
        <v>126</v>
      </c>
      <c r="BM217" s="156" t="s">
        <v>968</v>
      </c>
    </row>
    <row r="218" spans="2:65" s="1" customFormat="1" ht="11.25">
      <c r="B218" s="32"/>
      <c r="D218" s="158" t="s">
        <v>128</v>
      </c>
      <c r="F218" s="159" t="s">
        <v>967</v>
      </c>
      <c r="I218" s="88"/>
      <c r="L218" s="32"/>
      <c r="M218" s="160"/>
      <c r="N218" s="52"/>
      <c r="O218" s="52"/>
      <c r="P218" s="52"/>
      <c r="Q218" s="52"/>
      <c r="R218" s="52"/>
      <c r="S218" s="52"/>
      <c r="T218" s="53"/>
      <c r="AT218" s="17" t="s">
        <v>128</v>
      </c>
      <c r="AU218" s="17" t="s">
        <v>82</v>
      </c>
    </row>
    <row r="219" spans="2:65" s="12" customFormat="1" ht="11.25">
      <c r="B219" s="165"/>
      <c r="D219" s="158" t="s">
        <v>232</v>
      </c>
      <c r="E219" s="166" t="s">
        <v>3</v>
      </c>
      <c r="F219" s="167" t="s">
        <v>424</v>
      </c>
      <c r="H219" s="166" t="s">
        <v>3</v>
      </c>
      <c r="I219" s="168"/>
      <c r="L219" s="165"/>
      <c r="M219" s="169"/>
      <c r="N219" s="170"/>
      <c r="O219" s="170"/>
      <c r="P219" s="170"/>
      <c r="Q219" s="170"/>
      <c r="R219" s="170"/>
      <c r="S219" s="170"/>
      <c r="T219" s="171"/>
      <c r="AT219" s="166" t="s">
        <v>232</v>
      </c>
      <c r="AU219" s="166" t="s">
        <v>82</v>
      </c>
      <c r="AV219" s="12" t="s">
        <v>80</v>
      </c>
      <c r="AW219" s="12" t="s">
        <v>33</v>
      </c>
      <c r="AX219" s="12" t="s">
        <v>72</v>
      </c>
      <c r="AY219" s="166" t="s">
        <v>119</v>
      </c>
    </row>
    <row r="220" spans="2:65" s="13" customFormat="1" ht="11.25">
      <c r="B220" s="172"/>
      <c r="D220" s="158" t="s">
        <v>232</v>
      </c>
      <c r="E220" s="173" t="s">
        <v>3</v>
      </c>
      <c r="F220" s="174" t="s">
        <v>964</v>
      </c>
      <c r="H220" s="175">
        <v>83.44</v>
      </c>
      <c r="I220" s="176"/>
      <c r="L220" s="172"/>
      <c r="M220" s="177"/>
      <c r="N220" s="178"/>
      <c r="O220" s="178"/>
      <c r="P220" s="178"/>
      <c r="Q220" s="178"/>
      <c r="R220" s="178"/>
      <c r="S220" s="178"/>
      <c r="T220" s="179"/>
      <c r="AT220" s="173" t="s">
        <v>232</v>
      </c>
      <c r="AU220" s="173" t="s">
        <v>82</v>
      </c>
      <c r="AV220" s="13" t="s">
        <v>82</v>
      </c>
      <c r="AW220" s="13" t="s">
        <v>33</v>
      </c>
      <c r="AX220" s="13" t="s">
        <v>72</v>
      </c>
      <c r="AY220" s="173" t="s">
        <v>119</v>
      </c>
    </row>
    <row r="221" spans="2:65" s="14" customFormat="1" ht="11.25">
      <c r="B221" s="180"/>
      <c r="D221" s="158" t="s">
        <v>232</v>
      </c>
      <c r="E221" s="181" t="s">
        <v>3</v>
      </c>
      <c r="F221" s="182" t="s">
        <v>235</v>
      </c>
      <c r="H221" s="183">
        <v>83.44</v>
      </c>
      <c r="I221" s="184"/>
      <c r="L221" s="180"/>
      <c r="M221" s="185"/>
      <c r="N221" s="186"/>
      <c r="O221" s="186"/>
      <c r="P221" s="186"/>
      <c r="Q221" s="186"/>
      <c r="R221" s="186"/>
      <c r="S221" s="186"/>
      <c r="T221" s="187"/>
      <c r="AT221" s="181" t="s">
        <v>232</v>
      </c>
      <c r="AU221" s="181" t="s">
        <v>82</v>
      </c>
      <c r="AV221" s="14" t="s">
        <v>126</v>
      </c>
      <c r="AW221" s="14" t="s">
        <v>33</v>
      </c>
      <c r="AX221" s="14" t="s">
        <v>80</v>
      </c>
      <c r="AY221" s="181" t="s">
        <v>119</v>
      </c>
    </row>
    <row r="222" spans="2:65" s="1" customFormat="1" ht="16.5" customHeight="1">
      <c r="B222" s="144"/>
      <c r="C222" s="145" t="s">
        <v>353</v>
      </c>
      <c r="D222" s="145" t="s">
        <v>122</v>
      </c>
      <c r="E222" s="146" t="s">
        <v>429</v>
      </c>
      <c r="F222" s="147" t="s">
        <v>430</v>
      </c>
      <c r="G222" s="148" t="s">
        <v>252</v>
      </c>
      <c r="H222" s="149">
        <v>34.423999999999999</v>
      </c>
      <c r="I222" s="150"/>
      <c r="J222" s="151">
        <f>ROUND(I222*H222,2)</f>
        <v>0</v>
      </c>
      <c r="K222" s="147" t="s">
        <v>914</v>
      </c>
      <c r="L222" s="32"/>
      <c r="M222" s="152" t="s">
        <v>3</v>
      </c>
      <c r="N222" s="153" t="s">
        <v>43</v>
      </c>
      <c r="O222" s="52"/>
      <c r="P222" s="154">
        <f>O222*H222</f>
        <v>0</v>
      </c>
      <c r="Q222" s="154">
        <v>0</v>
      </c>
      <c r="R222" s="154">
        <f>Q222*H222</f>
        <v>0</v>
      </c>
      <c r="S222" s="154">
        <v>0</v>
      </c>
      <c r="T222" s="155">
        <f>S222*H222</f>
        <v>0</v>
      </c>
      <c r="AR222" s="156" t="s">
        <v>126</v>
      </c>
      <c r="AT222" s="156" t="s">
        <v>122</v>
      </c>
      <c r="AU222" s="156" t="s">
        <v>82</v>
      </c>
      <c r="AY222" s="17" t="s">
        <v>119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7" t="s">
        <v>80</v>
      </c>
      <c r="BK222" s="157">
        <f>ROUND(I222*H222,2)</f>
        <v>0</v>
      </c>
      <c r="BL222" s="17" t="s">
        <v>126</v>
      </c>
      <c r="BM222" s="156" t="s">
        <v>969</v>
      </c>
    </row>
    <row r="223" spans="2:65" s="1" customFormat="1" ht="11.25">
      <c r="B223" s="32"/>
      <c r="D223" s="158" t="s">
        <v>128</v>
      </c>
      <c r="F223" s="159" t="s">
        <v>430</v>
      </c>
      <c r="I223" s="88"/>
      <c r="L223" s="32"/>
      <c r="M223" s="160"/>
      <c r="N223" s="52"/>
      <c r="O223" s="52"/>
      <c r="P223" s="52"/>
      <c r="Q223" s="52"/>
      <c r="R223" s="52"/>
      <c r="S223" s="52"/>
      <c r="T223" s="53"/>
      <c r="AT223" s="17" t="s">
        <v>128</v>
      </c>
      <c r="AU223" s="17" t="s">
        <v>82</v>
      </c>
    </row>
    <row r="224" spans="2:65" s="12" customFormat="1" ht="11.25">
      <c r="B224" s="165"/>
      <c r="D224" s="158" t="s">
        <v>232</v>
      </c>
      <c r="E224" s="166" t="s">
        <v>3</v>
      </c>
      <c r="F224" s="167" t="s">
        <v>357</v>
      </c>
      <c r="H224" s="166" t="s">
        <v>3</v>
      </c>
      <c r="I224" s="168"/>
      <c r="L224" s="165"/>
      <c r="M224" s="169"/>
      <c r="N224" s="170"/>
      <c r="O224" s="170"/>
      <c r="P224" s="170"/>
      <c r="Q224" s="170"/>
      <c r="R224" s="170"/>
      <c r="S224" s="170"/>
      <c r="T224" s="171"/>
      <c r="AT224" s="166" t="s">
        <v>232</v>
      </c>
      <c r="AU224" s="166" t="s">
        <v>82</v>
      </c>
      <c r="AV224" s="12" t="s">
        <v>80</v>
      </c>
      <c r="AW224" s="12" t="s">
        <v>33</v>
      </c>
      <c r="AX224" s="12" t="s">
        <v>72</v>
      </c>
      <c r="AY224" s="166" t="s">
        <v>119</v>
      </c>
    </row>
    <row r="225" spans="2:65" s="13" customFormat="1" ht="11.25">
      <c r="B225" s="172"/>
      <c r="D225" s="158" t="s">
        <v>232</v>
      </c>
      <c r="E225" s="173" t="s">
        <v>3</v>
      </c>
      <c r="F225" s="174" t="s">
        <v>938</v>
      </c>
      <c r="H225" s="175">
        <v>34.423999999999999</v>
      </c>
      <c r="I225" s="176"/>
      <c r="L225" s="172"/>
      <c r="M225" s="177"/>
      <c r="N225" s="178"/>
      <c r="O225" s="178"/>
      <c r="P225" s="178"/>
      <c r="Q225" s="178"/>
      <c r="R225" s="178"/>
      <c r="S225" s="178"/>
      <c r="T225" s="179"/>
      <c r="AT225" s="173" t="s">
        <v>232</v>
      </c>
      <c r="AU225" s="173" t="s">
        <v>82</v>
      </c>
      <c r="AV225" s="13" t="s">
        <v>82</v>
      </c>
      <c r="AW225" s="13" t="s">
        <v>33</v>
      </c>
      <c r="AX225" s="13" t="s">
        <v>72</v>
      </c>
      <c r="AY225" s="173" t="s">
        <v>119</v>
      </c>
    </row>
    <row r="226" spans="2:65" s="14" customFormat="1" ht="11.25">
      <c r="B226" s="180"/>
      <c r="D226" s="158" t="s">
        <v>232</v>
      </c>
      <c r="E226" s="181" t="s">
        <v>3</v>
      </c>
      <c r="F226" s="182" t="s">
        <v>235</v>
      </c>
      <c r="H226" s="183">
        <v>34.423999999999999</v>
      </c>
      <c r="I226" s="184"/>
      <c r="L226" s="180"/>
      <c r="M226" s="185"/>
      <c r="N226" s="186"/>
      <c r="O226" s="186"/>
      <c r="P226" s="186"/>
      <c r="Q226" s="186"/>
      <c r="R226" s="186"/>
      <c r="S226" s="186"/>
      <c r="T226" s="187"/>
      <c r="AT226" s="181" t="s">
        <v>232</v>
      </c>
      <c r="AU226" s="181" t="s">
        <v>82</v>
      </c>
      <c r="AV226" s="14" t="s">
        <v>126</v>
      </c>
      <c r="AW226" s="14" t="s">
        <v>33</v>
      </c>
      <c r="AX226" s="14" t="s">
        <v>80</v>
      </c>
      <c r="AY226" s="181" t="s">
        <v>119</v>
      </c>
    </row>
    <row r="227" spans="2:65" s="1" customFormat="1" ht="16.5" customHeight="1">
      <c r="B227" s="144"/>
      <c r="C227" s="188" t="s">
        <v>363</v>
      </c>
      <c r="D227" s="188" t="s">
        <v>260</v>
      </c>
      <c r="E227" s="189" t="s">
        <v>433</v>
      </c>
      <c r="F227" s="190" t="s">
        <v>434</v>
      </c>
      <c r="G227" s="191" t="s">
        <v>252</v>
      </c>
      <c r="H227" s="192">
        <v>37.866</v>
      </c>
      <c r="I227" s="193"/>
      <c r="J227" s="194">
        <f>ROUND(I227*H227,2)</f>
        <v>0</v>
      </c>
      <c r="K227" s="190" t="s">
        <v>3</v>
      </c>
      <c r="L227" s="195"/>
      <c r="M227" s="196" t="s">
        <v>3</v>
      </c>
      <c r="N227" s="197" t="s">
        <v>43</v>
      </c>
      <c r="O227" s="52"/>
      <c r="P227" s="154">
        <f>O227*H227</f>
        <v>0</v>
      </c>
      <c r="Q227" s="154">
        <v>0</v>
      </c>
      <c r="R227" s="154">
        <f>Q227*H227</f>
        <v>0</v>
      </c>
      <c r="S227" s="154">
        <v>0</v>
      </c>
      <c r="T227" s="155">
        <f>S227*H227</f>
        <v>0</v>
      </c>
      <c r="AR227" s="156" t="s">
        <v>160</v>
      </c>
      <c r="AT227" s="156" t="s">
        <v>260</v>
      </c>
      <c r="AU227" s="156" t="s">
        <v>82</v>
      </c>
      <c r="AY227" s="17" t="s">
        <v>119</v>
      </c>
      <c r="BE227" s="157">
        <f>IF(N227="základní",J227,0)</f>
        <v>0</v>
      </c>
      <c r="BF227" s="157">
        <f>IF(N227="snížená",J227,0)</f>
        <v>0</v>
      </c>
      <c r="BG227" s="157">
        <f>IF(N227="zákl. přenesená",J227,0)</f>
        <v>0</v>
      </c>
      <c r="BH227" s="157">
        <f>IF(N227="sníž. přenesená",J227,0)</f>
        <v>0</v>
      </c>
      <c r="BI227" s="157">
        <f>IF(N227="nulová",J227,0)</f>
        <v>0</v>
      </c>
      <c r="BJ227" s="17" t="s">
        <v>80</v>
      </c>
      <c r="BK227" s="157">
        <f>ROUND(I227*H227,2)</f>
        <v>0</v>
      </c>
      <c r="BL227" s="17" t="s">
        <v>126</v>
      </c>
      <c r="BM227" s="156" t="s">
        <v>970</v>
      </c>
    </row>
    <row r="228" spans="2:65" s="1" customFormat="1" ht="11.25">
      <c r="B228" s="32"/>
      <c r="D228" s="158" t="s">
        <v>128</v>
      </c>
      <c r="F228" s="159" t="s">
        <v>434</v>
      </c>
      <c r="I228" s="88"/>
      <c r="L228" s="32"/>
      <c r="M228" s="160"/>
      <c r="N228" s="52"/>
      <c r="O228" s="52"/>
      <c r="P228" s="52"/>
      <c r="Q228" s="52"/>
      <c r="R228" s="52"/>
      <c r="S228" s="52"/>
      <c r="T228" s="53"/>
      <c r="AT228" s="17" t="s">
        <v>128</v>
      </c>
      <c r="AU228" s="17" t="s">
        <v>82</v>
      </c>
    </row>
    <row r="229" spans="2:65" s="12" customFormat="1" ht="11.25">
      <c r="B229" s="165"/>
      <c r="D229" s="158" t="s">
        <v>232</v>
      </c>
      <c r="E229" s="166" t="s">
        <v>3</v>
      </c>
      <c r="F229" s="167" t="s">
        <v>357</v>
      </c>
      <c r="H229" s="166" t="s">
        <v>3</v>
      </c>
      <c r="I229" s="168"/>
      <c r="L229" s="165"/>
      <c r="M229" s="169"/>
      <c r="N229" s="170"/>
      <c r="O229" s="170"/>
      <c r="P229" s="170"/>
      <c r="Q229" s="170"/>
      <c r="R229" s="170"/>
      <c r="S229" s="170"/>
      <c r="T229" s="171"/>
      <c r="AT229" s="166" t="s">
        <v>232</v>
      </c>
      <c r="AU229" s="166" t="s">
        <v>82</v>
      </c>
      <c r="AV229" s="12" t="s">
        <v>80</v>
      </c>
      <c r="AW229" s="12" t="s">
        <v>33</v>
      </c>
      <c r="AX229" s="12" t="s">
        <v>72</v>
      </c>
      <c r="AY229" s="166" t="s">
        <v>119</v>
      </c>
    </row>
    <row r="230" spans="2:65" s="13" customFormat="1" ht="11.25">
      <c r="B230" s="172"/>
      <c r="D230" s="158" t="s">
        <v>232</v>
      </c>
      <c r="E230" s="173" t="s">
        <v>3</v>
      </c>
      <c r="F230" s="174" t="s">
        <v>938</v>
      </c>
      <c r="H230" s="175">
        <v>34.423999999999999</v>
      </c>
      <c r="I230" s="176"/>
      <c r="L230" s="172"/>
      <c r="M230" s="177"/>
      <c r="N230" s="178"/>
      <c r="O230" s="178"/>
      <c r="P230" s="178"/>
      <c r="Q230" s="178"/>
      <c r="R230" s="178"/>
      <c r="S230" s="178"/>
      <c r="T230" s="179"/>
      <c r="AT230" s="173" t="s">
        <v>232</v>
      </c>
      <c r="AU230" s="173" t="s">
        <v>82</v>
      </c>
      <c r="AV230" s="13" t="s">
        <v>82</v>
      </c>
      <c r="AW230" s="13" t="s">
        <v>33</v>
      </c>
      <c r="AX230" s="13" t="s">
        <v>72</v>
      </c>
      <c r="AY230" s="173" t="s">
        <v>119</v>
      </c>
    </row>
    <row r="231" spans="2:65" s="14" customFormat="1" ht="11.25">
      <c r="B231" s="180"/>
      <c r="D231" s="158" t="s">
        <v>232</v>
      </c>
      <c r="E231" s="181" t="s">
        <v>3</v>
      </c>
      <c r="F231" s="182" t="s">
        <v>235</v>
      </c>
      <c r="H231" s="183">
        <v>34.423999999999999</v>
      </c>
      <c r="I231" s="184"/>
      <c r="L231" s="180"/>
      <c r="M231" s="185"/>
      <c r="N231" s="186"/>
      <c r="O231" s="186"/>
      <c r="P231" s="186"/>
      <c r="Q231" s="186"/>
      <c r="R231" s="186"/>
      <c r="S231" s="186"/>
      <c r="T231" s="187"/>
      <c r="AT231" s="181" t="s">
        <v>232</v>
      </c>
      <c r="AU231" s="181" t="s">
        <v>82</v>
      </c>
      <c r="AV231" s="14" t="s">
        <v>126</v>
      </c>
      <c r="AW231" s="14" t="s">
        <v>33</v>
      </c>
      <c r="AX231" s="14" t="s">
        <v>80</v>
      </c>
      <c r="AY231" s="181" t="s">
        <v>119</v>
      </c>
    </row>
    <row r="232" spans="2:65" s="13" customFormat="1" ht="11.25">
      <c r="B232" s="172"/>
      <c r="D232" s="158" t="s">
        <v>232</v>
      </c>
      <c r="F232" s="174" t="s">
        <v>971</v>
      </c>
      <c r="H232" s="175">
        <v>37.866</v>
      </c>
      <c r="I232" s="176"/>
      <c r="L232" s="172"/>
      <c r="M232" s="177"/>
      <c r="N232" s="178"/>
      <c r="O232" s="178"/>
      <c r="P232" s="178"/>
      <c r="Q232" s="178"/>
      <c r="R232" s="178"/>
      <c r="S232" s="178"/>
      <c r="T232" s="179"/>
      <c r="AT232" s="173" t="s">
        <v>232</v>
      </c>
      <c r="AU232" s="173" t="s">
        <v>82</v>
      </c>
      <c r="AV232" s="13" t="s">
        <v>82</v>
      </c>
      <c r="AW232" s="13" t="s">
        <v>4</v>
      </c>
      <c r="AX232" s="13" t="s">
        <v>80</v>
      </c>
      <c r="AY232" s="173" t="s">
        <v>119</v>
      </c>
    </row>
    <row r="233" spans="2:65" s="1" customFormat="1" ht="16.5" customHeight="1">
      <c r="B233" s="144"/>
      <c r="C233" s="145" t="s">
        <v>376</v>
      </c>
      <c r="D233" s="145" t="s">
        <v>122</v>
      </c>
      <c r="E233" s="146" t="s">
        <v>456</v>
      </c>
      <c r="F233" s="147" t="s">
        <v>457</v>
      </c>
      <c r="G233" s="148" t="s">
        <v>389</v>
      </c>
      <c r="H233" s="149">
        <v>41.32</v>
      </c>
      <c r="I233" s="150"/>
      <c r="J233" s="151">
        <f>ROUND(I233*H233,2)</f>
        <v>0</v>
      </c>
      <c r="K233" s="147" t="s">
        <v>268</v>
      </c>
      <c r="L233" s="32"/>
      <c r="M233" s="152" t="s">
        <v>3</v>
      </c>
      <c r="N233" s="153" t="s">
        <v>43</v>
      </c>
      <c r="O233" s="52"/>
      <c r="P233" s="154">
        <f>O233*H233</f>
        <v>0</v>
      </c>
      <c r="Q233" s="154">
        <v>3.3899999999999998E-3</v>
      </c>
      <c r="R233" s="154">
        <f>Q233*H233</f>
        <v>0.1400748</v>
      </c>
      <c r="S233" s="154">
        <v>0</v>
      </c>
      <c r="T233" s="155">
        <f>S233*H233</f>
        <v>0</v>
      </c>
      <c r="AR233" s="156" t="s">
        <v>126</v>
      </c>
      <c r="AT233" s="156" t="s">
        <v>122</v>
      </c>
      <c r="AU233" s="156" t="s">
        <v>82</v>
      </c>
      <c r="AY233" s="17" t="s">
        <v>119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7" t="s">
        <v>80</v>
      </c>
      <c r="BK233" s="157">
        <f>ROUND(I233*H233,2)</f>
        <v>0</v>
      </c>
      <c r="BL233" s="17" t="s">
        <v>126</v>
      </c>
      <c r="BM233" s="156" t="s">
        <v>972</v>
      </c>
    </row>
    <row r="234" spans="2:65" s="1" customFormat="1" ht="19.5">
      <c r="B234" s="32"/>
      <c r="D234" s="158" t="s">
        <v>128</v>
      </c>
      <c r="F234" s="159" t="s">
        <v>459</v>
      </c>
      <c r="I234" s="88"/>
      <c r="L234" s="32"/>
      <c r="M234" s="160"/>
      <c r="N234" s="52"/>
      <c r="O234" s="52"/>
      <c r="P234" s="52"/>
      <c r="Q234" s="52"/>
      <c r="R234" s="52"/>
      <c r="S234" s="52"/>
      <c r="T234" s="53"/>
      <c r="AT234" s="17" t="s">
        <v>128</v>
      </c>
      <c r="AU234" s="17" t="s">
        <v>82</v>
      </c>
    </row>
    <row r="235" spans="2:65" s="12" customFormat="1" ht="11.25">
      <c r="B235" s="165"/>
      <c r="D235" s="158" t="s">
        <v>232</v>
      </c>
      <c r="E235" s="166" t="s">
        <v>3</v>
      </c>
      <c r="F235" s="167" t="s">
        <v>393</v>
      </c>
      <c r="H235" s="166" t="s">
        <v>3</v>
      </c>
      <c r="I235" s="168"/>
      <c r="L235" s="165"/>
      <c r="M235" s="169"/>
      <c r="N235" s="170"/>
      <c r="O235" s="170"/>
      <c r="P235" s="170"/>
      <c r="Q235" s="170"/>
      <c r="R235" s="170"/>
      <c r="S235" s="170"/>
      <c r="T235" s="171"/>
      <c r="AT235" s="166" t="s">
        <v>232</v>
      </c>
      <c r="AU235" s="166" t="s">
        <v>82</v>
      </c>
      <c r="AV235" s="12" t="s">
        <v>80</v>
      </c>
      <c r="AW235" s="12" t="s">
        <v>33</v>
      </c>
      <c r="AX235" s="12" t="s">
        <v>72</v>
      </c>
      <c r="AY235" s="166" t="s">
        <v>119</v>
      </c>
    </row>
    <row r="236" spans="2:65" s="13" customFormat="1" ht="11.25">
      <c r="B236" s="172"/>
      <c r="D236" s="158" t="s">
        <v>232</v>
      </c>
      <c r="E236" s="173" t="s">
        <v>3</v>
      </c>
      <c r="F236" s="174" t="s">
        <v>973</v>
      </c>
      <c r="H236" s="175">
        <v>41.32</v>
      </c>
      <c r="I236" s="176"/>
      <c r="L236" s="172"/>
      <c r="M236" s="177"/>
      <c r="N236" s="178"/>
      <c r="O236" s="178"/>
      <c r="P236" s="178"/>
      <c r="Q236" s="178"/>
      <c r="R236" s="178"/>
      <c r="S236" s="178"/>
      <c r="T236" s="179"/>
      <c r="AT236" s="173" t="s">
        <v>232</v>
      </c>
      <c r="AU236" s="173" t="s">
        <v>82</v>
      </c>
      <c r="AV236" s="13" t="s">
        <v>82</v>
      </c>
      <c r="AW236" s="13" t="s">
        <v>33</v>
      </c>
      <c r="AX236" s="13" t="s">
        <v>72</v>
      </c>
      <c r="AY236" s="173" t="s">
        <v>119</v>
      </c>
    </row>
    <row r="237" spans="2:65" s="14" customFormat="1" ht="11.25">
      <c r="B237" s="180"/>
      <c r="D237" s="158" t="s">
        <v>232</v>
      </c>
      <c r="E237" s="181" t="s">
        <v>3</v>
      </c>
      <c r="F237" s="182" t="s">
        <v>235</v>
      </c>
      <c r="H237" s="183">
        <v>41.32</v>
      </c>
      <c r="I237" s="184"/>
      <c r="L237" s="180"/>
      <c r="M237" s="185"/>
      <c r="N237" s="186"/>
      <c r="O237" s="186"/>
      <c r="P237" s="186"/>
      <c r="Q237" s="186"/>
      <c r="R237" s="186"/>
      <c r="S237" s="186"/>
      <c r="T237" s="187"/>
      <c r="AT237" s="181" t="s">
        <v>232</v>
      </c>
      <c r="AU237" s="181" t="s">
        <v>82</v>
      </c>
      <c r="AV237" s="14" t="s">
        <v>126</v>
      </c>
      <c r="AW237" s="14" t="s">
        <v>33</v>
      </c>
      <c r="AX237" s="14" t="s">
        <v>80</v>
      </c>
      <c r="AY237" s="181" t="s">
        <v>119</v>
      </c>
    </row>
    <row r="238" spans="2:65" s="1" customFormat="1" ht="16.5" customHeight="1">
      <c r="B238" s="144"/>
      <c r="C238" s="188" t="s">
        <v>255</v>
      </c>
      <c r="D238" s="188" t="s">
        <v>260</v>
      </c>
      <c r="E238" s="189" t="s">
        <v>462</v>
      </c>
      <c r="F238" s="190" t="s">
        <v>463</v>
      </c>
      <c r="G238" s="191" t="s">
        <v>252</v>
      </c>
      <c r="H238" s="192">
        <v>16.527999999999999</v>
      </c>
      <c r="I238" s="193"/>
      <c r="J238" s="194">
        <f>ROUND(I238*H238,2)</f>
        <v>0</v>
      </c>
      <c r="K238" s="190" t="s">
        <v>268</v>
      </c>
      <c r="L238" s="195"/>
      <c r="M238" s="196" t="s">
        <v>3</v>
      </c>
      <c r="N238" s="197" t="s">
        <v>43</v>
      </c>
      <c r="O238" s="52"/>
      <c r="P238" s="154">
        <f>O238*H238</f>
        <v>0</v>
      </c>
      <c r="Q238" s="154">
        <v>8.9999999999999998E-4</v>
      </c>
      <c r="R238" s="154">
        <f>Q238*H238</f>
        <v>1.4875199999999998E-2</v>
      </c>
      <c r="S238" s="154">
        <v>0</v>
      </c>
      <c r="T238" s="155">
        <f>S238*H238</f>
        <v>0</v>
      </c>
      <c r="AR238" s="156" t="s">
        <v>160</v>
      </c>
      <c r="AT238" s="156" t="s">
        <v>260</v>
      </c>
      <c r="AU238" s="156" t="s">
        <v>82</v>
      </c>
      <c r="AY238" s="17" t="s">
        <v>119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7" t="s">
        <v>80</v>
      </c>
      <c r="BK238" s="157">
        <f>ROUND(I238*H238,2)</f>
        <v>0</v>
      </c>
      <c r="BL238" s="17" t="s">
        <v>126</v>
      </c>
      <c r="BM238" s="156" t="s">
        <v>974</v>
      </c>
    </row>
    <row r="239" spans="2:65" s="1" customFormat="1" ht="11.25">
      <c r="B239" s="32"/>
      <c r="D239" s="158" t="s">
        <v>128</v>
      </c>
      <c r="F239" s="159" t="s">
        <v>463</v>
      </c>
      <c r="I239" s="88"/>
      <c r="L239" s="32"/>
      <c r="M239" s="160"/>
      <c r="N239" s="52"/>
      <c r="O239" s="52"/>
      <c r="P239" s="52"/>
      <c r="Q239" s="52"/>
      <c r="R239" s="52"/>
      <c r="S239" s="52"/>
      <c r="T239" s="53"/>
      <c r="AT239" s="17" t="s">
        <v>128</v>
      </c>
      <c r="AU239" s="17" t="s">
        <v>82</v>
      </c>
    </row>
    <row r="240" spans="2:65" s="12" customFormat="1" ht="11.25">
      <c r="B240" s="165"/>
      <c r="D240" s="158" t="s">
        <v>232</v>
      </c>
      <c r="E240" s="166" t="s">
        <v>3</v>
      </c>
      <c r="F240" s="167" t="s">
        <v>393</v>
      </c>
      <c r="H240" s="166" t="s">
        <v>3</v>
      </c>
      <c r="I240" s="168"/>
      <c r="L240" s="165"/>
      <c r="M240" s="169"/>
      <c r="N240" s="170"/>
      <c r="O240" s="170"/>
      <c r="P240" s="170"/>
      <c r="Q240" s="170"/>
      <c r="R240" s="170"/>
      <c r="S240" s="170"/>
      <c r="T240" s="171"/>
      <c r="AT240" s="166" t="s">
        <v>232</v>
      </c>
      <c r="AU240" s="166" t="s">
        <v>82</v>
      </c>
      <c r="AV240" s="12" t="s">
        <v>80</v>
      </c>
      <c r="AW240" s="12" t="s">
        <v>33</v>
      </c>
      <c r="AX240" s="12" t="s">
        <v>72</v>
      </c>
      <c r="AY240" s="166" t="s">
        <v>119</v>
      </c>
    </row>
    <row r="241" spans="2:65" s="13" customFormat="1" ht="11.25">
      <c r="B241" s="172"/>
      <c r="D241" s="158" t="s">
        <v>232</v>
      </c>
      <c r="E241" s="173" t="s">
        <v>3</v>
      </c>
      <c r="F241" s="174" t="s">
        <v>975</v>
      </c>
      <c r="H241" s="175">
        <v>16.527999999999999</v>
      </c>
      <c r="I241" s="176"/>
      <c r="L241" s="172"/>
      <c r="M241" s="177"/>
      <c r="N241" s="178"/>
      <c r="O241" s="178"/>
      <c r="P241" s="178"/>
      <c r="Q241" s="178"/>
      <c r="R241" s="178"/>
      <c r="S241" s="178"/>
      <c r="T241" s="179"/>
      <c r="AT241" s="173" t="s">
        <v>232</v>
      </c>
      <c r="AU241" s="173" t="s">
        <v>82</v>
      </c>
      <c r="AV241" s="13" t="s">
        <v>82</v>
      </c>
      <c r="AW241" s="13" t="s">
        <v>33</v>
      </c>
      <c r="AX241" s="13" t="s">
        <v>72</v>
      </c>
      <c r="AY241" s="173" t="s">
        <v>119</v>
      </c>
    </row>
    <row r="242" spans="2:65" s="14" customFormat="1" ht="11.25">
      <c r="B242" s="180"/>
      <c r="D242" s="158" t="s">
        <v>232</v>
      </c>
      <c r="E242" s="181" t="s">
        <v>3</v>
      </c>
      <c r="F242" s="182" t="s">
        <v>235</v>
      </c>
      <c r="H242" s="183">
        <v>16.527999999999999</v>
      </c>
      <c r="I242" s="184"/>
      <c r="L242" s="180"/>
      <c r="M242" s="185"/>
      <c r="N242" s="186"/>
      <c r="O242" s="186"/>
      <c r="P242" s="186"/>
      <c r="Q242" s="186"/>
      <c r="R242" s="186"/>
      <c r="S242" s="186"/>
      <c r="T242" s="187"/>
      <c r="AT242" s="181" t="s">
        <v>232</v>
      </c>
      <c r="AU242" s="181" t="s">
        <v>82</v>
      </c>
      <c r="AV242" s="14" t="s">
        <v>126</v>
      </c>
      <c r="AW242" s="14" t="s">
        <v>33</v>
      </c>
      <c r="AX242" s="14" t="s">
        <v>80</v>
      </c>
      <c r="AY242" s="181" t="s">
        <v>119</v>
      </c>
    </row>
    <row r="243" spans="2:65" s="1" customFormat="1" ht="16.5" customHeight="1">
      <c r="B243" s="144"/>
      <c r="C243" s="145" t="s">
        <v>386</v>
      </c>
      <c r="D243" s="145" t="s">
        <v>122</v>
      </c>
      <c r="E243" s="146" t="s">
        <v>976</v>
      </c>
      <c r="F243" s="147" t="s">
        <v>977</v>
      </c>
      <c r="G243" s="148" t="s">
        <v>252</v>
      </c>
      <c r="H243" s="149">
        <v>179.386</v>
      </c>
      <c r="I243" s="150"/>
      <c r="J243" s="151">
        <f>ROUND(I243*H243,2)</f>
        <v>0</v>
      </c>
      <c r="K243" s="147" t="s">
        <v>914</v>
      </c>
      <c r="L243" s="32"/>
      <c r="M243" s="152" t="s">
        <v>3</v>
      </c>
      <c r="N243" s="153" t="s">
        <v>43</v>
      </c>
      <c r="O243" s="52"/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AR243" s="156" t="s">
        <v>126</v>
      </c>
      <c r="AT243" s="156" t="s">
        <v>122</v>
      </c>
      <c r="AU243" s="156" t="s">
        <v>82</v>
      </c>
      <c r="AY243" s="17" t="s">
        <v>119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7" t="s">
        <v>80</v>
      </c>
      <c r="BK243" s="157">
        <f>ROUND(I243*H243,2)</f>
        <v>0</v>
      </c>
      <c r="BL243" s="17" t="s">
        <v>126</v>
      </c>
      <c r="BM243" s="156" t="s">
        <v>978</v>
      </c>
    </row>
    <row r="244" spans="2:65" s="1" customFormat="1" ht="11.25">
      <c r="B244" s="32"/>
      <c r="D244" s="158" t="s">
        <v>128</v>
      </c>
      <c r="F244" s="159" t="s">
        <v>977</v>
      </c>
      <c r="I244" s="88"/>
      <c r="L244" s="32"/>
      <c r="M244" s="160"/>
      <c r="N244" s="52"/>
      <c r="O244" s="52"/>
      <c r="P244" s="52"/>
      <c r="Q244" s="52"/>
      <c r="R244" s="52"/>
      <c r="S244" s="52"/>
      <c r="T244" s="53"/>
      <c r="AT244" s="17" t="s">
        <v>128</v>
      </c>
      <c r="AU244" s="17" t="s">
        <v>82</v>
      </c>
    </row>
    <row r="245" spans="2:65" s="1" customFormat="1" ht="16.5" customHeight="1">
      <c r="B245" s="144"/>
      <c r="C245" s="188" t="s">
        <v>395</v>
      </c>
      <c r="D245" s="188" t="s">
        <v>260</v>
      </c>
      <c r="E245" s="189" t="s">
        <v>979</v>
      </c>
      <c r="F245" s="190" t="s">
        <v>980</v>
      </c>
      <c r="G245" s="191" t="s">
        <v>252</v>
      </c>
      <c r="H245" s="192">
        <v>179.386</v>
      </c>
      <c r="I245" s="193"/>
      <c r="J245" s="194">
        <f>ROUND(I245*H245,2)</f>
        <v>0</v>
      </c>
      <c r="K245" s="190" t="s">
        <v>914</v>
      </c>
      <c r="L245" s="195"/>
      <c r="M245" s="196" t="s">
        <v>3</v>
      </c>
      <c r="N245" s="197" t="s">
        <v>43</v>
      </c>
      <c r="O245" s="52"/>
      <c r="P245" s="154">
        <f>O245*H245</f>
        <v>0</v>
      </c>
      <c r="Q245" s="154">
        <v>0</v>
      </c>
      <c r="R245" s="154">
        <f>Q245*H245</f>
        <v>0</v>
      </c>
      <c r="S245" s="154">
        <v>0</v>
      </c>
      <c r="T245" s="155">
        <f>S245*H245</f>
        <v>0</v>
      </c>
      <c r="AR245" s="156" t="s">
        <v>160</v>
      </c>
      <c r="AT245" s="156" t="s">
        <v>260</v>
      </c>
      <c r="AU245" s="156" t="s">
        <v>82</v>
      </c>
      <c r="AY245" s="17" t="s">
        <v>119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7" t="s">
        <v>80</v>
      </c>
      <c r="BK245" s="157">
        <f>ROUND(I245*H245,2)</f>
        <v>0</v>
      </c>
      <c r="BL245" s="17" t="s">
        <v>126</v>
      </c>
      <c r="BM245" s="156" t="s">
        <v>981</v>
      </c>
    </row>
    <row r="246" spans="2:65" s="1" customFormat="1" ht="11.25">
      <c r="B246" s="32"/>
      <c r="D246" s="158" t="s">
        <v>128</v>
      </c>
      <c r="F246" s="159" t="s">
        <v>980</v>
      </c>
      <c r="I246" s="88"/>
      <c r="L246" s="32"/>
      <c r="M246" s="160"/>
      <c r="N246" s="52"/>
      <c r="O246" s="52"/>
      <c r="P246" s="52"/>
      <c r="Q246" s="52"/>
      <c r="R246" s="52"/>
      <c r="S246" s="52"/>
      <c r="T246" s="53"/>
      <c r="AT246" s="17" t="s">
        <v>128</v>
      </c>
      <c r="AU246" s="17" t="s">
        <v>82</v>
      </c>
    </row>
    <row r="247" spans="2:65" s="12" customFormat="1" ht="11.25">
      <c r="B247" s="165"/>
      <c r="D247" s="158" t="s">
        <v>232</v>
      </c>
      <c r="E247" s="166" t="s">
        <v>3</v>
      </c>
      <c r="F247" s="167" t="s">
        <v>367</v>
      </c>
      <c r="H247" s="166" t="s">
        <v>3</v>
      </c>
      <c r="I247" s="168"/>
      <c r="L247" s="165"/>
      <c r="M247" s="169"/>
      <c r="N247" s="170"/>
      <c r="O247" s="170"/>
      <c r="P247" s="170"/>
      <c r="Q247" s="170"/>
      <c r="R247" s="170"/>
      <c r="S247" s="170"/>
      <c r="T247" s="171"/>
      <c r="AT247" s="166" t="s">
        <v>232</v>
      </c>
      <c r="AU247" s="166" t="s">
        <v>82</v>
      </c>
      <c r="AV247" s="12" t="s">
        <v>80</v>
      </c>
      <c r="AW247" s="12" t="s">
        <v>33</v>
      </c>
      <c r="AX247" s="12" t="s">
        <v>72</v>
      </c>
      <c r="AY247" s="166" t="s">
        <v>119</v>
      </c>
    </row>
    <row r="248" spans="2:65" s="13" customFormat="1" ht="11.25">
      <c r="B248" s="172"/>
      <c r="D248" s="158" t="s">
        <v>232</v>
      </c>
      <c r="E248" s="173" t="s">
        <v>3</v>
      </c>
      <c r="F248" s="174" t="s">
        <v>939</v>
      </c>
      <c r="H248" s="175">
        <v>217.5</v>
      </c>
      <c r="I248" s="176"/>
      <c r="L248" s="172"/>
      <c r="M248" s="177"/>
      <c r="N248" s="178"/>
      <c r="O248" s="178"/>
      <c r="P248" s="178"/>
      <c r="Q248" s="178"/>
      <c r="R248" s="178"/>
      <c r="S248" s="178"/>
      <c r="T248" s="179"/>
      <c r="AT248" s="173" t="s">
        <v>232</v>
      </c>
      <c r="AU248" s="173" t="s">
        <v>82</v>
      </c>
      <c r="AV248" s="13" t="s">
        <v>82</v>
      </c>
      <c r="AW248" s="13" t="s">
        <v>33</v>
      </c>
      <c r="AX248" s="13" t="s">
        <v>72</v>
      </c>
      <c r="AY248" s="173" t="s">
        <v>119</v>
      </c>
    </row>
    <row r="249" spans="2:65" s="12" customFormat="1" ht="11.25">
      <c r="B249" s="165"/>
      <c r="D249" s="158" t="s">
        <v>232</v>
      </c>
      <c r="E249" s="166" t="s">
        <v>3</v>
      </c>
      <c r="F249" s="167" t="s">
        <v>371</v>
      </c>
      <c r="H249" s="166" t="s">
        <v>3</v>
      </c>
      <c r="I249" s="168"/>
      <c r="L249" s="165"/>
      <c r="M249" s="169"/>
      <c r="N249" s="170"/>
      <c r="O249" s="170"/>
      <c r="P249" s="170"/>
      <c r="Q249" s="170"/>
      <c r="R249" s="170"/>
      <c r="S249" s="170"/>
      <c r="T249" s="171"/>
      <c r="AT249" s="166" t="s">
        <v>232</v>
      </c>
      <c r="AU249" s="166" t="s">
        <v>82</v>
      </c>
      <c r="AV249" s="12" t="s">
        <v>80</v>
      </c>
      <c r="AW249" s="12" t="s">
        <v>33</v>
      </c>
      <c r="AX249" s="12" t="s">
        <v>72</v>
      </c>
      <c r="AY249" s="166" t="s">
        <v>119</v>
      </c>
    </row>
    <row r="250" spans="2:65" s="13" customFormat="1" ht="11.25">
      <c r="B250" s="172"/>
      <c r="D250" s="158" t="s">
        <v>232</v>
      </c>
      <c r="E250" s="173" t="s">
        <v>3</v>
      </c>
      <c r="F250" s="174" t="s">
        <v>940</v>
      </c>
      <c r="H250" s="175">
        <v>-59.808</v>
      </c>
      <c r="I250" s="176"/>
      <c r="L250" s="172"/>
      <c r="M250" s="177"/>
      <c r="N250" s="178"/>
      <c r="O250" s="178"/>
      <c r="P250" s="178"/>
      <c r="Q250" s="178"/>
      <c r="R250" s="178"/>
      <c r="S250" s="178"/>
      <c r="T250" s="179"/>
      <c r="AT250" s="173" t="s">
        <v>232</v>
      </c>
      <c r="AU250" s="173" t="s">
        <v>82</v>
      </c>
      <c r="AV250" s="13" t="s">
        <v>82</v>
      </c>
      <c r="AW250" s="13" t="s">
        <v>33</v>
      </c>
      <c r="AX250" s="13" t="s">
        <v>72</v>
      </c>
      <c r="AY250" s="173" t="s">
        <v>119</v>
      </c>
    </row>
    <row r="251" spans="2:65" s="12" customFormat="1" ht="11.25">
      <c r="B251" s="165"/>
      <c r="D251" s="158" t="s">
        <v>232</v>
      </c>
      <c r="E251" s="166" t="s">
        <v>3</v>
      </c>
      <c r="F251" s="167" t="s">
        <v>424</v>
      </c>
      <c r="H251" s="166" t="s">
        <v>3</v>
      </c>
      <c r="I251" s="168"/>
      <c r="L251" s="165"/>
      <c r="M251" s="169"/>
      <c r="N251" s="170"/>
      <c r="O251" s="170"/>
      <c r="P251" s="170"/>
      <c r="Q251" s="170"/>
      <c r="R251" s="170"/>
      <c r="S251" s="170"/>
      <c r="T251" s="171"/>
      <c r="AT251" s="166" t="s">
        <v>232</v>
      </c>
      <c r="AU251" s="166" t="s">
        <v>82</v>
      </c>
      <c r="AV251" s="12" t="s">
        <v>80</v>
      </c>
      <c r="AW251" s="12" t="s">
        <v>33</v>
      </c>
      <c r="AX251" s="12" t="s">
        <v>72</v>
      </c>
      <c r="AY251" s="166" t="s">
        <v>119</v>
      </c>
    </row>
    <row r="252" spans="2:65" s="13" customFormat="1" ht="11.25">
      <c r="B252" s="172"/>
      <c r="D252" s="158" t="s">
        <v>232</v>
      </c>
      <c r="E252" s="173" t="s">
        <v>3</v>
      </c>
      <c r="F252" s="174" t="s">
        <v>941</v>
      </c>
      <c r="H252" s="175">
        <v>21.693999999999999</v>
      </c>
      <c r="I252" s="176"/>
      <c r="L252" s="172"/>
      <c r="M252" s="177"/>
      <c r="N252" s="178"/>
      <c r="O252" s="178"/>
      <c r="P252" s="178"/>
      <c r="Q252" s="178"/>
      <c r="R252" s="178"/>
      <c r="S252" s="178"/>
      <c r="T252" s="179"/>
      <c r="AT252" s="173" t="s">
        <v>232</v>
      </c>
      <c r="AU252" s="173" t="s">
        <v>82</v>
      </c>
      <c r="AV252" s="13" t="s">
        <v>82</v>
      </c>
      <c r="AW252" s="13" t="s">
        <v>33</v>
      </c>
      <c r="AX252" s="13" t="s">
        <v>72</v>
      </c>
      <c r="AY252" s="173" t="s">
        <v>119</v>
      </c>
    </row>
    <row r="253" spans="2:65" s="14" customFormat="1" ht="11.25">
      <c r="B253" s="180"/>
      <c r="D253" s="158" t="s">
        <v>232</v>
      </c>
      <c r="E253" s="181" t="s">
        <v>3</v>
      </c>
      <c r="F253" s="182" t="s">
        <v>235</v>
      </c>
      <c r="H253" s="183">
        <v>179.386</v>
      </c>
      <c r="I253" s="184"/>
      <c r="L253" s="180"/>
      <c r="M253" s="185"/>
      <c r="N253" s="186"/>
      <c r="O253" s="186"/>
      <c r="P253" s="186"/>
      <c r="Q253" s="186"/>
      <c r="R253" s="186"/>
      <c r="S253" s="186"/>
      <c r="T253" s="187"/>
      <c r="AT253" s="181" t="s">
        <v>232</v>
      </c>
      <c r="AU253" s="181" t="s">
        <v>82</v>
      </c>
      <c r="AV253" s="14" t="s">
        <v>126</v>
      </c>
      <c r="AW253" s="14" t="s">
        <v>33</v>
      </c>
      <c r="AX253" s="14" t="s">
        <v>80</v>
      </c>
      <c r="AY253" s="181" t="s">
        <v>119</v>
      </c>
    </row>
    <row r="254" spans="2:65" s="1" customFormat="1" ht="16.5" customHeight="1">
      <c r="B254" s="144"/>
      <c r="C254" s="145" t="s">
        <v>399</v>
      </c>
      <c r="D254" s="145" t="s">
        <v>122</v>
      </c>
      <c r="E254" s="146" t="s">
        <v>982</v>
      </c>
      <c r="F254" s="147" t="s">
        <v>983</v>
      </c>
      <c r="G254" s="148" t="s">
        <v>389</v>
      </c>
      <c r="H254" s="149">
        <v>21.693999999999999</v>
      </c>
      <c r="I254" s="150"/>
      <c r="J254" s="151">
        <f>ROUND(I254*H254,2)</f>
        <v>0</v>
      </c>
      <c r="K254" s="147" t="s">
        <v>914</v>
      </c>
      <c r="L254" s="32"/>
      <c r="M254" s="152" t="s">
        <v>3</v>
      </c>
      <c r="N254" s="153" t="s">
        <v>43</v>
      </c>
      <c r="O254" s="52"/>
      <c r="P254" s="154">
        <f>O254*H254</f>
        <v>0</v>
      </c>
      <c r="Q254" s="154">
        <v>0</v>
      </c>
      <c r="R254" s="154">
        <f>Q254*H254</f>
        <v>0</v>
      </c>
      <c r="S254" s="154">
        <v>0</v>
      </c>
      <c r="T254" s="155">
        <f>S254*H254</f>
        <v>0</v>
      </c>
      <c r="AR254" s="156" t="s">
        <v>126</v>
      </c>
      <c r="AT254" s="156" t="s">
        <v>122</v>
      </c>
      <c r="AU254" s="156" t="s">
        <v>82</v>
      </c>
      <c r="AY254" s="17" t="s">
        <v>119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7" t="s">
        <v>80</v>
      </c>
      <c r="BK254" s="157">
        <f>ROUND(I254*H254,2)</f>
        <v>0</v>
      </c>
      <c r="BL254" s="17" t="s">
        <v>126</v>
      </c>
      <c r="BM254" s="156" t="s">
        <v>984</v>
      </c>
    </row>
    <row r="255" spans="2:65" s="1" customFormat="1" ht="11.25">
      <c r="B255" s="32"/>
      <c r="D255" s="158" t="s">
        <v>128</v>
      </c>
      <c r="F255" s="159" t="s">
        <v>983</v>
      </c>
      <c r="I255" s="88"/>
      <c r="L255" s="32"/>
      <c r="M255" s="160"/>
      <c r="N255" s="52"/>
      <c r="O255" s="52"/>
      <c r="P255" s="52"/>
      <c r="Q255" s="52"/>
      <c r="R255" s="52"/>
      <c r="S255" s="52"/>
      <c r="T255" s="53"/>
      <c r="AT255" s="17" t="s">
        <v>128</v>
      </c>
      <c r="AU255" s="17" t="s">
        <v>82</v>
      </c>
    </row>
    <row r="256" spans="2:65" s="12" customFormat="1" ht="11.25">
      <c r="B256" s="165"/>
      <c r="D256" s="158" t="s">
        <v>232</v>
      </c>
      <c r="E256" s="166" t="s">
        <v>3</v>
      </c>
      <c r="F256" s="167" t="s">
        <v>424</v>
      </c>
      <c r="H256" s="166" t="s">
        <v>3</v>
      </c>
      <c r="I256" s="168"/>
      <c r="L256" s="165"/>
      <c r="M256" s="169"/>
      <c r="N256" s="170"/>
      <c r="O256" s="170"/>
      <c r="P256" s="170"/>
      <c r="Q256" s="170"/>
      <c r="R256" s="170"/>
      <c r="S256" s="170"/>
      <c r="T256" s="171"/>
      <c r="AT256" s="166" t="s">
        <v>232</v>
      </c>
      <c r="AU256" s="166" t="s">
        <v>82</v>
      </c>
      <c r="AV256" s="12" t="s">
        <v>80</v>
      </c>
      <c r="AW256" s="12" t="s">
        <v>33</v>
      </c>
      <c r="AX256" s="12" t="s">
        <v>72</v>
      </c>
      <c r="AY256" s="166" t="s">
        <v>119</v>
      </c>
    </row>
    <row r="257" spans="2:65" s="13" customFormat="1" ht="11.25">
      <c r="B257" s="172"/>
      <c r="D257" s="158" t="s">
        <v>232</v>
      </c>
      <c r="E257" s="173" t="s">
        <v>3</v>
      </c>
      <c r="F257" s="174" t="s">
        <v>941</v>
      </c>
      <c r="H257" s="175">
        <v>21.693999999999999</v>
      </c>
      <c r="I257" s="176"/>
      <c r="L257" s="172"/>
      <c r="M257" s="177"/>
      <c r="N257" s="178"/>
      <c r="O257" s="178"/>
      <c r="P257" s="178"/>
      <c r="Q257" s="178"/>
      <c r="R257" s="178"/>
      <c r="S257" s="178"/>
      <c r="T257" s="179"/>
      <c r="AT257" s="173" t="s">
        <v>232</v>
      </c>
      <c r="AU257" s="173" t="s">
        <v>82</v>
      </c>
      <c r="AV257" s="13" t="s">
        <v>82</v>
      </c>
      <c r="AW257" s="13" t="s">
        <v>33</v>
      </c>
      <c r="AX257" s="13" t="s">
        <v>72</v>
      </c>
      <c r="AY257" s="173" t="s">
        <v>119</v>
      </c>
    </row>
    <row r="258" spans="2:65" s="14" customFormat="1" ht="11.25">
      <c r="B258" s="180"/>
      <c r="D258" s="158" t="s">
        <v>232</v>
      </c>
      <c r="E258" s="181" t="s">
        <v>3</v>
      </c>
      <c r="F258" s="182" t="s">
        <v>235</v>
      </c>
      <c r="H258" s="183">
        <v>21.693999999999999</v>
      </c>
      <c r="I258" s="184"/>
      <c r="L258" s="180"/>
      <c r="M258" s="185"/>
      <c r="N258" s="186"/>
      <c r="O258" s="186"/>
      <c r="P258" s="186"/>
      <c r="Q258" s="186"/>
      <c r="R258" s="186"/>
      <c r="S258" s="186"/>
      <c r="T258" s="187"/>
      <c r="AT258" s="181" t="s">
        <v>232</v>
      </c>
      <c r="AU258" s="181" t="s">
        <v>82</v>
      </c>
      <c r="AV258" s="14" t="s">
        <v>126</v>
      </c>
      <c r="AW258" s="14" t="s">
        <v>33</v>
      </c>
      <c r="AX258" s="14" t="s">
        <v>80</v>
      </c>
      <c r="AY258" s="181" t="s">
        <v>119</v>
      </c>
    </row>
    <row r="259" spans="2:65" s="1" customFormat="1" ht="16.5" customHeight="1">
      <c r="B259" s="144"/>
      <c r="C259" s="188" t="s">
        <v>404</v>
      </c>
      <c r="D259" s="188" t="s">
        <v>260</v>
      </c>
      <c r="E259" s="189" t="s">
        <v>985</v>
      </c>
      <c r="F259" s="190" t="s">
        <v>986</v>
      </c>
      <c r="G259" s="191" t="s">
        <v>252</v>
      </c>
      <c r="H259" s="192">
        <v>21.693999999999999</v>
      </c>
      <c r="I259" s="193"/>
      <c r="J259" s="194">
        <f>ROUND(I259*H259,2)</f>
        <v>0</v>
      </c>
      <c r="K259" s="190" t="s">
        <v>914</v>
      </c>
      <c r="L259" s="195"/>
      <c r="M259" s="196" t="s">
        <v>3</v>
      </c>
      <c r="N259" s="197" t="s">
        <v>43</v>
      </c>
      <c r="O259" s="52"/>
      <c r="P259" s="154">
        <f>O259*H259</f>
        <v>0</v>
      </c>
      <c r="Q259" s="154">
        <v>0</v>
      </c>
      <c r="R259" s="154">
        <f>Q259*H259</f>
        <v>0</v>
      </c>
      <c r="S259" s="154">
        <v>0</v>
      </c>
      <c r="T259" s="155">
        <f>S259*H259</f>
        <v>0</v>
      </c>
      <c r="AR259" s="156" t="s">
        <v>160</v>
      </c>
      <c r="AT259" s="156" t="s">
        <v>260</v>
      </c>
      <c r="AU259" s="156" t="s">
        <v>82</v>
      </c>
      <c r="AY259" s="17" t="s">
        <v>119</v>
      </c>
      <c r="BE259" s="157">
        <f>IF(N259="základní",J259,0)</f>
        <v>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7" t="s">
        <v>80</v>
      </c>
      <c r="BK259" s="157">
        <f>ROUND(I259*H259,2)</f>
        <v>0</v>
      </c>
      <c r="BL259" s="17" t="s">
        <v>126</v>
      </c>
      <c r="BM259" s="156" t="s">
        <v>987</v>
      </c>
    </row>
    <row r="260" spans="2:65" s="1" customFormat="1" ht="11.25">
      <c r="B260" s="32"/>
      <c r="D260" s="158" t="s">
        <v>128</v>
      </c>
      <c r="F260" s="159" t="s">
        <v>986</v>
      </c>
      <c r="I260" s="88"/>
      <c r="L260" s="32"/>
      <c r="M260" s="160"/>
      <c r="N260" s="52"/>
      <c r="O260" s="52"/>
      <c r="P260" s="52"/>
      <c r="Q260" s="52"/>
      <c r="R260" s="52"/>
      <c r="S260" s="52"/>
      <c r="T260" s="53"/>
      <c r="AT260" s="17" t="s">
        <v>128</v>
      </c>
      <c r="AU260" s="17" t="s">
        <v>82</v>
      </c>
    </row>
    <row r="261" spans="2:65" s="12" customFormat="1" ht="11.25">
      <c r="B261" s="165"/>
      <c r="D261" s="158" t="s">
        <v>232</v>
      </c>
      <c r="E261" s="166" t="s">
        <v>3</v>
      </c>
      <c r="F261" s="167" t="s">
        <v>424</v>
      </c>
      <c r="H261" s="166" t="s">
        <v>3</v>
      </c>
      <c r="I261" s="168"/>
      <c r="L261" s="165"/>
      <c r="M261" s="169"/>
      <c r="N261" s="170"/>
      <c r="O261" s="170"/>
      <c r="P261" s="170"/>
      <c r="Q261" s="170"/>
      <c r="R261" s="170"/>
      <c r="S261" s="170"/>
      <c r="T261" s="171"/>
      <c r="AT261" s="166" t="s">
        <v>232</v>
      </c>
      <c r="AU261" s="166" t="s">
        <v>82</v>
      </c>
      <c r="AV261" s="12" t="s">
        <v>80</v>
      </c>
      <c r="AW261" s="12" t="s">
        <v>33</v>
      </c>
      <c r="AX261" s="12" t="s">
        <v>72</v>
      </c>
      <c r="AY261" s="166" t="s">
        <v>119</v>
      </c>
    </row>
    <row r="262" spans="2:65" s="13" customFormat="1" ht="11.25">
      <c r="B262" s="172"/>
      <c r="D262" s="158" t="s">
        <v>232</v>
      </c>
      <c r="E262" s="173" t="s">
        <v>3</v>
      </c>
      <c r="F262" s="174" t="s">
        <v>941</v>
      </c>
      <c r="H262" s="175">
        <v>21.693999999999999</v>
      </c>
      <c r="I262" s="176"/>
      <c r="L262" s="172"/>
      <c r="M262" s="177"/>
      <c r="N262" s="178"/>
      <c r="O262" s="178"/>
      <c r="P262" s="178"/>
      <c r="Q262" s="178"/>
      <c r="R262" s="178"/>
      <c r="S262" s="178"/>
      <c r="T262" s="179"/>
      <c r="AT262" s="173" t="s">
        <v>232</v>
      </c>
      <c r="AU262" s="173" t="s">
        <v>82</v>
      </c>
      <c r="AV262" s="13" t="s">
        <v>82</v>
      </c>
      <c r="AW262" s="13" t="s">
        <v>33</v>
      </c>
      <c r="AX262" s="13" t="s">
        <v>72</v>
      </c>
      <c r="AY262" s="173" t="s">
        <v>119</v>
      </c>
    </row>
    <row r="263" spans="2:65" s="14" customFormat="1" ht="11.25">
      <c r="B263" s="180"/>
      <c r="D263" s="158" t="s">
        <v>232</v>
      </c>
      <c r="E263" s="181" t="s">
        <v>3</v>
      </c>
      <c r="F263" s="182" t="s">
        <v>235</v>
      </c>
      <c r="H263" s="183">
        <v>21.693999999999999</v>
      </c>
      <c r="I263" s="184"/>
      <c r="L263" s="180"/>
      <c r="M263" s="185"/>
      <c r="N263" s="186"/>
      <c r="O263" s="186"/>
      <c r="P263" s="186"/>
      <c r="Q263" s="186"/>
      <c r="R263" s="186"/>
      <c r="S263" s="186"/>
      <c r="T263" s="187"/>
      <c r="AT263" s="181" t="s">
        <v>232</v>
      </c>
      <c r="AU263" s="181" t="s">
        <v>82</v>
      </c>
      <c r="AV263" s="14" t="s">
        <v>126</v>
      </c>
      <c r="AW263" s="14" t="s">
        <v>33</v>
      </c>
      <c r="AX263" s="14" t="s">
        <v>80</v>
      </c>
      <c r="AY263" s="181" t="s">
        <v>119</v>
      </c>
    </row>
    <row r="264" spans="2:65" s="1" customFormat="1" ht="16.5" customHeight="1">
      <c r="B264" s="144"/>
      <c r="C264" s="145" t="s">
        <v>408</v>
      </c>
      <c r="D264" s="145" t="s">
        <v>122</v>
      </c>
      <c r="E264" s="146" t="s">
        <v>467</v>
      </c>
      <c r="F264" s="147" t="s">
        <v>468</v>
      </c>
      <c r="G264" s="148" t="s">
        <v>389</v>
      </c>
      <c r="H264" s="149">
        <v>43.03</v>
      </c>
      <c r="I264" s="150"/>
      <c r="J264" s="151">
        <f>ROUND(I264*H264,2)</f>
        <v>0</v>
      </c>
      <c r="K264" s="147" t="s">
        <v>914</v>
      </c>
      <c r="L264" s="32"/>
      <c r="M264" s="152" t="s">
        <v>3</v>
      </c>
      <c r="N264" s="153" t="s">
        <v>43</v>
      </c>
      <c r="O264" s="52"/>
      <c r="P264" s="154">
        <f>O264*H264</f>
        <v>0</v>
      </c>
      <c r="Q264" s="154">
        <v>0</v>
      </c>
      <c r="R264" s="154">
        <f>Q264*H264</f>
        <v>0</v>
      </c>
      <c r="S264" s="154">
        <v>0</v>
      </c>
      <c r="T264" s="155">
        <f>S264*H264</f>
        <v>0</v>
      </c>
      <c r="AR264" s="156" t="s">
        <v>126</v>
      </c>
      <c r="AT264" s="156" t="s">
        <v>122</v>
      </c>
      <c r="AU264" s="156" t="s">
        <v>82</v>
      </c>
      <c r="AY264" s="17" t="s">
        <v>119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7" t="s">
        <v>80</v>
      </c>
      <c r="BK264" s="157">
        <f>ROUND(I264*H264,2)</f>
        <v>0</v>
      </c>
      <c r="BL264" s="17" t="s">
        <v>126</v>
      </c>
      <c r="BM264" s="156" t="s">
        <v>988</v>
      </c>
    </row>
    <row r="265" spans="2:65" s="1" customFormat="1" ht="11.25">
      <c r="B265" s="32"/>
      <c r="D265" s="158" t="s">
        <v>128</v>
      </c>
      <c r="F265" s="159" t="s">
        <v>468</v>
      </c>
      <c r="I265" s="88"/>
      <c r="L265" s="32"/>
      <c r="M265" s="160"/>
      <c r="N265" s="52"/>
      <c r="O265" s="52"/>
      <c r="P265" s="52"/>
      <c r="Q265" s="52"/>
      <c r="R265" s="52"/>
      <c r="S265" s="52"/>
      <c r="T265" s="53"/>
      <c r="AT265" s="17" t="s">
        <v>128</v>
      </c>
      <c r="AU265" s="17" t="s">
        <v>82</v>
      </c>
    </row>
    <row r="266" spans="2:65" s="1" customFormat="1" ht="16.5" customHeight="1">
      <c r="B266" s="144"/>
      <c r="C266" s="188" t="s">
        <v>416</v>
      </c>
      <c r="D266" s="188" t="s">
        <v>260</v>
      </c>
      <c r="E266" s="189" t="s">
        <v>471</v>
      </c>
      <c r="F266" s="190" t="s">
        <v>954</v>
      </c>
      <c r="G266" s="191" t="s">
        <v>389</v>
      </c>
      <c r="H266" s="192">
        <v>43.03</v>
      </c>
      <c r="I266" s="193"/>
      <c r="J266" s="194">
        <f>ROUND(I266*H266,2)</f>
        <v>0</v>
      </c>
      <c r="K266" s="190" t="s">
        <v>268</v>
      </c>
      <c r="L266" s="195"/>
      <c r="M266" s="196" t="s">
        <v>3</v>
      </c>
      <c r="N266" s="197" t="s">
        <v>43</v>
      </c>
      <c r="O266" s="52"/>
      <c r="P266" s="154">
        <f>O266*H266</f>
        <v>0</v>
      </c>
      <c r="Q266" s="154">
        <v>5.0000000000000001E-4</v>
      </c>
      <c r="R266" s="154">
        <f>Q266*H266</f>
        <v>2.1514999999999999E-2</v>
      </c>
      <c r="S266" s="154">
        <v>0</v>
      </c>
      <c r="T266" s="155">
        <f>S266*H266</f>
        <v>0</v>
      </c>
      <c r="AR266" s="156" t="s">
        <v>160</v>
      </c>
      <c r="AT266" s="156" t="s">
        <v>260</v>
      </c>
      <c r="AU266" s="156" t="s">
        <v>82</v>
      </c>
      <c r="AY266" s="17" t="s">
        <v>119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7" t="s">
        <v>80</v>
      </c>
      <c r="BK266" s="157">
        <f>ROUND(I266*H266,2)</f>
        <v>0</v>
      </c>
      <c r="BL266" s="17" t="s">
        <v>126</v>
      </c>
      <c r="BM266" s="156" t="s">
        <v>989</v>
      </c>
    </row>
    <row r="267" spans="2:65" s="1" customFormat="1" ht="11.25">
      <c r="B267" s="32"/>
      <c r="D267" s="158" t="s">
        <v>128</v>
      </c>
      <c r="F267" s="159" t="s">
        <v>954</v>
      </c>
      <c r="I267" s="88"/>
      <c r="L267" s="32"/>
      <c r="M267" s="160"/>
      <c r="N267" s="52"/>
      <c r="O267" s="52"/>
      <c r="P267" s="52"/>
      <c r="Q267" s="52"/>
      <c r="R267" s="52"/>
      <c r="S267" s="52"/>
      <c r="T267" s="53"/>
      <c r="AT267" s="17" t="s">
        <v>128</v>
      </c>
      <c r="AU267" s="17" t="s">
        <v>82</v>
      </c>
    </row>
    <row r="268" spans="2:65" s="13" customFormat="1" ht="11.25">
      <c r="B268" s="172"/>
      <c r="D268" s="158" t="s">
        <v>232</v>
      </c>
      <c r="E268" s="173" t="s">
        <v>3</v>
      </c>
      <c r="F268" s="174" t="s">
        <v>990</v>
      </c>
      <c r="H268" s="175">
        <v>43.03</v>
      </c>
      <c r="I268" s="176"/>
      <c r="L268" s="172"/>
      <c r="M268" s="177"/>
      <c r="N268" s="178"/>
      <c r="O268" s="178"/>
      <c r="P268" s="178"/>
      <c r="Q268" s="178"/>
      <c r="R268" s="178"/>
      <c r="S268" s="178"/>
      <c r="T268" s="179"/>
      <c r="AT268" s="173" t="s">
        <v>232</v>
      </c>
      <c r="AU268" s="173" t="s">
        <v>82</v>
      </c>
      <c r="AV268" s="13" t="s">
        <v>82</v>
      </c>
      <c r="AW268" s="13" t="s">
        <v>33</v>
      </c>
      <c r="AX268" s="13" t="s">
        <v>72</v>
      </c>
      <c r="AY268" s="173" t="s">
        <v>119</v>
      </c>
    </row>
    <row r="269" spans="2:65" s="14" customFormat="1" ht="11.25">
      <c r="B269" s="180"/>
      <c r="D269" s="158" t="s">
        <v>232</v>
      </c>
      <c r="E269" s="181" t="s">
        <v>3</v>
      </c>
      <c r="F269" s="182" t="s">
        <v>235</v>
      </c>
      <c r="H269" s="183">
        <v>43.03</v>
      </c>
      <c r="I269" s="184"/>
      <c r="L269" s="180"/>
      <c r="M269" s="185"/>
      <c r="N269" s="186"/>
      <c r="O269" s="186"/>
      <c r="P269" s="186"/>
      <c r="Q269" s="186"/>
      <c r="R269" s="186"/>
      <c r="S269" s="186"/>
      <c r="T269" s="187"/>
      <c r="AT269" s="181" t="s">
        <v>232</v>
      </c>
      <c r="AU269" s="181" t="s">
        <v>82</v>
      </c>
      <c r="AV269" s="14" t="s">
        <v>126</v>
      </c>
      <c r="AW269" s="14" t="s">
        <v>33</v>
      </c>
      <c r="AX269" s="14" t="s">
        <v>80</v>
      </c>
      <c r="AY269" s="181" t="s">
        <v>119</v>
      </c>
    </row>
    <row r="270" spans="2:65" s="1" customFormat="1" ht="16.5" customHeight="1">
      <c r="B270" s="144"/>
      <c r="C270" s="145" t="s">
        <v>420</v>
      </c>
      <c r="D270" s="145" t="s">
        <v>122</v>
      </c>
      <c r="E270" s="146" t="s">
        <v>476</v>
      </c>
      <c r="F270" s="147" t="s">
        <v>477</v>
      </c>
      <c r="G270" s="148" t="s">
        <v>252</v>
      </c>
      <c r="H270" s="149">
        <v>15.789</v>
      </c>
      <c r="I270" s="150"/>
      <c r="J270" s="151">
        <f>ROUND(I270*H270,2)</f>
        <v>0</v>
      </c>
      <c r="K270" s="147" t="s">
        <v>3</v>
      </c>
      <c r="L270" s="32"/>
      <c r="M270" s="152" t="s">
        <v>3</v>
      </c>
      <c r="N270" s="153" t="s">
        <v>43</v>
      </c>
      <c r="O270" s="52"/>
      <c r="P270" s="154">
        <f>O270*H270</f>
        <v>0</v>
      </c>
      <c r="Q270" s="154">
        <v>1.022E-2</v>
      </c>
      <c r="R270" s="154">
        <f>Q270*H270</f>
        <v>0.16136358000000001</v>
      </c>
      <c r="S270" s="154">
        <v>0</v>
      </c>
      <c r="T270" s="155">
        <f>S270*H270</f>
        <v>0</v>
      </c>
      <c r="AR270" s="156" t="s">
        <v>126</v>
      </c>
      <c r="AT270" s="156" t="s">
        <v>122</v>
      </c>
      <c r="AU270" s="156" t="s">
        <v>82</v>
      </c>
      <c r="AY270" s="17" t="s">
        <v>119</v>
      </c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7" t="s">
        <v>80</v>
      </c>
      <c r="BK270" s="157">
        <f>ROUND(I270*H270,2)</f>
        <v>0</v>
      </c>
      <c r="BL270" s="17" t="s">
        <v>126</v>
      </c>
      <c r="BM270" s="156" t="s">
        <v>991</v>
      </c>
    </row>
    <row r="271" spans="2:65" s="1" customFormat="1" ht="11.25">
      <c r="B271" s="32"/>
      <c r="D271" s="158" t="s">
        <v>128</v>
      </c>
      <c r="F271" s="159" t="s">
        <v>477</v>
      </c>
      <c r="I271" s="88"/>
      <c r="L271" s="32"/>
      <c r="M271" s="160"/>
      <c r="N271" s="52"/>
      <c r="O271" s="52"/>
      <c r="P271" s="52"/>
      <c r="Q271" s="52"/>
      <c r="R271" s="52"/>
      <c r="S271" s="52"/>
      <c r="T271" s="53"/>
      <c r="AT271" s="17" t="s">
        <v>128</v>
      </c>
      <c r="AU271" s="17" t="s">
        <v>82</v>
      </c>
    </row>
    <row r="272" spans="2:65" s="12" customFormat="1" ht="11.25">
      <c r="B272" s="165"/>
      <c r="D272" s="158" t="s">
        <v>232</v>
      </c>
      <c r="E272" s="166" t="s">
        <v>3</v>
      </c>
      <c r="F272" s="167" t="s">
        <v>992</v>
      </c>
      <c r="H272" s="166" t="s">
        <v>3</v>
      </c>
      <c r="I272" s="168"/>
      <c r="L272" s="165"/>
      <c r="M272" s="169"/>
      <c r="N272" s="170"/>
      <c r="O272" s="170"/>
      <c r="P272" s="170"/>
      <c r="Q272" s="170"/>
      <c r="R272" s="170"/>
      <c r="S272" s="170"/>
      <c r="T272" s="171"/>
      <c r="AT272" s="166" t="s">
        <v>232</v>
      </c>
      <c r="AU272" s="166" t="s">
        <v>82</v>
      </c>
      <c r="AV272" s="12" t="s">
        <v>80</v>
      </c>
      <c r="AW272" s="12" t="s">
        <v>33</v>
      </c>
      <c r="AX272" s="12" t="s">
        <v>72</v>
      </c>
      <c r="AY272" s="166" t="s">
        <v>119</v>
      </c>
    </row>
    <row r="273" spans="2:65" s="13" customFormat="1" ht="11.25">
      <c r="B273" s="172"/>
      <c r="D273" s="158" t="s">
        <v>232</v>
      </c>
      <c r="E273" s="173" t="s">
        <v>3</v>
      </c>
      <c r="F273" s="174" t="s">
        <v>993</v>
      </c>
      <c r="H273" s="175">
        <v>15.789</v>
      </c>
      <c r="I273" s="176"/>
      <c r="L273" s="172"/>
      <c r="M273" s="177"/>
      <c r="N273" s="178"/>
      <c r="O273" s="178"/>
      <c r="P273" s="178"/>
      <c r="Q273" s="178"/>
      <c r="R273" s="178"/>
      <c r="S273" s="178"/>
      <c r="T273" s="179"/>
      <c r="AT273" s="173" t="s">
        <v>232</v>
      </c>
      <c r="AU273" s="173" t="s">
        <v>82</v>
      </c>
      <c r="AV273" s="13" t="s">
        <v>82</v>
      </c>
      <c r="AW273" s="13" t="s">
        <v>33</v>
      </c>
      <c r="AX273" s="13" t="s">
        <v>72</v>
      </c>
      <c r="AY273" s="173" t="s">
        <v>119</v>
      </c>
    </row>
    <row r="274" spans="2:65" s="14" customFormat="1" ht="11.25">
      <c r="B274" s="180"/>
      <c r="D274" s="158" t="s">
        <v>232</v>
      </c>
      <c r="E274" s="181" t="s">
        <v>3</v>
      </c>
      <c r="F274" s="182" t="s">
        <v>235</v>
      </c>
      <c r="H274" s="183">
        <v>15.789</v>
      </c>
      <c r="I274" s="184"/>
      <c r="L274" s="180"/>
      <c r="M274" s="185"/>
      <c r="N274" s="186"/>
      <c r="O274" s="186"/>
      <c r="P274" s="186"/>
      <c r="Q274" s="186"/>
      <c r="R274" s="186"/>
      <c r="S274" s="186"/>
      <c r="T274" s="187"/>
      <c r="AT274" s="181" t="s">
        <v>232</v>
      </c>
      <c r="AU274" s="181" t="s">
        <v>82</v>
      </c>
      <c r="AV274" s="14" t="s">
        <v>126</v>
      </c>
      <c r="AW274" s="14" t="s">
        <v>33</v>
      </c>
      <c r="AX274" s="14" t="s">
        <v>80</v>
      </c>
      <c r="AY274" s="181" t="s">
        <v>119</v>
      </c>
    </row>
    <row r="275" spans="2:65" s="1" customFormat="1" ht="16.5" customHeight="1">
      <c r="B275" s="144"/>
      <c r="C275" s="188" t="s">
        <v>428</v>
      </c>
      <c r="D275" s="188" t="s">
        <v>260</v>
      </c>
      <c r="E275" s="189" t="s">
        <v>492</v>
      </c>
      <c r="F275" s="190" t="s">
        <v>994</v>
      </c>
      <c r="G275" s="191" t="s">
        <v>252</v>
      </c>
      <c r="H275" s="192">
        <v>15.789</v>
      </c>
      <c r="I275" s="193"/>
      <c r="J275" s="194">
        <f>ROUND(I275*H275,2)</f>
        <v>0</v>
      </c>
      <c r="K275" s="190" t="s">
        <v>3</v>
      </c>
      <c r="L275" s="195"/>
      <c r="M275" s="196" t="s">
        <v>3</v>
      </c>
      <c r="N275" s="197" t="s">
        <v>43</v>
      </c>
      <c r="O275" s="52"/>
      <c r="P275" s="154">
        <f>O275*H275</f>
        <v>0</v>
      </c>
      <c r="Q275" s="154">
        <v>0</v>
      </c>
      <c r="R275" s="154">
        <f>Q275*H275</f>
        <v>0</v>
      </c>
      <c r="S275" s="154">
        <v>0</v>
      </c>
      <c r="T275" s="155">
        <f>S275*H275</f>
        <v>0</v>
      </c>
      <c r="AR275" s="156" t="s">
        <v>160</v>
      </c>
      <c r="AT275" s="156" t="s">
        <v>260</v>
      </c>
      <c r="AU275" s="156" t="s">
        <v>82</v>
      </c>
      <c r="AY275" s="17" t="s">
        <v>119</v>
      </c>
      <c r="BE275" s="157">
        <f>IF(N275="základní",J275,0)</f>
        <v>0</v>
      </c>
      <c r="BF275" s="157">
        <f>IF(N275="snížená",J275,0)</f>
        <v>0</v>
      </c>
      <c r="BG275" s="157">
        <f>IF(N275="zákl. přenesená",J275,0)</f>
        <v>0</v>
      </c>
      <c r="BH275" s="157">
        <f>IF(N275="sníž. přenesená",J275,0)</f>
        <v>0</v>
      </c>
      <c r="BI275" s="157">
        <f>IF(N275="nulová",J275,0)</f>
        <v>0</v>
      </c>
      <c r="BJ275" s="17" t="s">
        <v>80</v>
      </c>
      <c r="BK275" s="157">
        <f>ROUND(I275*H275,2)</f>
        <v>0</v>
      </c>
      <c r="BL275" s="17" t="s">
        <v>126</v>
      </c>
      <c r="BM275" s="156" t="s">
        <v>995</v>
      </c>
    </row>
    <row r="276" spans="2:65" s="1" customFormat="1" ht="11.25">
      <c r="B276" s="32"/>
      <c r="D276" s="158" t="s">
        <v>128</v>
      </c>
      <c r="F276" s="159" t="s">
        <v>994</v>
      </c>
      <c r="I276" s="88"/>
      <c r="L276" s="32"/>
      <c r="M276" s="160"/>
      <c r="N276" s="52"/>
      <c r="O276" s="52"/>
      <c r="P276" s="52"/>
      <c r="Q276" s="52"/>
      <c r="R276" s="52"/>
      <c r="S276" s="52"/>
      <c r="T276" s="53"/>
      <c r="AT276" s="17" t="s">
        <v>128</v>
      </c>
      <c r="AU276" s="17" t="s">
        <v>82</v>
      </c>
    </row>
    <row r="277" spans="2:65" s="1" customFormat="1" ht="48.75">
      <c r="B277" s="32"/>
      <c r="D277" s="158" t="s">
        <v>129</v>
      </c>
      <c r="F277" s="161" t="s">
        <v>996</v>
      </c>
      <c r="I277" s="88"/>
      <c r="L277" s="32"/>
      <c r="M277" s="160"/>
      <c r="N277" s="52"/>
      <c r="O277" s="52"/>
      <c r="P277" s="52"/>
      <c r="Q277" s="52"/>
      <c r="R277" s="52"/>
      <c r="S277" s="52"/>
      <c r="T277" s="53"/>
      <c r="AT277" s="17" t="s">
        <v>129</v>
      </c>
      <c r="AU277" s="17" t="s">
        <v>82</v>
      </c>
    </row>
    <row r="278" spans="2:65" s="12" customFormat="1" ht="11.25">
      <c r="B278" s="165"/>
      <c r="D278" s="158" t="s">
        <v>232</v>
      </c>
      <c r="E278" s="166" t="s">
        <v>3</v>
      </c>
      <c r="F278" s="167" t="s">
        <v>992</v>
      </c>
      <c r="H278" s="166" t="s">
        <v>3</v>
      </c>
      <c r="I278" s="168"/>
      <c r="L278" s="165"/>
      <c r="M278" s="169"/>
      <c r="N278" s="170"/>
      <c r="O278" s="170"/>
      <c r="P278" s="170"/>
      <c r="Q278" s="170"/>
      <c r="R278" s="170"/>
      <c r="S278" s="170"/>
      <c r="T278" s="171"/>
      <c r="AT278" s="166" t="s">
        <v>232</v>
      </c>
      <c r="AU278" s="166" t="s">
        <v>82</v>
      </c>
      <c r="AV278" s="12" t="s">
        <v>80</v>
      </c>
      <c r="AW278" s="12" t="s">
        <v>33</v>
      </c>
      <c r="AX278" s="12" t="s">
        <v>72</v>
      </c>
      <c r="AY278" s="166" t="s">
        <v>119</v>
      </c>
    </row>
    <row r="279" spans="2:65" s="13" customFormat="1" ht="11.25">
      <c r="B279" s="172"/>
      <c r="D279" s="158" t="s">
        <v>232</v>
      </c>
      <c r="E279" s="173" t="s">
        <v>3</v>
      </c>
      <c r="F279" s="174" t="s">
        <v>993</v>
      </c>
      <c r="H279" s="175">
        <v>15.789</v>
      </c>
      <c r="I279" s="176"/>
      <c r="L279" s="172"/>
      <c r="M279" s="177"/>
      <c r="N279" s="178"/>
      <c r="O279" s="178"/>
      <c r="P279" s="178"/>
      <c r="Q279" s="178"/>
      <c r="R279" s="178"/>
      <c r="S279" s="178"/>
      <c r="T279" s="179"/>
      <c r="AT279" s="173" t="s">
        <v>232</v>
      </c>
      <c r="AU279" s="173" t="s">
        <v>82</v>
      </c>
      <c r="AV279" s="13" t="s">
        <v>82</v>
      </c>
      <c r="AW279" s="13" t="s">
        <v>33</v>
      </c>
      <c r="AX279" s="13" t="s">
        <v>72</v>
      </c>
      <c r="AY279" s="173" t="s">
        <v>119</v>
      </c>
    </row>
    <row r="280" spans="2:65" s="14" customFormat="1" ht="11.25">
      <c r="B280" s="180"/>
      <c r="D280" s="158" t="s">
        <v>232</v>
      </c>
      <c r="E280" s="181" t="s">
        <v>3</v>
      </c>
      <c r="F280" s="182" t="s">
        <v>235</v>
      </c>
      <c r="H280" s="183">
        <v>15.789</v>
      </c>
      <c r="I280" s="184"/>
      <c r="L280" s="180"/>
      <c r="M280" s="185"/>
      <c r="N280" s="186"/>
      <c r="O280" s="186"/>
      <c r="P280" s="186"/>
      <c r="Q280" s="186"/>
      <c r="R280" s="186"/>
      <c r="S280" s="186"/>
      <c r="T280" s="187"/>
      <c r="AT280" s="181" t="s">
        <v>232</v>
      </c>
      <c r="AU280" s="181" t="s">
        <v>82</v>
      </c>
      <c r="AV280" s="14" t="s">
        <v>126</v>
      </c>
      <c r="AW280" s="14" t="s">
        <v>33</v>
      </c>
      <c r="AX280" s="14" t="s">
        <v>80</v>
      </c>
      <c r="AY280" s="181" t="s">
        <v>119</v>
      </c>
    </row>
    <row r="281" spans="2:65" s="1" customFormat="1" ht="16.5" customHeight="1">
      <c r="B281" s="144"/>
      <c r="C281" s="188" t="s">
        <v>432</v>
      </c>
      <c r="D281" s="188" t="s">
        <v>260</v>
      </c>
      <c r="E281" s="189" t="s">
        <v>482</v>
      </c>
      <c r="F281" s="190" t="s">
        <v>483</v>
      </c>
      <c r="G281" s="191" t="s">
        <v>252</v>
      </c>
      <c r="H281" s="192">
        <v>15.789</v>
      </c>
      <c r="I281" s="193"/>
      <c r="J281" s="194">
        <f>ROUND(I281*H281,2)</f>
        <v>0</v>
      </c>
      <c r="K281" s="190" t="s">
        <v>3</v>
      </c>
      <c r="L281" s="195"/>
      <c r="M281" s="196" t="s">
        <v>3</v>
      </c>
      <c r="N281" s="197" t="s">
        <v>43</v>
      </c>
      <c r="O281" s="52"/>
      <c r="P281" s="154">
        <f>O281*H281</f>
        <v>0</v>
      </c>
      <c r="Q281" s="154">
        <v>1.5E-3</v>
      </c>
      <c r="R281" s="154">
        <f>Q281*H281</f>
        <v>2.36835E-2</v>
      </c>
      <c r="S281" s="154">
        <v>0</v>
      </c>
      <c r="T281" s="155">
        <f>S281*H281</f>
        <v>0</v>
      </c>
      <c r="AR281" s="156" t="s">
        <v>160</v>
      </c>
      <c r="AT281" s="156" t="s">
        <v>260</v>
      </c>
      <c r="AU281" s="156" t="s">
        <v>82</v>
      </c>
      <c r="AY281" s="17" t="s">
        <v>119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7" t="s">
        <v>80</v>
      </c>
      <c r="BK281" s="157">
        <f>ROUND(I281*H281,2)</f>
        <v>0</v>
      </c>
      <c r="BL281" s="17" t="s">
        <v>126</v>
      </c>
      <c r="BM281" s="156" t="s">
        <v>997</v>
      </c>
    </row>
    <row r="282" spans="2:65" s="1" customFormat="1" ht="11.25">
      <c r="B282" s="32"/>
      <c r="D282" s="158" t="s">
        <v>128</v>
      </c>
      <c r="F282" s="159" t="s">
        <v>483</v>
      </c>
      <c r="I282" s="88"/>
      <c r="L282" s="32"/>
      <c r="M282" s="160"/>
      <c r="N282" s="52"/>
      <c r="O282" s="52"/>
      <c r="P282" s="52"/>
      <c r="Q282" s="52"/>
      <c r="R282" s="52"/>
      <c r="S282" s="52"/>
      <c r="T282" s="53"/>
      <c r="AT282" s="17" t="s">
        <v>128</v>
      </c>
      <c r="AU282" s="17" t="s">
        <v>82</v>
      </c>
    </row>
    <row r="283" spans="2:65" s="1" customFormat="1" ht="19.5">
      <c r="B283" s="32"/>
      <c r="D283" s="158" t="s">
        <v>129</v>
      </c>
      <c r="F283" s="161" t="s">
        <v>485</v>
      </c>
      <c r="I283" s="88"/>
      <c r="L283" s="32"/>
      <c r="M283" s="160"/>
      <c r="N283" s="52"/>
      <c r="O283" s="52"/>
      <c r="P283" s="52"/>
      <c r="Q283" s="52"/>
      <c r="R283" s="52"/>
      <c r="S283" s="52"/>
      <c r="T283" s="53"/>
      <c r="AT283" s="17" t="s">
        <v>129</v>
      </c>
      <c r="AU283" s="17" t="s">
        <v>82</v>
      </c>
    </row>
    <row r="284" spans="2:65" s="12" customFormat="1" ht="11.25">
      <c r="B284" s="165"/>
      <c r="D284" s="158" t="s">
        <v>232</v>
      </c>
      <c r="E284" s="166" t="s">
        <v>3</v>
      </c>
      <c r="F284" s="167" t="s">
        <v>992</v>
      </c>
      <c r="H284" s="166" t="s">
        <v>3</v>
      </c>
      <c r="I284" s="168"/>
      <c r="L284" s="165"/>
      <c r="M284" s="169"/>
      <c r="N284" s="170"/>
      <c r="O284" s="170"/>
      <c r="P284" s="170"/>
      <c r="Q284" s="170"/>
      <c r="R284" s="170"/>
      <c r="S284" s="170"/>
      <c r="T284" s="171"/>
      <c r="AT284" s="166" t="s">
        <v>232</v>
      </c>
      <c r="AU284" s="166" t="s">
        <v>82</v>
      </c>
      <c r="AV284" s="12" t="s">
        <v>80</v>
      </c>
      <c r="AW284" s="12" t="s">
        <v>33</v>
      </c>
      <c r="AX284" s="12" t="s">
        <v>72</v>
      </c>
      <c r="AY284" s="166" t="s">
        <v>119</v>
      </c>
    </row>
    <row r="285" spans="2:65" s="13" customFormat="1" ht="11.25">
      <c r="B285" s="172"/>
      <c r="D285" s="158" t="s">
        <v>232</v>
      </c>
      <c r="E285" s="173" t="s">
        <v>3</v>
      </c>
      <c r="F285" s="174" t="s">
        <v>993</v>
      </c>
      <c r="H285" s="175">
        <v>15.789</v>
      </c>
      <c r="I285" s="176"/>
      <c r="L285" s="172"/>
      <c r="M285" s="177"/>
      <c r="N285" s="178"/>
      <c r="O285" s="178"/>
      <c r="P285" s="178"/>
      <c r="Q285" s="178"/>
      <c r="R285" s="178"/>
      <c r="S285" s="178"/>
      <c r="T285" s="179"/>
      <c r="AT285" s="173" t="s">
        <v>232</v>
      </c>
      <c r="AU285" s="173" t="s">
        <v>82</v>
      </c>
      <c r="AV285" s="13" t="s">
        <v>82</v>
      </c>
      <c r="AW285" s="13" t="s">
        <v>33</v>
      </c>
      <c r="AX285" s="13" t="s">
        <v>72</v>
      </c>
      <c r="AY285" s="173" t="s">
        <v>119</v>
      </c>
    </row>
    <row r="286" spans="2:65" s="14" customFormat="1" ht="11.25">
      <c r="B286" s="180"/>
      <c r="D286" s="158" t="s">
        <v>232</v>
      </c>
      <c r="E286" s="181" t="s">
        <v>3</v>
      </c>
      <c r="F286" s="182" t="s">
        <v>235</v>
      </c>
      <c r="H286" s="183">
        <v>15.789</v>
      </c>
      <c r="I286" s="184"/>
      <c r="L286" s="180"/>
      <c r="M286" s="185"/>
      <c r="N286" s="186"/>
      <c r="O286" s="186"/>
      <c r="P286" s="186"/>
      <c r="Q286" s="186"/>
      <c r="R286" s="186"/>
      <c r="S286" s="186"/>
      <c r="T286" s="187"/>
      <c r="AT286" s="181" t="s">
        <v>232</v>
      </c>
      <c r="AU286" s="181" t="s">
        <v>82</v>
      </c>
      <c r="AV286" s="14" t="s">
        <v>126</v>
      </c>
      <c r="AW286" s="14" t="s">
        <v>33</v>
      </c>
      <c r="AX286" s="14" t="s">
        <v>80</v>
      </c>
      <c r="AY286" s="181" t="s">
        <v>119</v>
      </c>
    </row>
    <row r="287" spans="2:65" s="1" customFormat="1" ht="16.5" customHeight="1">
      <c r="B287" s="144"/>
      <c r="C287" s="145" t="s">
        <v>436</v>
      </c>
      <c r="D287" s="145" t="s">
        <v>122</v>
      </c>
      <c r="E287" s="146" t="s">
        <v>505</v>
      </c>
      <c r="F287" s="147" t="s">
        <v>506</v>
      </c>
      <c r="G287" s="148" t="s">
        <v>252</v>
      </c>
      <c r="H287" s="149">
        <v>12.909000000000001</v>
      </c>
      <c r="I287" s="150"/>
      <c r="J287" s="151">
        <f>ROUND(I287*H287,2)</f>
        <v>0</v>
      </c>
      <c r="K287" s="147" t="s">
        <v>914</v>
      </c>
      <c r="L287" s="32"/>
      <c r="M287" s="152" t="s">
        <v>3</v>
      </c>
      <c r="N287" s="153" t="s">
        <v>43</v>
      </c>
      <c r="O287" s="52"/>
      <c r="P287" s="154">
        <f>O287*H287</f>
        <v>0</v>
      </c>
      <c r="Q287" s="154">
        <v>0</v>
      </c>
      <c r="R287" s="154">
        <f>Q287*H287</f>
        <v>0</v>
      </c>
      <c r="S287" s="154">
        <v>0</v>
      </c>
      <c r="T287" s="155">
        <f>S287*H287</f>
        <v>0</v>
      </c>
      <c r="AR287" s="156" t="s">
        <v>126</v>
      </c>
      <c r="AT287" s="156" t="s">
        <v>122</v>
      </c>
      <c r="AU287" s="156" t="s">
        <v>82</v>
      </c>
      <c r="AY287" s="17" t="s">
        <v>119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7" t="s">
        <v>80</v>
      </c>
      <c r="BK287" s="157">
        <f>ROUND(I287*H287,2)</f>
        <v>0</v>
      </c>
      <c r="BL287" s="17" t="s">
        <v>126</v>
      </c>
      <c r="BM287" s="156" t="s">
        <v>998</v>
      </c>
    </row>
    <row r="288" spans="2:65" s="1" customFormat="1" ht="11.25">
      <c r="B288" s="32"/>
      <c r="D288" s="158" t="s">
        <v>128</v>
      </c>
      <c r="F288" s="159" t="s">
        <v>506</v>
      </c>
      <c r="I288" s="88"/>
      <c r="L288" s="32"/>
      <c r="M288" s="160"/>
      <c r="N288" s="52"/>
      <c r="O288" s="52"/>
      <c r="P288" s="52"/>
      <c r="Q288" s="52"/>
      <c r="R288" s="52"/>
      <c r="S288" s="52"/>
      <c r="T288" s="53"/>
      <c r="AT288" s="17" t="s">
        <v>128</v>
      </c>
      <c r="AU288" s="17" t="s">
        <v>82</v>
      </c>
    </row>
    <row r="289" spans="2:65" s="1" customFormat="1" ht="19.5">
      <c r="B289" s="32"/>
      <c r="D289" s="158" t="s">
        <v>129</v>
      </c>
      <c r="F289" s="161" t="s">
        <v>999</v>
      </c>
      <c r="I289" s="88"/>
      <c r="L289" s="32"/>
      <c r="M289" s="160"/>
      <c r="N289" s="52"/>
      <c r="O289" s="52"/>
      <c r="P289" s="52"/>
      <c r="Q289" s="52"/>
      <c r="R289" s="52"/>
      <c r="S289" s="52"/>
      <c r="T289" s="53"/>
      <c r="AT289" s="17" t="s">
        <v>129</v>
      </c>
      <c r="AU289" s="17" t="s">
        <v>82</v>
      </c>
    </row>
    <row r="290" spans="2:65" s="12" customFormat="1" ht="11.25">
      <c r="B290" s="165"/>
      <c r="D290" s="158" t="s">
        <v>232</v>
      </c>
      <c r="E290" s="166" t="s">
        <v>3</v>
      </c>
      <c r="F290" s="167" t="s">
        <v>357</v>
      </c>
      <c r="H290" s="166" t="s">
        <v>3</v>
      </c>
      <c r="I290" s="168"/>
      <c r="L290" s="165"/>
      <c r="M290" s="169"/>
      <c r="N290" s="170"/>
      <c r="O290" s="170"/>
      <c r="P290" s="170"/>
      <c r="Q290" s="170"/>
      <c r="R290" s="170"/>
      <c r="S290" s="170"/>
      <c r="T290" s="171"/>
      <c r="AT290" s="166" t="s">
        <v>232</v>
      </c>
      <c r="AU290" s="166" t="s">
        <v>82</v>
      </c>
      <c r="AV290" s="12" t="s">
        <v>80</v>
      </c>
      <c r="AW290" s="12" t="s">
        <v>33</v>
      </c>
      <c r="AX290" s="12" t="s">
        <v>72</v>
      </c>
      <c r="AY290" s="166" t="s">
        <v>119</v>
      </c>
    </row>
    <row r="291" spans="2:65" s="13" customFormat="1" ht="11.25">
      <c r="B291" s="172"/>
      <c r="D291" s="158" t="s">
        <v>232</v>
      </c>
      <c r="E291" s="173" t="s">
        <v>3</v>
      </c>
      <c r="F291" s="174" t="s">
        <v>1000</v>
      </c>
      <c r="H291" s="175">
        <v>12.909000000000001</v>
      </c>
      <c r="I291" s="176"/>
      <c r="L291" s="172"/>
      <c r="M291" s="177"/>
      <c r="N291" s="178"/>
      <c r="O291" s="178"/>
      <c r="P291" s="178"/>
      <c r="Q291" s="178"/>
      <c r="R291" s="178"/>
      <c r="S291" s="178"/>
      <c r="T291" s="179"/>
      <c r="AT291" s="173" t="s">
        <v>232</v>
      </c>
      <c r="AU291" s="173" t="s">
        <v>82</v>
      </c>
      <c r="AV291" s="13" t="s">
        <v>82</v>
      </c>
      <c r="AW291" s="13" t="s">
        <v>33</v>
      </c>
      <c r="AX291" s="13" t="s">
        <v>72</v>
      </c>
      <c r="AY291" s="173" t="s">
        <v>119</v>
      </c>
    </row>
    <row r="292" spans="2:65" s="14" customFormat="1" ht="11.25">
      <c r="B292" s="180"/>
      <c r="D292" s="158" t="s">
        <v>232</v>
      </c>
      <c r="E292" s="181" t="s">
        <v>3</v>
      </c>
      <c r="F292" s="182" t="s">
        <v>235</v>
      </c>
      <c r="H292" s="183">
        <v>12.909000000000001</v>
      </c>
      <c r="I292" s="184"/>
      <c r="L292" s="180"/>
      <c r="M292" s="185"/>
      <c r="N292" s="186"/>
      <c r="O292" s="186"/>
      <c r="P292" s="186"/>
      <c r="Q292" s="186"/>
      <c r="R292" s="186"/>
      <c r="S292" s="186"/>
      <c r="T292" s="187"/>
      <c r="AT292" s="181" t="s">
        <v>232</v>
      </c>
      <c r="AU292" s="181" t="s">
        <v>82</v>
      </c>
      <c r="AV292" s="14" t="s">
        <v>126</v>
      </c>
      <c r="AW292" s="14" t="s">
        <v>33</v>
      </c>
      <c r="AX292" s="14" t="s">
        <v>80</v>
      </c>
      <c r="AY292" s="181" t="s">
        <v>119</v>
      </c>
    </row>
    <row r="293" spans="2:65" s="1" customFormat="1" ht="16.5" customHeight="1">
      <c r="B293" s="144"/>
      <c r="C293" s="145" t="s">
        <v>440</v>
      </c>
      <c r="D293" s="145" t="s">
        <v>122</v>
      </c>
      <c r="E293" s="146" t="s">
        <v>510</v>
      </c>
      <c r="F293" s="147" t="s">
        <v>511</v>
      </c>
      <c r="G293" s="148" t="s">
        <v>252</v>
      </c>
      <c r="H293" s="149">
        <v>179.386</v>
      </c>
      <c r="I293" s="150"/>
      <c r="J293" s="151">
        <f>ROUND(I293*H293,2)</f>
        <v>0</v>
      </c>
      <c r="K293" s="147" t="s">
        <v>914</v>
      </c>
      <c r="L293" s="32"/>
      <c r="M293" s="152" t="s">
        <v>3</v>
      </c>
      <c r="N293" s="153" t="s">
        <v>43</v>
      </c>
      <c r="O293" s="52"/>
      <c r="P293" s="154">
        <f>O293*H293</f>
        <v>0</v>
      </c>
      <c r="Q293" s="154">
        <v>0</v>
      </c>
      <c r="R293" s="154">
        <f>Q293*H293</f>
        <v>0</v>
      </c>
      <c r="S293" s="154">
        <v>0</v>
      </c>
      <c r="T293" s="155">
        <f>S293*H293</f>
        <v>0</v>
      </c>
      <c r="AR293" s="156" t="s">
        <v>126</v>
      </c>
      <c r="AT293" s="156" t="s">
        <v>122</v>
      </c>
      <c r="AU293" s="156" t="s">
        <v>82</v>
      </c>
      <c r="AY293" s="17" t="s">
        <v>119</v>
      </c>
      <c r="BE293" s="157">
        <f>IF(N293="základní",J293,0)</f>
        <v>0</v>
      </c>
      <c r="BF293" s="157">
        <f>IF(N293="snížená",J293,0)</f>
        <v>0</v>
      </c>
      <c r="BG293" s="157">
        <f>IF(N293="zákl. přenesená",J293,0)</f>
        <v>0</v>
      </c>
      <c r="BH293" s="157">
        <f>IF(N293="sníž. přenesená",J293,0)</f>
        <v>0</v>
      </c>
      <c r="BI293" s="157">
        <f>IF(N293="nulová",J293,0)</f>
        <v>0</v>
      </c>
      <c r="BJ293" s="17" t="s">
        <v>80</v>
      </c>
      <c r="BK293" s="157">
        <f>ROUND(I293*H293,2)</f>
        <v>0</v>
      </c>
      <c r="BL293" s="17" t="s">
        <v>126</v>
      </c>
      <c r="BM293" s="156" t="s">
        <v>1001</v>
      </c>
    </row>
    <row r="294" spans="2:65" s="1" customFormat="1" ht="11.25">
      <c r="B294" s="32"/>
      <c r="D294" s="158" t="s">
        <v>128</v>
      </c>
      <c r="F294" s="159" t="s">
        <v>511</v>
      </c>
      <c r="I294" s="88"/>
      <c r="L294" s="32"/>
      <c r="M294" s="160"/>
      <c r="N294" s="52"/>
      <c r="O294" s="52"/>
      <c r="P294" s="52"/>
      <c r="Q294" s="52"/>
      <c r="R294" s="52"/>
      <c r="S294" s="52"/>
      <c r="T294" s="53"/>
      <c r="AT294" s="17" t="s">
        <v>128</v>
      </c>
      <c r="AU294" s="17" t="s">
        <v>82</v>
      </c>
    </row>
    <row r="295" spans="2:65" s="1" customFormat="1" ht="19.5">
      <c r="B295" s="32"/>
      <c r="D295" s="158" t="s">
        <v>129</v>
      </c>
      <c r="F295" s="161" t="s">
        <v>1002</v>
      </c>
      <c r="I295" s="88"/>
      <c r="L295" s="32"/>
      <c r="M295" s="160"/>
      <c r="N295" s="52"/>
      <c r="O295" s="52"/>
      <c r="P295" s="52"/>
      <c r="Q295" s="52"/>
      <c r="R295" s="52"/>
      <c r="S295" s="52"/>
      <c r="T295" s="53"/>
      <c r="AT295" s="17" t="s">
        <v>129</v>
      </c>
      <c r="AU295" s="17" t="s">
        <v>82</v>
      </c>
    </row>
    <row r="296" spans="2:65" s="12" customFormat="1" ht="11.25">
      <c r="B296" s="165"/>
      <c r="D296" s="158" t="s">
        <v>232</v>
      </c>
      <c r="E296" s="166" t="s">
        <v>3</v>
      </c>
      <c r="F296" s="167" t="s">
        <v>367</v>
      </c>
      <c r="H296" s="166" t="s">
        <v>3</v>
      </c>
      <c r="I296" s="168"/>
      <c r="L296" s="165"/>
      <c r="M296" s="169"/>
      <c r="N296" s="170"/>
      <c r="O296" s="170"/>
      <c r="P296" s="170"/>
      <c r="Q296" s="170"/>
      <c r="R296" s="170"/>
      <c r="S296" s="170"/>
      <c r="T296" s="171"/>
      <c r="AT296" s="166" t="s">
        <v>232</v>
      </c>
      <c r="AU296" s="166" t="s">
        <v>82</v>
      </c>
      <c r="AV296" s="12" t="s">
        <v>80</v>
      </c>
      <c r="AW296" s="12" t="s">
        <v>33</v>
      </c>
      <c r="AX296" s="12" t="s">
        <v>72</v>
      </c>
      <c r="AY296" s="166" t="s">
        <v>119</v>
      </c>
    </row>
    <row r="297" spans="2:65" s="13" customFormat="1" ht="11.25">
      <c r="B297" s="172"/>
      <c r="D297" s="158" t="s">
        <v>232</v>
      </c>
      <c r="E297" s="173" t="s">
        <v>3</v>
      </c>
      <c r="F297" s="174" t="s">
        <v>939</v>
      </c>
      <c r="H297" s="175">
        <v>217.5</v>
      </c>
      <c r="I297" s="176"/>
      <c r="L297" s="172"/>
      <c r="M297" s="177"/>
      <c r="N297" s="178"/>
      <c r="O297" s="178"/>
      <c r="P297" s="178"/>
      <c r="Q297" s="178"/>
      <c r="R297" s="178"/>
      <c r="S297" s="178"/>
      <c r="T297" s="179"/>
      <c r="AT297" s="173" t="s">
        <v>232</v>
      </c>
      <c r="AU297" s="173" t="s">
        <v>82</v>
      </c>
      <c r="AV297" s="13" t="s">
        <v>82</v>
      </c>
      <c r="AW297" s="13" t="s">
        <v>33</v>
      </c>
      <c r="AX297" s="13" t="s">
        <v>72</v>
      </c>
      <c r="AY297" s="173" t="s">
        <v>119</v>
      </c>
    </row>
    <row r="298" spans="2:65" s="12" customFormat="1" ht="11.25">
      <c r="B298" s="165"/>
      <c r="D298" s="158" t="s">
        <v>232</v>
      </c>
      <c r="E298" s="166" t="s">
        <v>3</v>
      </c>
      <c r="F298" s="167" t="s">
        <v>371</v>
      </c>
      <c r="H298" s="166" t="s">
        <v>3</v>
      </c>
      <c r="I298" s="168"/>
      <c r="L298" s="165"/>
      <c r="M298" s="169"/>
      <c r="N298" s="170"/>
      <c r="O298" s="170"/>
      <c r="P298" s="170"/>
      <c r="Q298" s="170"/>
      <c r="R298" s="170"/>
      <c r="S298" s="170"/>
      <c r="T298" s="171"/>
      <c r="AT298" s="166" t="s">
        <v>232</v>
      </c>
      <c r="AU298" s="166" t="s">
        <v>82</v>
      </c>
      <c r="AV298" s="12" t="s">
        <v>80</v>
      </c>
      <c r="AW298" s="12" t="s">
        <v>33</v>
      </c>
      <c r="AX298" s="12" t="s">
        <v>72</v>
      </c>
      <c r="AY298" s="166" t="s">
        <v>119</v>
      </c>
    </row>
    <row r="299" spans="2:65" s="13" customFormat="1" ht="11.25">
      <c r="B299" s="172"/>
      <c r="D299" s="158" t="s">
        <v>232</v>
      </c>
      <c r="E299" s="173" t="s">
        <v>3</v>
      </c>
      <c r="F299" s="174" t="s">
        <v>940</v>
      </c>
      <c r="H299" s="175">
        <v>-59.808</v>
      </c>
      <c r="I299" s="176"/>
      <c r="L299" s="172"/>
      <c r="M299" s="177"/>
      <c r="N299" s="178"/>
      <c r="O299" s="178"/>
      <c r="P299" s="178"/>
      <c r="Q299" s="178"/>
      <c r="R299" s="178"/>
      <c r="S299" s="178"/>
      <c r="T299" s="179"/>
      <c r="AT299" s="173" t="s">
        <v>232</v>
      </c>
      <c r="AU299" s="173" t="s">
        <v>82</v>
      </c>
      <c r="AV299" s="13" t="s">
        <v>82</v>
      </c>
      <c r="AW299" s="13" t="s">
        <v>33</v>
      </c>
      <c r="AX299" s="13" t="s">
        <v>72</v>
      </c>
      <c r="AY299" s="173" t="s">
        <v>119</v>
      </c>
    </row>
    <row r="300" spans="2:65" s="12" customFormat="1" ht="11.25">
      <c r="B300" s="165"/>
      <c r="D300" s="158" t="s">
        <v>232</v>
      </c>
      <c r="E300" s="166" t="s">
        <v>3</v>
      </c>
      <c r="F300" s="167" t="s">
        <v>424</v>
      </c>
      <c r="H300" s="166" t="s">
        <v>3</v>
      </c>
      <c r="I300" s="168"/>
      <c r="L300" s="165"/>
      <c r="M300" s="169"/>
      <c r="N300" s="170"/>
      <c r="O300" s="170"/>
      <c r="P300" s="170"/>
      <c r="Q300" s="170"/>
      <c r="R300" s="170"/>
      <c r="S300" s="170"/>
      <c r="T300" s="171"/>
      <c r="AT300" s="166" t="s">
        <v>232</v>
      </c>
      <c r="AU300" s="166" t="s">
        <v>82</v>
      </c>
      <c r="AV300" s="12" t="s">
        <v>80</v>
      </c>
      <c r="AW300" s="12" t="s">
        <v>33</v>
      </c>
      <c r="AX300" s="12" t="s">
        <v>72</v>
      </c>
      <c r="AY300" s="166" t="s">
        <v>119</v>
      </c>
    </row>
    <row r="301" spans="2:65" s="13" customFormat="1" ht="11.25">
      <c r="B301" s="172"/>
      <c r="D301" s="158" t="s">
        <v>232</v>
      </c>
      <c r="E301" s="173" t="s">
        <v>3</v>
      </c>
      <c r="F301" s="174" t="s">
        <v>941</v>
      </c>
      <c r="H301" s="175">
        <v>21.693999999999999</v>
      </c>
      <c r="I301" s="176"/>
      <c r="L301" s="172"/>
      <c r="M301" s="177"/>
      <c r="N301" s="178"/>
      <c r="O301" s="178"/>
      <c r="P301" s="178"/>
      <c r="Q301" s="178"/>
      <c r="R301" s="178"/>
      <c r="S301" s="178"/>
      <c r="T301" s="179"/>
      <c r="AT301" s="173" t="s">
        <v>232</v>
      </c>
      <c r="AU301" s="173" t="s">
        <v>82</v>
      </c>
      <c r="AV301" s="13" t="s">
        <v>82</v>
      </c>
      <c r="AW301" s="13" t="s">
        <v>33</v>
      </c>
      <c r="AX301" s="13" t="s">
        <v>72</v>
      </c>
      <c r="AY301" s="173" t="s">
        <v>119</v>
      </c>
    </row>
    <row r="302" spans="2:65" s="14" customFormat="1" ht="11.25">
      <c r="B302" s="180"/>
      <c r="D302" s="158" t="s">
        <v>232</v>
      </c>
      <c r="E302" s="181" t="s">
        <v>3</v>
      </c>
      <c r="F302" s="182" t="s">
        <v>235</v>
      </c>
      <c r="H302" s="183">
        <v>179.386</v>
      </c>
      <c r="I302" s="184"/>
      <c r="L302" s="180"/>
      <c r="M302" s="185"/>
      <c r="N302" s="186"/>
      <c r="O302" s="186"/>
      <c r="P302" s="186"/>
      <c r="Q302" s="186"/>
      <c r="R302" s="186"/>
      <c r="S302" s="186"/>
      <c r="T302" s="187"/>
      <c r="AT302" s="181" t="s">
        <v>232</v>
      </c>
      <c r="AU302" s="181" t="s">
        <v>82</v>
      </c>
      <c r="AV302" s="14" t="s">
        <v>126</v>
      </c>
      <c r="AW302" s="14" t="s">
        <v>33</v>
      </c>
      <c r="AX302" s="14" t="s">
        <v>80</v>
      </c>
      <c r="AY302" s="181" t="s">
        <v>119</v>
      </c>
    </row>
    <row r="303" spans="2:65" s="1" customFormat="1" ht="16.5" customHeight="1">
      <c r="B303" s="144"/>
      <c r="C303" s="145" t="s">
        <v>447</v>
      </c>
      <c r="D303" s="145" t="s">
        <v>122</v>
      </c>
      <c r="E303" s="146" t="s">
        <v>515</v>
      </c>
      <c r="F303" s="147" t="s">
        <v>516</v>
      </c>
      <c r="G303" s="148" t="s">
        <v>252</v>
      </c>
      <c r="H303" s="149">
        <v>59.808</v>
      </c>
      <c r="I303" s="150"/>
      <c r="J303" s="151">
        <f>ROUND(I303*H303,2)</f>
        <v>0</v>
      </c>
      <c r="K303" s="147" t="s">
        <v>914</v>
      </c>
      <c r="L303" s="32"/>
      <c r="M303" s="152" t="s">
        <v>3</v>
      </c>
      <c r="N303" s="153" t="s">
        <v>43</v>
      </c>
      <c r="O303" s="52"/>
      <c r="P303" s="154">
        <f>O303*H303</f>
        <v>0</v>
      </c>
      <c r="Q303" s="154">
        <v>0</v>
      </c>
      <c r="R303" s="154">
        <f>Q303*H303</f>
        <v>0</v>
      </c>
      <c r="S303" s="154">
        <v>0</v>
      </c>
      <c r="T303" s="155">
        <f>S303*H303</f>
        <v>0</v>
      </c>
      <c r="AR303" s="156" t="s">
        <v>126</v>
      </c>
      <c r="AT303" s="156" t="s">
        <v>122</v>
      </c>
      <c r="AU303" s="156" t="s">
        <v>82</v>
      </c>
      <c r="AY303" s="17" t="s">
        <v>119</v>
      </c>
      <c r="BE303" s="157">
        <f>IF(N303="základní",J303,0)</f>
        <v>0</v>
      </c>
      <c r="BF303" s="157">
        <f>IF(N303="snížená",J303,0)</f>
        <v>0</v>
      </c>
      <c r="BG303" s="157">
        <f>IF(N303="zákl. přenesená",J303,0)</f>
        <v>0</v>
      </c>
      <c r="BH303" s="157">
        <f>IF(N303="sníž. přenesená",J303,0)</f>
        <v>0</v>
      </c>
      <c r="BI303" s="157">
        <f>IF(N303="nulová",J303,0)</f>
        <v>0</v>
      </c>
      <c r="BJ303" s="17" t="s">
        <v>80</v>
      </c>
      <c r="BK303" s="157">
        <f>ROUND(I303*H303,2)</f>
        <v>0</v>
      </c>
      <c r="BL303" s="17" t="s">
        <v>126</v>
      </c>
      <c r="BM303" s="156" t="s">
        <v>1003</v>
      </c>
    </row>
    <row r="304" spans="2:65" s="1" customFormat="1" ht="11.25">
      <c r="B304" s="32"/>
      <c r="D304" s="158" t="s">
        <v>128</v>
      </c>
      <c r="F304" s="159" t="s">
        <v>516</v>
      </c>
      <c r="I304" s="88"/>
      <c r="L304" s="32"/>
      <c r="M304" s="160"/>
      <c r="N304" s="52"/>
      <c r="O304" s="52"/>
      <c r="P304" s="52"/>
      <c r="Q304" s="52"/>
      <c r="R304" s="52"/>
      <c r="S304" s="52"/>
      <c r="T304" s="53"/>
      <c r="AT304" s="17" t="s">
        <v>128</v>
      </c>
      <c r="AU304" s="17" t="s">
        <v>82</v>
      </c>
    </row>
    <row r="305" spans="2:65" s="12" customFormat="1" ht="11.25">
      <c r="B305" s="165"/>
      <c r="D305" s="158" t="s">
        <v>232</v>
      </c>
      <c r="E305" s="166" t="s">
        <v>3</v>
      </c>
      <c r="F305" s="167" t="s">
        <v>518</v>
      </c>
      <c r="H305" s="166" t="s">
        <v>3</v>
      </c>
      <c r="I305" s="168"/>
      <c r="L305" s="165"/>
      <c r="M305" s="169"/>
      <c r="N305" s="170"/>
      <c r="O305" s="170"/>
      <c r="P305" s="170"/>
      <c r="Q305" s="170"/>
      <c r="R305" s="170"/>
      <c r="S305" s="170"/>
      <c r="T305" s="171"/>
      <c r="AT305" s="166" t="s">
        <v>232</v>
      </c>
      <c r="AU305" s="166" t="s">
        <v>82</v>
      </c>
      <c r="AV305" s="12" t="s">
        <v>80</v>
      </c>
      <c r="AW305" s="12" t="s">
        <v>33</v>
      </c>
      <c r="AX305" s="12" t="s">
        <v>72</v>
      </c>
      <c r="AY305" s="166" t="s">
        <v>119</v>
      </c>
    </row>
    <row r="306" spans="2:65" s="13" customFormat="1" ht="11.25">
      <c r="B306" s="172"/>
      <c r="D306" s="158" t="s">
        <v>232</v>
      </c>
      <c r="E306" s="173" t="s">
        <v>3</v>
      </c>
      <c r="F306" s="174" t="s">
        <v>1004</v>
      </c>
      <c r="H306" s="175">
        <v>59.808</v>
      </c>
      <c r="I306" s="176"/>
      <c r="L306" s="172"/>
      <c r="M306" s="177"/>
      <c r="N306" s="178"/>
      <c r="O306" s="178"/>
      <c r="P306" s="178"/>
      <c r="Q306" s="178"/>
      <c r="R306" s="178"/>
      <c r="S306" s="178"/>
      <c r="T306" s="179"/>
      <c r="AT306" s="173" t="s">
        <v>232</v>
      </c>
      <c r="AU306" s="173" t="s">
        <v>82</v>
      </c>
      <c r="AV306" s="13" t="s">
        <v>82</v>
      </c>
      <c r="AW306" s="13" t="s">
        <v>33</v>
      </c>
      <c r="AX306" s="13" t="s">
        <v>72</v>
      </c>
      <c r="AY306" s="173" t="s">
        <v>119</v>
      </c>
    </row>
    <row r="307" spans="2:65" s="14" customFormat="1" ht="11.25">
      <c r="B307" s="180"/>
      <c r="D307" s="158" t="s">
        <v>232</v>
      </c>
      <c r="E307" s="181" t="s">
        <v>3</v>
      </c>
      <c r="F307" s="182" t="s">
        <v>235</v>
      </c>
      <c r="H307" s="183">
        <v>59.808</v>
      </c>
      <c r="I307" s="184"/>
      <c r="L307" s="180"/>
      <c r="M307" s="185"/>
      <c r="N307" s="186"/>
      <c r="O307" s="186"/>
      <c r="P307" s="186"/>
      <c r="Q307" s="186"/>
      <c r="R307" s="186"/>
      <c r="S307" s="186"/>
      <c r="T307" s="187"/>
      <c r="AT307" s="181" t="s">
        <v>232</v>
      </c>
      <c r="AU307" s="181" t="s">
        <v>82</v>
      </c>
      <c r="AV307" s="14" t="s">
        <v>126</v>
      </c>
      <c r="AW307" s="14" t="s">
        <v>33</v>
      </c>
      <c r="AX307" s="14" t="s">
        <v>80</v>
      </c>
      <c r="AY307" s="181" t="s">
        <v>119</v>
      </c>
    </row>
    <row r="308" spans="2:65" s="1" customFormat="1" ht="16.5" customHeight="1">
      <c r="B308" s="144"/>
      <c r="C308" s="145" t="s">
        <v>451</v>
      </c>
      <c r="D308" s="145" t="s">
        <v>122</v>
      </c>
      <c r="E308" s="146" t="s">
        <v>522</v>
      </c>
      <c r="F308" s="147" t="s">
        <v>1005</v>
      </c>
      <c r="G308" s="148" t="s">
        <v>252</v>
      </c>
      <c r="H308" s="149">
        <v>315.38400000000001</v>
      </c>
      <c r="I308" s="150"/>
      <c r="J308" s="151">
        <f>ROUND(I308*H308,2)</f>
        <v>0</v>
      </c>
      <c r="K308" s="147" t="s">
        <v>914</v>
      </c>
      <c r="L308" s="32"/>
      <c r="M308" s="152" t="s">
        <v>3</v>
      </c>
      <c r="N308" s="153" t="s">
        <v>43</v>
      </c>
      <c r="O308" s="52"/>
      <c r="P308" s="154">
        <f>O308*H308</f>
        <v>0</v>
      </c>
      <c r="Q308" s="154">
        <v>0</v>
      </c>
      <c r="R308" s="154">
        <f>Q308*H308</f>
        <v>0</v>
      </c>
      <c r="S308" s="154">
        <v>0</v>
      </c>
      <c r="T308" s="155">
        <f>S308*H308</f>
        <v>0</v>
      </c>
      <c r="AR308" s="156" t="s">
        <v>126</v>
      </c>
      <c r="AT308" s="156" t="s">
        <v>122</v>
      </c>
      <c r="AU308" s="156" t="s">
        <v>82</v>
      </c>
      <c r="AY308" s="17" t="s">
        <v>119</v>
      </c>
      <c r="BE308" s="157">
        <f>IF(N308="základní",J308,0)</f>
        <v>0</v>
      </c>
      <c r="BF308" s="157">
        <f>IF(N308="snížená",J308,0)</f>
        <v>0</v>
      </c>
      <c r="BG308" s="157">
        <f>IF(N308="zákl. přenesená",J308,0)</f>
        <v>0</v>
      </c>
      <c r="BH308" s="157">
        <f>IF(N308="sníž. přenesená",J308,0)</f>
        <v>0</v>
      </c>
      <c r="BI308" s="157">
        <f>IF(N308="nulová",J308,0)</f>
        <v>0</v>
      </c>
      <c r="BJ308" s="17" t="s">
        <v>80</v>
      </c>
      <c r="BK308" s="157">
        <f>ROUND(I308*H308,2)</f>
        <v>0</v>
      </c>
      <c r="BL308" s="17" t="s">
        <v>126</v>
      </c>
      <c r="BM308" s="156" t="s">
        <v>1006</v>
      </c>
    </row>
    <row r="309" spans="2:65" s="1" customFormat="1" ht="11.25">
      <c r="B309" s="32"/>
      <c r="D309" s="158" t="s">
        <v>128</v>
      </c>
      <c r="F309" s="159" t="s">
        <v>1005</v>
      </c>
      <c r="I309" s="88"/>
      <c r="L309" s="32"/>
      <c r="M309" s="160"/>
      <c r="N309" s="52"/>
      <c r="O309" s="52"/>
      <c r="P309" s="52"/>
      <c r="Q309" s="52"/>
      <c r="R309" s="52"/>
      <c r="S309" s="52"/>
      <c r="T309" s="53"/>
      <c r="AT309" s="17" t="s">
        <v>128</v>
      </c>
      <c r="AU309" s="17" t="s">
        <v>82</v>
      </c>
    </row>
    <row r="310" spans="2:65" s="12" customFormat="1" ht="11.25">
      <c r="B310" s="165"/>
      <c r="D310" s="158" t="s">
        <v>232</v>
      </c>
      <c r="E310" s="166" t="s">
        <v>3</v>
      </c>
      <c r="F310" s="167" t="s">
        <v>1007</v>
      </c>
      <c r="H310" s="166" t="s">
        <v>3</v>
      </c>
      <c r="I310" s="168"/>
      <c r="L310" s="165"/>
      <c r="M310" s="169"/>
      <c r="N310" s="170"/>
      <c r="O310" s="170"/>
      <c r="P310" s="170"/>
      <c r="Q310" s="170"/>
      <c r="R310" s="170"/>
      <c r="S310" s="170"/>
      <c r="T310" s="171"/>
      <c r="AT310" s="166" t="s">
        <v>232</v>
      </c>
      <c r="AU310" s="166" t="s">
        <v>82</v>
      </c>
      <c r="AV310" s="12" t="s">
        <v>80</v>
      </c>
      <c r="AW310" s="12" t="s">
        <v>33</v>
      </c>
      <c r="AX310" s="12" t="s">
        <v>72</v>
      </c>
      <c r="AY310" s="166" t="s">
        <v>119</v>
      </c>
    </row>
    <row r="311" spans="2:65" s="12" customFormat="1" ht="11.25">
      <c r="B311" s="165"/>
      <c r="D311" s="158" t="s">
        <v>232</v>
      </c>
      <c r="E311" s="166" t="s">
        <v>3</v>
      </c>
      <c r="F311" s="167" t="s">
        <v>367</v>
      </c>
      <c r="H311" s="166" t="s">
        <v>3</v>
      </c>
      <c r="I311" s="168"/>
      <c r="L311" s="165"/>
      <c r="M311" s="169"/>
      <c r="N311" s="170"/>
      <c r="O311" s="170"/>
      <c r="P311" s="170"/>
      <c r="Q311" s="170"/>
      <c r="R311" s="170"/>
      <c r="S311" s="170"/>
      <c r="T311" s="171"/>
      <c r="AT311" s="166" t="s">
        <v>232</v>
      </c>
      <c r="AU311" s="166" t="s">
        <v>82</v>
      </c>
      <c r="AV311" s="12" t="s">
        <v>80</v>
      </c>
      <c r="AW311" s="12" t="s">
        <v>33</v>
      </c>
      <c r="AX311" s="12" t="s">
        <v>72</v>
      </c>
      <c r="AY311" s="166" t="s">
        <v>119</v>
      </c>
    </row>
    <row r="312" spans="2:65" s="13" customFormat="1" ht="11.25">
      <c r="B312" s="172"/>
      <c r="D312" s="158" t="s">
        <v>232</v>
      </c>
      <c r="E312" s="173" t="s">
        <v>3</v>
      </c>
      <c r="F312" s="174" t="s">
        <v>939</v>
      </c>
      <c r="H312" s="175">
        <v>217.5</v>
      </c>
      <c r="I312" s="176"/>
      <c r="L312" s="172"/>
      <c r="M312" s="177"/>
      <c r="N312" s="178"/>
      <c r="O312" s="178"/>
      <c r="P312" s="178"/>
      <c r="Q312" s="178"/>
      <c r="R312" s="178"/>
      <c r="S312" s="178"/>
      <c r="T312" s="179"/>
      <c r="AT312" s="173" t="s">
        <v>232</v>
      </c>
      <c r="AU312" s="173" t="s">
        <v>82</v>
      </c>
      <c r="AV312" s="13" t="s">
        <v>82</v>
      </c>
      <c r="AW312" s="13" t="s">
        <v>33</v>
      </c>
      <c r="AX312" s="13" t="s">
        <v>72</v>
      </c>
      <c r="AY312" s="173" t="s">
        <v>119</v>
      </c>
    </row>
    <row r="313" spans="2:65" s="12" customFormat="1" ht="11.25">
      <c r="B313" s="165"/>
      <c r="D313" s="158" t="s">
        <v>232</v>
      </c>
      <c r="E313" s="166" t="s">
        <v>3</v>
      </c>
      <c r="F313" s="167" t="s">
        <v>371</v>
      </c>
      <c r="H313" s="166" t="s">
        <v>3</v>
      </c>
      <c r="I313" s="168"/>
      <c r="L313" s="165"/>
      <c r="M313" s="169"/>
      <c r="N313" s="170"/>
      <c r="O313" s="170"/>
      <c r="P313" s="170"/>
      <c r="Q313" s="170"/>
      <c r="R313" s="170"/>
      <c r="S313" s="170"/>
      <c r="T313" s="171"/>
      <c r="AT313" s="166" t="s">
        <v>232</v>
      </c>
      <c r="AU313" s="166" t="s">
        <v>82</v>
      </c>
      <c r="AV313" s="12" t="s">
        <v>80</v>
      </c>
      <c r="AW313" s="12" t="s">
        <v>33</v>
      </c>
      <c r="AX313" s="12" t="s">
        <v>72</v>
      </c>
      <c r="AY313" s="166" t="s">
        <v>119</v>
      </c>
    </row>
    <row r="314" spans="2:65" s="13" customFormat="1" ht="11.25">
      <c r="B314" s="172"/>
      <c r="D314" s="158" t="s">
        <v>232</v>
      </c>
      <c r="E314" s="173" t="s">
        <v>3</v>
      </c>
      <c r="F314" s="174" t="s">
        <v>940</v>
      </c>
      <c r="H314" s="175">
        <v>-59.808</v>
      </c>
      <c r="I314" s="176"/>
      <c r="L314" s="172"/>
      <c r="M314" s="177"/>
      <c r="N314" s="178"/>
      <c r="O314" s="178"/>
      <c r="P314" s="178"/>
      <c r="Q314" s="178"/>
      <c r="R314" s="178"/>
      <c r="S314" s="178"/>
      <c r="T314" s="179"/>
      <c r="AT314" s="173" t="s">
        <v>232</v>
      </c>
      <c r="AU314" s="173" t="s">
        <v>82</v>
      </c>
      <c r="AV314" s="13" t="s">
        <v>82</v>
      </c>
      <c r="AW314" s="13" t="s">
        <v>33</v>
      </c>
      <c r="AX314" s="13" t="s">
        <v>72</v>
      </c>
      <c r="AY314" s="173" t="s">
        <v>119</v>
      </c>
    </row>
    <row r="315" spans="2:65" s="14" customFormat="1" ht="11.25">
      <c r="B315" s="180"/>
      <c r="D315" s="158" t="s">
        <v>232</v>
      </c>
      <c r="E315" s="181" t="s">
        <v>3</v>
      </c>
      <c r="F315" s="182" t="s">
        <v>235</v>
      </c>
      <c r="H315" s="183">
        <v>157.69200000000001</v>
      </c>
      <c r="I315" s="184"/>
      <c r="L315" s="180"/>
      <c r="M315" s="185"/>
      <c r="N315" s="186"/>
      <c r="O315" s="186"/>
      <c r="P315" s="186"/>
      <c r="Q315" s="186"/>
      <c r="R315" s="186"/>
      <c r="S315" s="186"/>
      <c r="T315" s="187"/>
      <c r="AT315" s="181" t="s">
        <v>232</v>
      </c>
      <c r="AU315" s="181" t="s">
        <v>82</v>
      </c>
      <c r="AV315" s="14" t="s">
        <v>126</v>
      </c>
      <c r="AW315" s="14" t="s">
        <v>33</v>
      </c>
      <c r="AX315" s="14" t="s">
        <v>80</v>
      </c>
      <c r="AY315" s="181" t="s">
        <v>119</v>
      </c>
    </row>
    <row r="316" spans="2:65" s="13" customFormat="1" ht="11.25">
      <c r="B316" s="172"/>
      <c r="D316" s="158" t="s">
        <v>232</v>
      </c>
      <c r="F316" s="174" t="s">
        <v>1008</v>
      </c>
      <c r="H316" s="175">
        <v>315.38400000000001</v>
      </c>
      <c r="I316" s="176"/>
      <c r="L316" s="172"/>
      <c r="M316" s="177"/>
      <c r="N316" s="178"/>
      <c r="O316" s="178"/>
      <c r="P316" s="178"/>
      <c r="Q316" s="178"/>
      <c r="R316" s="178"/>
      <c r="S316" s="178"/>
      <c r="T316" s="179"/>
      <c r="AT316" s="173" t="s">
        <v>232</v>
      </c>
      <c r="AU316" s="173" t="s">
        <v>82</v>
      </c>
      <c r="AV316" s="13" t="s">
        <v>82</v>
      </c>
      <c r="AW316" s="13" t="s">
        <v>4</v>
      </c>
      <c r="AX316" s="13" t="s">
        <v>80</v>
      </c>
      <c r="AY316" s="173" t="s">
        <v>119</v>
      </c>
    </row>
    <row r="317" spans="2:65" s="1" customFormat="1" ht="24" customHeight="1">
      <c r="B317" s="144"/>
      <c r="C317" s="145" t="s">
        <v>455</v>
      </c>
      <c r="D317" s="145" t="s">
        <v>122</v>
      </c>
      <c r="E317" s="146" t="s">
        <v>549</v>
      </c>
      <c r="F317" s="147" t="s">
        <v>550</v>
      </c>
      <c r="G317" s="148" t="s">
        <v>252</v>
      </c>
      <c r="H317" s="149">
        <v>21.483000000000001</v>
      </c>
      <c r="I317" s="150"/>
      <c r="J317" s="151">
        <f>ROUND(I317*H317,2)</f>
        <v>0</v>
      </c>
      <c r="K317" s="147" t="s">
        <v>3</v>
      </c>
      <c r="L317" s="32"/>
      <c r="M317" s="152" t="s">
        <v>3</v>
      </c>
      <c r="N317" s="153" t="s">
        <v>43</v>
      </c>
      <c r="O317" s="52"/>
      <c r="P317" s="154">
        <f>O317*H317</f>
        <v>0</v>
      </c>
      <c r="Q317" s="154">
        <v>0.64300000000000002</v>
      </c>
      <c r="R317" s="154">
        <f>Q317*H317</f>
        <v>13.813569000000001</v>
      </c>
      <c r="S317" s="154">
        <v>0</v>
      </c>
      <c r="T317" s="155">
        <f>S317*H317</f>
        <v>0</v>
      </c>
      <c r="AR317" s="156" t="s">
        <v>126</v>
      </c>
      <c r="AT317" s="156" t="s">
        <v>122</v>
      </c>
      <c r="AU317" s="156" t="s">
        <v>82</v>
      </c>
      <c r="AY317" s="17" t="s">
        <v>119</v>
      </c>
      <c r="BE317" s="157">
        <f>IF(N317="základní",J317,0)</f>
        <v>0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7" t="s">
        <v>80</v>
      </c>
      <c r="BK317" s="157">
        <f>ROUND(I317*H317,2)</f>
        <v>0</v>
      </c>
      <c r="BL317" s="17" t="s">
        <v>126</v>
      </c>
      <c r="BM317" s="156" t="s">
        <v>1009</v>
      </c>
    </row>
    <row r="318" spans="2:65" s="1" customFormat="1" ht="11.25">
      <c r="B318" s="32"/>
      <c r="D318" s="158" t="s">
        <v>128</v>
      </c>
      <c r="F318" s="159" t="s">
        <v>552</v>
      </c>
      <c r="I318" s="88"/>
      <c r="L318" s="32"/>
      <c r="M318" s="160"/>
      <c r="N318" s="52"/>
      <c r="O318" s="52"/>
      <c r="P318" s="52"/>
      <c r="Q318" s="52"/>
      <c r="R318" s="52"/>
      <c r="S318" s="52"/>
      <c r="T318" s="53"/>
      <c r="AT318" s="17" t="s">
        <v>128</v>
      </c>
      <c r="AU318" s="17" t="s">
        <v>82</v>
      </c>
    </row>
    <row r="319" spans="2:65" s="1" customFormat="1" ht="29.25">
      <c r="B319" s="32"/>
      <c r="D319" s="158" t="s">
        <v>129</v>
      </c>
      <c r="F319" s="161" t="s">
        <v>553</v>
      </c>
      <c r="I319" s="88"/>
      <c r="L319" s="32"/>
      <c r="M319" s="160"/>
      <c r="N319" s="52"/>
      <c r="O319" s="52"/>
      <c r="P319" s="52"/>
      <c r="Q319" s="52"/>
      <c r="R319" s="52"/>
      <c r="S319" s="52"/>
      <c r="T319" s="53"/>
      <c r="AT319" s="17" t="s">
        <v>129</v>
      </c>
      <c r="AU319" s="17" t="s">
        <v>82</v>
      </c>
    </row>
    <row r="320" spans="2:65" s="1" customFormat="1" ht="16.5" customHeight="1">
      <c r="B320" s="144"/>
      <c r="C320" s="145" t="s">
        <v>461</v>
      </c>
      <c r="D320" s="145" t="s">
        <v>122</v>
      </c>
      <c r="E320" s="146" t="s">
        <v>555</v>
      </c>
      <c r="F320" s="147" t="s">
        <v>556</v>
      </c>
      <c r="G320" s="148" t="s">
        <v>389</v>
      </c>
      <c r="H320" s="149">
        <v>42.965000000000003</v>
      </c>
      <c r="I320" s="150"/>
      <c r="J320" s="151">
        <f>ROUND(I320*H320,2)</f>
        <v>0</v>
      </c>
      <c r="K320" s="147" t="s">
        <v>914</v>
      </c>
      <c r="L320" s="32"/>
      <c r="M320" s="152" t="s">
        <v>3</v>
      </c>
      <c r="N320" s="153" t="s">
        <v>43</v>
      </c>
      <c r="O320" s="52"/>
      <c r="P320" s="154">
        <f>O320*H320</f>
        <v>0</v>
      </c>
      <c r="Q320" s="154">
        <v>0</v>
      </c>
      <c r="R320" s="154">
        <f>Q320*H320</f>
        <v>0</v>
      </c>
      <c r="S320" s="154">
        <v>0</v>
      </c>
      <c r="T320" s="155">
        <f>S320*H320</f>
        <v>0</v>
      </c>
      <c r="AR320" s="156" t="s">
        <v>126</v>
      </c>
      <c r="AT320" s="156" t="s">
        <v>122</v>
      </c>
      <c r="AU320" s="156" t="s">
        <v>82</v>
      </c>
      <c r="AY320" s="17" t="s">
        <v>119</v>
      </c>
      <c r="BE320" s="157">
        <f>IF(N320="základní",J320,0)</f>
        <v>0</v>
      </c>
      <c r="BF320" s="157">
        <f>IF(N320="snížená",J320,0)</f>
        <v>0</v>
      </c>
      <c r="BG320" s="157">
        <f>IF(N320="zákl. přenesená",J320,0)</f>
        <v>0</v>
      </c>
      <c r="BH320" s="157">
        <f>IF(N320="sníž. přenesená",J320,0)</f>
        <v>0</v>
      </c>
      <c r="BI320" s="157">
        <f>IF(N320="nulová",J320,0)</f>
        <v>0</v>
      </c>
      <c r="BJ320" s="17" t="s">
        <v>80</v>
      </c>
      <c r="BK320" s="157">
        <f>ROUND(I320*H320,2)</f>
        <v>0</v>
      </c>
      <c r="BL320" s="17" t="s">
        <v>126</v>
      </c>
      <c r="BM320" s="156" t="s">
        <v>1010</v>
      </c>
    </row>
    <row r="321" spans="2:65" s="1" customFormat="1" ht="11.25">
      <c r="B321" s="32"/>
      <c r="D321" s="158" t="s">
        <v>128</v>
      </c>
      <c r="F321" s="159" t="s">
        <v>556</v>
      </c>
      <c r="I321" s="88"/>
      <c r="L321" s="32"/>
      <c r="M321" s="160"/>
      <c r="N321" s="52"/>
      <c r="O321" s="52"/>
      <c r="P321" s="52"/>
      <c r="Q321" s="52"/>
      <c r="R321" s="52"/>
      <c r="S321" s="52"/>
      <c r="T321" s="53"/>
      <c r="AT321" s="17" t="s">
        <v>128</v>
      </c>
      <c r="AU321" s="17" t="s">
        <v>82</v>
      </c>
    </row>
    <row r="322" spans="2:65" s="1" customFormat="1" ht="29.25">
      <c r="B322" s="32"/>
      <c r="D322" s="158" t="s">
        <v>129</v>
      </c>
      <c r="F322" s="161" t="s">
        <v>553</v>
      </c>
      <c r="I322" s="88"/>
      <c r="L322" s="32"/>
      <c r="M322" s="160"/>
      <c r="N322" s="52"/>
      <c r="O322" s="52"/>
      <c r="P322" s="52"/>
      <c r="Q322" s="52"/>
      <c r="R322" s="52"/>
      <c r="S322" s="52"/>
      <c r="T322" s="53"/>
      <c r="AT322" s="17" t="s">
        <v>129</v>
      </c>
      <c r="AU322" s="17" t="s">
        <v>82</v>
      </c>
    </row>
    <row r="323" spans="2:65" s="12" customFormat="1" ht="11.25">
      <c r="B323" s="165"/>
      <c r="D323" s="158" t="s">
        <v>232</v>
      </c>
      <c r="E323" s="166" t="s">
        <v>3</v>
      </c>
      <c r="F323" s="167" t="s">
        <v>259</v>
      </c>
      <c r="H323" s="166" t="s">
        <v>3</v>
      </c>
      <c r="I323" s="168"/>
      <c r="L323" s="165"/>
      <c r="M323" s="169"/>
      <c r="N323" s="170"/>
      <c r="O323" s="170"/>
      <c r="P323" s="170"/>
      <c r="Q323" s="170"/>
      <c r="R323" s="170"/>
      <c r="S323" s="170"/>
      <c r="T323" s="171"/>
      <c r="AT323" s="166" t="s">
        <v>232</v>
      </c>
      <c r="AU323" s="166" t="s">
        <v>82</v>
      </c>
      <c r="AV323" s="12" t="s">
        <v>80</v>
      </c>
      <c r="AW323" s="12" t="s">
        <v>33</v>
      </c>
      <c r="AX323" s="12" t="s">
        <v>72</v>
      </c>
      <c r="AY323" s="166" t="s">
        <v>119</v>
      </c>
    </row>
    <row r="324" spans="2:65" s="13" customFormat="1" ht="11.25">
      <c r="B324" s="172"/>
      <c r="D324" s="158" t="s">
        <v>232</v>
      </c>
      <c r="E324" s="173" t="s">
        <v>3</v>
      </c>
      <c r="F324" s="174" t="s">
        <v>1011</v>
      </c>
      <c r="H324" s="175">
        <v>42.965000000000003</v>
      </c>
      <c r="I324" s="176"/>
      <c r="L324" s="172"/>
      <c r="M324" s="177"/>
      <c r="N324" s="178"/>
      <c r="O324" s="178"/>
      <c r="P324" s="178"/>
      <c r="Q324" s="178"/>
      <c r="R324" s="178"/>
      <c r="S324" s="178"/>
      <c r="T324" s="179"/>
      <c r="AT324" s="173" t="s">
        <v>232</v>
      </c>
      <c r="AU324" s="173" t="s">
        <v>82</v>
      </c>
      <c r="AV324" s="13" t="s">
        <v>82</v>
      </c>
      <c r="AW324" s="13" t="s">
        <v>33</v>
      </c>
      <c r="AX324" s="13" t="s">
        <v>72</v>
      </c>
      <c r="AY324" s="173" t="s">
        <v>119</v>
      </c>
    </row>
    <row r="325" spans="2:65" s="14" customFormat="1" ht="11.25">
      <c r="B325" s="180"/>
      <c r="D325" s="158" t="s">
        <v>232</v>
      </c>
      <c r="E325" s="181" t="s">
        <v>3</v>
      </c>
      <c r="F325" s="182" t="s">
        <v>235</v>
      </c>
      <c r="H325" s="183">
        <v>42.965000000000003</v>
      </c>
      <c r="I325" s="184"/>
      <c r="L325" s="180"/>
      <c r="M325" s="185"/>
      <c r="N325" s="186"/>
      <c r="O325" s="186"/>
      <c r="P325" s="186"/>
      <c r="Q325" s="186"/>
      <c r="R325" s="186"/>
      <c r="S325" s="186"/>
      <c r="T325" s="187"/>
      <c r="AT325" s="181" t="s">
        <v>232</v>
      </c>
      <c r="AU325" s="181" t="s">
        <v>82</v>
      </c>
      <c r="AV325" s="14" t="s">
        <v>126</v>
      </c>
      <c r="AW325" s="14" t="s">
        <v>33</v>
      </c>
      <c r="AX325" s="14" t="s">
        <v>80</v>
      </c>
      <c r="AY325" s="181" t="s">
        <v>119</v>
      </c>
    </row>
    <row r="326" spans="2:65" s="11" customFormat="1" ht="22.9" customHeight="1">
      <c r="B326" s="131"/>
      <c r="D326" s="132" t="s">
        <v>71</v>
      </c>
      <c r="E326" s="142" t="s">
        <v>167</v>
      </c>
      <c r="F326" s="142" t="s">
        <v>560</v>
      </c>
      <c r="I326" s="134"/>
      <c r="J326" s="143">
        <f>BK326</f>
        <v>0</v>
      </c>
      <c r="L326" s="131"/>
      <c r="M326" s="136"/>
      <c r="N326" s="137"/>
      <c r="O326" s="137"/>
      <c r="P326" s="138">
        <f>SUM(P327:P365)</f>
        <v>0</v>
      </c>
      <c r="Q326" s="137"/>
      <c r="R326" s="138">
        <f>SUM(R327:R365)</f>
        <v>0</v>
      </c>
      <c r="S326" s="137"/>
      <c r="T326" s="139">
        <f>SUM(T327:T365)</f>
        <v>2.1945299999999999</v>
      </c>
      <c r="AR326" s="132" t="s">
        <v>80</v>
      </c>
      <c r="AT326" s="140" t="s">
        <v>71</v>
      </c>
      <c r="AU326" s="140" t="s">
        <v>80</v>
      </c>
      <c r="AY326" s="132" t="s">
        <v>119</v>
      </c>
      <c r="BK326" s="141">
        <f>SUM(BK327:BK365)</f>
        <v>0</v>
      </c>
    </row>
    <row r="327" spans="2:65" s="1" customFormat="1" ht="16.5" customHeight="1">
      <c r="B327" s="144"/>
      <c r="C327" s="145" t="s">
        <v>466</v>
      </c>
      <c r="D327" s="145" t="s">
        <v>122</v>
      </c>
      <c r="E327" s="146" t="s">
        <v>568</v>
      </c>
      <c r="F327" s="147" t="s">
        <v>569</v>
      </c>
      <c r="G327" s="148" t="s">
        <v>252</v>
      </c>
      <c r="H327" s="149">
        <v>245</v>
      </c>
      <c r="I327" s="150"/>
      <c r="J327" s="151">
        <f>ROUND(I327*H327,2)</f>
        <v>0</v>
      </c>
      <c r="K327" s="147" t="s">
        <v>914</v>
      </c>
      <c r="L327" s="32"/>
      <c r="M327" s="152" t="s">
        <v>3</v>
      </c>
      <c r="N327" s="153" t="s">
        <v>43</v>
      </c>
      <c r="O327" s="52"/>
      <c r="P327" s="154">
        <f>O327*H327</f>
        <v>0</v>
      </c>
      <c r="Q327" s="154">
        <v>0</v>
      </c>
      <c r="R327" s="154">
        <f>Q327*H327</f>
        <v>0</v>
      </c>
      <c r="S327" s="154">
        <v>0</v>
      </c>
      <c r="T327" s="155">
        <f>S327*H327</f>
        <v>0</v>
      </c>
      <c r="AR327" s="156" t="s">
        <v>126</v>
      </c>
      <c r="AT327" s="156" t="s">
        <v>122</v>
      </c>
      <c r="AU327" s="156" t="s">
        <v>82</v>
      </c>
      <c r="AY327" s="17" t="s">
        <v>119</v>
      </c>
      <c r="BE327" s="157">
        <f>IF(N327="základní",J327,0)</f>
        <v>0</v>
      </c>
      <c r="BF327" s="157">
        <f>IF(N327="snížená",J327,0)</f>
        <v>0</v>
      </c>
      <c r="BG327" s="157">
        <f>IF(N327="zákl. přenesená",J327,0)</f>
        <v>0</v>
      </c>
      <c r="BH327" s="157">
        <f>IF(N327="sníž. přenesená",J327,0)</f>
        <v>0</v>
      </c>
      <c r="BI327" s="157">
        <f>IF(N327="nulová",J327,0)</f>
        <v>0</v>
      </c>
      <c r="BJ327" s="17" t="s">
        <v>80</v>
      </c>
      <c r="BK327" s="157">
        <f>ROUND(I327*H327,2)</f>
        <v>0</v>
      </c>
      <c r="BL327" s="17" t="s">
        <v>126</v>
      </c>
      <c r="BM327" s="156" t="s">
        <v>1012</v>
      </c>
    </row>
    <row r="328" spans="2:65" s="1" customFormat="1" ht="11.25">
      <c r="B328" s="32"/>
      <c r="D328" s="158" t="s">
        <v>128</v>
      </c>
      <c r="F328" s="159" t="s">
        <v>569</v>
      </c>
      <c r="I328" s="88"/>
      <c r="L328" s="32"/>
      <c r="M328" s="160"/>
      <c r="N328" s="52"/>
      <c r="O328" s="52"/>
      <c r="P328" s="52"/>
      <c r="Q328" s="52"/>
      <c r="R328" s="52"/>
      <c r="S328" s="52"/>
      <c r="T328" s="53"/>
      <c r="AT328" s="17" t="s">
        <v>128</v>
      </c>
      <c r="AU328" s="17" t="s">
        <v>82</v>
      </c>
    </row>
    <row r="329" spans="2:65" s="13" customFormat="1" ht="11.25">
      <c r="B329" s="172"/>
      <c r="D329" s="158" t="s">
        <v>232</v>
      </c>
      <c r="E329" s="173" t="s">
        <v>3</v>
      </c>
      <c r="F329" s="174" t="s">
        <v>1013</v>
      </c>
      <c r="H329" s="175">
        <v>245</v>
      </c>
      <c r="I329" s="176"/>
      <c r="L329" s="172"/>
      <c r="M329" s="177"/>
      <c r="N329" s="178"/>
      <c r="O329" s="178"/>
      <c r="P329" s="178"/>
      <c r="Q329" s="178"/>
      <c r="R329" s="178"/>
      <c r="S329" s="178"/>
      <c r="T329" s="179"/>
      <c r="AT329" s="173" t="s">
        <v>232</v>
      </c>
      <c r="AU329" s="173" t="s">
        <v>82</v>
      </c>
      <c r="AV329" s="13" t="s">
        <v>82</v>
      </c>
      <c r="AW329" s="13" t="s">
        <v>33</v>
      </c>
      <c r="AX329" s="13" t="s">
        <v>72</v>
      </c>
      <c r="AY329" s="173" t="s">
        <v>119</v>
      </c>
    </row>
    <row r="330" spans="2:65" s="14" customFormat="1" ht="11.25">
      <c r="B330" s="180"/>
      <c r="D330" s="158" t="s">
        <v>232</v>
      </c>
      <c r="E330" s="181" t="s">
        <v>3</v>
      </c>
      <c r="F330" s="182" t="s">
        <v>235</v>
      </c>
      <c r="H330" s="183">
        <v>245</v>
      </c>
      <c r="I330" s="184"/>
      <c r="L330" s="180"/>
      <c r="M330" s="185"/>
      <c r="N330" s="186"/>
      <c r="O330" s="186"/>
      <c r="P330" s="186"/>
      <c r="Q330" s="186"/>
      <c r="R330" s="186"/>
      <c r="S330" s="186"/>
      <c r="T330" s="187"/>
      <c r="AT330" s="181" t="s">
        <v>232</v>
      </c>
      <c r="AU330" s="181" t="s">
        <v>82</v>
      </c>
      <c r="AV330" s="14" t="s">
        <v>126</v>
      </c>
      <c r="AW330" s="14" t="s">
        <v>33</v>
      </c>
      <c r="AX330" s="14" t="s">
        <v>80</v>
      </c>
      <c r="AY330" s="181" t="s">
        <v>119</v>
      </c>
    </row>
    <row r="331" spans="2:65" s="1" customFormat="1" ht="16.5" customHeight="1">
      <c r="B331" s="144"/>
      <c r="C331" s="145" t="s">
        <v>470</v>
      </c>
      <c r="D331" s="145" t="s">
        <v>122</v>
      </c>
      <c r="E331" s="146" t="s">
        <v>572</v>
      </c>
      <c r="F331" s="147" t="s">
        <v>573</v>
      </c>
      <c r="G331" s="148" t="s">
        <v>252</v>
      </c>
      <c r="H331" s="149">
        <v>14700</v>
      </c>
      <c r="I331" s="150"/>
      <c r="J331" s="151">
        <f>ROUND(I331*H331,2)</f>
        <v>0</v>
      </c>
      <c r="K331" s="147" t="s">
        <v>914</v>
      </c>
      <c r="L331" s="32"/>
      <c r="M331" s="152" t="s">
        <v>3</v>
      </c>
      <c r="N331" s="153" t="s">
        <v>43</v>
      </c>
      <c r="O331" s="52"/>
      <c r="P331" s="154">
        <f>O331*H331</f>
        <v>0</v>
      </c>
      <c r="Q331" s="154">
        <v>0</v>
      </c>
      <c r="R331" s="154">
        <f>Q331*H331</f>
        <v>0</v>
      </c>
      <c r="S331" s="154">
        <v>0</v>
      </c>
      <c r="T331" s="155">
        <f>S331*H331</f>
        <v>0</v>
      </c>
      <c r="AR331" s="156" t="s">
        <v>126</v>
      </c>
      <c r="AT331" s="156" t="s">
        <v>122</v>
      </c>
      <c r="AU331" s="156" t="s">
        <v>82</v>
      </c>
      <c r="AY331" s="17" t="s">
        <v>119</v>
      </c>
      <c r="BE331" s="157">
        <f>IF(N331="základní",J331,0)</f>
        <v>0</v>
      </c>
      <c r="BF331" s="157">
        <f>IF(N331="snížená",J331,0)</f>
        <v>0</v>
      </c>
      <c r="BG331" s="157">
        <f>IF(N331="zákl. přenesená",J331,0)</f>
        <v>0</v>
      </c>
      <c r="BH331" s="157">
        <f>IF(N331="sníž. přenesená",J331,0)</f>
        <v>0</v>
      </c>
      <c r="BI331" s="157">
        <f>IF(N331="nulová",J331,0)</f>
        <v>0</v>
      </c>
      <c r="BJ331" s="17" t="s">
        <v>80</v>
      </c>
      <c r="BK331" s="157">
        <f>ROUND(I331*H331,2)</f>
        <v>0</v>
      </c>
      <c r="BL331" s="17" t="s">
        <v>126</v>
      </c>
      <c r="BM331" s="156" t="s">
        <v>1014</v>
      </c>
    </row>
    <row r="332" spans="2:65" s="1" customFormat="1" ht="11.25">
      <c r="B332" s="32"/>
      <c r="D332" s="158" t="s">
        <v>128</v>
      </c>
      <c r="F332" s="159" t="s">
        <v>573</v>
      </c>
      <c r="I332" s="88"/>
      <c r="L332" s="32"/>
      <c r="M332" s="160"/>
      <c r="N332" s="52"/>
      <c r="O332" s="52"/>
      <c r="P332" s="52"/>
      <c r="Q332" s="52"/>
      <c r="R332" s="52"/>
      <c r="S332" s="52"/>
      <c r="T332" s="53"/>
      <c r="AT332" s="17" t="s">
        <v>128</v>
      </c>
      <c r="AU332" s="17" t="s">
        <v>82</v>
      </c>
    </row>
    <row r="333" spans="2:65" s="1" customFormat="1" ht="19.5">
      <c r="B333" s="32"/>
      <c r="D333" s="158" t="s">
        <v>129</v>
      </c>
      <c r="F333" s="161" t="s">
        <v>1015</v>
      </c>
      <c r="I333" s="88"/>
      <c r="L333" s="32"/>
      <c r="M333" s="160"/>
      <c r="N333" s="52"/>
      <c r="O333" s="52"/>
      <c r="P333" s="52"/>
      <c r="Q333" s="52"/>
      <c r="R333" s="52"/>
      <c r="S333" s="52"/>
      <c r="T333" s="53"/>
      <c r="AT333" s="17" t="s">
        <v>129</v>
      </c>
      <c r="AU333" s="17" t="s">
        <v>82</v>
      </c>
    </row>
    <row r="334" spans="2:65" s="13" customFormat="1" ht="11.25">
      <c r="B334" s="172"/>
      <c r="D334" s="158" t="s">
        <v>232</v>
      </c>
      <c r="E334" s="173" t="s">
        <v>3</v>
      </c>
      <c r="F334" s="174" t="s">
        <v>1013</v>
      </c>
      <c r="H334" s="175">
        <v>245</v>
      </c>
      <c r="I334" s="176"/>
      <c r="L334" s="172"/>
      <c r="M334" s="177"/>
      <c r="N334" s="178"/>
      <c r="O334" s="178"/>
      <c r="P334" s="178"/>
      <c r="Q334" s="178"/>
      <c r="R334" s="178"/>
      <c r="S334" s="178"/>
      <c r="T334" s="179"/>
      <c r="AT334" s="173" t="s">
        <v>232</v>
      </c>
      <c r="AU334" s="173" t="s">
        <v>82</v>
      </c>
      <c r="AV334" s="13" t="s">
        <v>82</v>
      </c>
      <c r="AW334" s="13" t="s">
        <v>33</v>
      </c>
      <c r="AX334" s="13" t="s">
        <v>72</v>
      </c>
      <c r="AY334" s="173" t="s">
        <v>119</v>
      </c>
    </row>
    <row r="335" spans="2:65" s="14" customFormat="1" ht="11.25">
      <c r="B335" s="180"/>
      <c r="D335" s="158" t="s">
        <v>232</v>
      </c>
      <c r="E335" s="181" t="s">
        <v>3</v>
      </c>
      <c r="F335" s="182" t="s">
        <v>235</v>
      </c>
      <c r="H335" s="183">
        <v>245</v>
      </c>
      <c r="I335" s="184"/>
      <c r="L335" s="180"/>
      <c r="M335" s="185"/>
      <c r="N335" s="186"/>
      <c r="O335" s="186"/>
      <c r="P335" s="186"/>
      <c r="Q335" s="186"/>
      <c r="R335" s="186"/>
      <c r="S335" s="186"/>
      <c r="T335" s="187"/>
      <c r="AT335" s="181" t="s">
        <v>232</v>
      </c>
      <c r="AU335" s="181" t="s">
        <v>82</v>
      </c>
      <c r="AV335" s="14" t="s">
        <v>126</v>
      </c>
      <c r="AW335" s="14" t="s">
        <v>33</v>
      </c>
      <c r="AX335" s="14" t="s">
        <v>80</v>
      </c>
      <c r="AY335" s="181" t="s">
        <v>119</v>
      </c>
    </row>
    <row r="336" spans="2:65" s="13" customFormat="1" ht="11.25">
      <c r="B336" s="172"/>
      <c r="D336" s="158" t="s">
        <v>232</v>
      </c>
      <c r="F336" s="174" t="s">
        <v>1016</v>
      </c>
      <c r="H336" s="175">
        <v>14700</v>
      </c>
      <c r="I336" s="176"/>
      <c r="L336" s="172"/>
      <c r="M336" s="177"/>
      <c r="N336" s="178"/>
      <c r="O336" s="178"/>
      <c r="P336" s="178"/>
      <c r="Q336" s="178"/>
      <c r="R336" s="178"/>
      <c r="S336" s="178"/>
      <c r="T336" s="179"/>
      <c r="AT336" s="173" t="s">
        <v>232</v>
      </c>
      <c r="AU336" s="173" t="s">
        <v>82</v>
      </c>
      <c r="AV336" s="13" t="s">
        <v>82</v>
      </c>
      <c r="AW336" s="13" t="s">
        <v>4</v>
      </c>
      <c r="AX336" s="13" t="s">
        <v>80</v>
      </c>
      <c r="AY336" s="173" t="s">
        <v>119</v>
      </c>
    </row>
    <row r="337" spans="2:65" s="1" customFormat="1" ht="16.5" customHeight="1">
      <c r="B337" s="144"/>
      <c r="C337" s="145" t="s">
        <v>475</v>
      </c>
      <c r="D337" s="145" t="s">
        <v>122</v>
      </c>
      <c r="E337" s="146" t="s">
        <v>578</v>
      </c>
      <c r="F337" s="147" t="s">
        <v>579</v>
      </c>
      <c r="G337" s="148" t="s">
        <v>252</v>
      </c>
      <c r="H337" s="149">
        <v>245</v>
      </c>
      <c r="I337" s="150"/>
      <c r="J337" s="151">
        <f>ROUND(I337*H337,2)</f>
        <v>0</v>
      </c>
      <c r="K337" s="147" t="s">
        <v>914</v>
      </c>
      <c r="L337" s="32"/>
      <c r="M337" s="152" t="s">
        <v>3</v>
      </c>
      <c r="N337" s="153" t="s">
        <v>43</v>
      </c>
      <c r="O337" s="52"/>
      <c r="P337" s="154">
        <f>O337*H337</f>
        <v>0</v>
      </c>
      <c r="Q337" s="154">
        <v>0</v>
      </c>
      <c r="R337" s="154">
        <f>Q337*H337</f>
        <v>0</v>
      </c>
      <c r="S337" s="154">
        <v>0</v>
      </c>
      <c r="T337" s="155">
        <f>S337*H337</f>
        <v>0</v>
      </c>
      <c r="AR337" s="156" t="s">
        <v>126</v>
      </c>
      <c r="AT337" s="156" t="s">
        <v>122</v>
      </c>
      <c r="AU337" s="156" t="s">
        <v>82</v>
      </c>
      <c r="AY337" s="17" t="s">
        <v>119</v>
      </c>
      <c r="BE337" s="157">
        <f>IF(N337="základní",J337,0)</f>
        <v>0</v>
      </c>
      <c r="BF337" s="157">
        <f>IF(N337="snížená",J337,0)</f>
        <v>0</v>
      </c>
      <c r="BG337" s="157">
        <f>IF(N337="zákl. přenesená",J337,0)</f>
        <v>0</v>
      </c>
      <c r="BH337" s="157">
        <f>IF(N337="sníž. přenesená",J337,0)</f>
        <v>0</v>
      </c>
      <c r="BI337" s="157">
        <f>IF(N337="nulová",J337,0)</f>
        <v>0</v>
      </c>
      <c r="BJ337" s="17" t="s">
        <v>80</v>
      </c>
      <c r="BK337" s="157">
        <f>ROUND(I337*H337,2)</f>
        <v>0</v>
      </c>
      <c r="BL337" s="17" t="s">
        <v>126</v>
      </c>
      <c r="BM337" s="156" t="s">
        <v>1017</v>
      </c>
    </row>
    <row r="338" spans="2:65" s="1" customFormat="1" ht="11.25">
      <c r="B338" s="32"/>
      <c r="D338" s="158" t="s">
        <v>128</v>
      </c>
      <c r="F338" s="159" t="s">
        <v>579</v>
      </c>
      <c r="I338" s="88"/>
      <c r="L338" s="32"/>
      <c r="M338" s="160"/>
      <c r="N338" s="52"/>
      <c r="O338" s="52"/>
      <c r="P338" s="52"/>
      <c r="Q338" s="52"/>
      <c r="R338" s="52"/>
      <c r="S338" s="52"/>
      <c r="T338" s="53"/>
      <c r="AT338" s="17" t="s">
        <v>128</v>
      </c>
      <c r="AU338" s="17" t="s">
        <v>82</v>
      </c>
    </row>
    <row r="339" spans="2:65" s="13" customFormat="1" ht="11.25">
      <c r="B339" s="172"/>
      <c r="D339" s="158" t="s">
        <v>232</v>
      </c>
      <c r="E339" s="173" t="s">
        <v>3</v>
      </c>
      <c r="F339" s="174" t="s">
        <v>1013</v>
      </c>
      <c r="H339" s="175">
        <v>245</v>
      </c>
      <c r="I339" s="176"/>
      <c r="L339" s="172"/>
      <c r="M339" s="177"/>
      <c r="N339" s="178"/>
      <c r="O339" s="178"/>
      <c r="P339" s="178"/>
      <c r="Q339" s="178"/>
      <c r="R339" s="178"/>
      <c r="S339" s="178"/>
      <c r="T339" s="179"/>
      <c r="AT339" s="173" t="s">
        <v>232</v>
      </c>
      <c r="AU339" s="173" t="s">
        <v>82</v>
      </c>
      <c r="AV339" s="13" t="s">
        <v>82</v>
      </c>
      <c r="AW339" s="13" t="s">
        <v>33</v>
      </c>
      <c r="AX339" s="13" t="s">
        <v>72</v>
      </c>
      <c r="AY339" s="173" t="s">
        <v>119</v>
      </c>
    </row>
    <row r="340" spans="2:65" s="14" customFormat="1" ht="11.25">
      <c r="B340" s="180"/>
      <c r="D340" s="158" t="s">
        <v>232</v>
      </c>
      <c r="E340" s="181" t="s">
        <v>3</v>
      </c>
      <c r="F340" s="182" t="s">
        <v>235</v>
      </c>
      <c r="H340" s="183">
        <v>245</v>
      </c>
      <c r="I340" s="184"/>
      <c r="L340" s="180"/>
      <c r="M340" s="185"/>
      <c r="N340" s="186"/>
      <c r="O340" s="186"/>
      <c r="P340" s="186"/>
      <c r="Q340" s="186"/>
      <c r="R340" s="186"/>
      <c r="S340" s="186"/>
      <c r="T340" s="187"/>
      <c r="AT340" s="181" t="s">
        <v>232</v>
      </c>
      <c r="AU340" s="181" t="s">
        <v>82</v>
      </c>
      <c r="AV340" s="14" t="s">
        <v>126</v>
      </c>
      <c r="AW340" s="14" t="s">
        <v>33</v>
      </c>
      <c r="AX340" s="14" t="s">
        <v>80</v>
      </c>
      <c r="AY340" s="181" t="s">
        <v>119</v>
      </c>
    </row>
    <row r="341" spans="2:65" s="1" customFormat="1" ht="16.5" customHeight="1">
      <c r="B341" s="144"/>
      <c r="C341" s="145" t="s">
        <v>481</v>
      </c>
      <c r="D341" s="145" t="s">
        <v>122</v>
      </c>
      <c r="E341" s="146" t="s">
        <v>582</v>
      </c>
      <c r="F341" s="147" t="s">
        <v>583</v>
      </c>
      <c r="G341" s="148" t="s">
        <v>252</v>
      </c>
      <c r="H341" s="149">
        <v>245</v>
      </c>
      <c r="I341" s="150"/>
      <c r="J341" s="151">
        <f>ROUND(I341*H341,2)</f>
        <v>0</v>
      </c>
      <c r="K341" s="147" t="s">
        <v>914</v>
      </c>
      <c r="L341" s="32"/>
      <c r="M341" s="152" t="s">
        <v>3</v>
      </c>
      <c r="N341" s="153" t="s">
        <v>43</v>
      </c>
      <c r="O341" s="52"/>
      <c r="P341" s="154">
        <f>O341*H341</f>
        <v>0</v>
      </c>
      <c r="Q341" s="154">
        <v>0</v>
      </c>
      <c r="R341" s="154">
        <f>Q341*H341</f>
        <v>0</v>
      </c>
      <c r="S341" s="154">
        <v>0</v>
      </c>
      <c r="T341" s="155">
        <f>S341*H341</f>
        <v>0</v>
      </c>
      <c r="AR341" s="156" t="s">
        <v>126</v>
      </c>
      <c r="AT341" s="156" t="s">
        <v>122</v>
      </c>
      <c r="AU341" s="156" t="s">
        <v>82</v>
      </c>
      <c r="AY341" s="17" t="s">
        <v>119</v>
      </c>
      <c r="BE341" s="157">
        <f>IF(N341="základní",J341,0)</f>
        <v>0</v>
      </c>
      <c r="BF341" s="157">
        <f>IF(N341="snížená",J341,0)</f>
        <v>0</v>
      </c>
      <c r="BG341" s="157">
        <f>IF(N341="zákl. přenesená",J341,0)</f>
        <v>0</v>
      </c>
      <c r="BH341" s="157">
        <f>IF(N341="sníž. přenesená",J341,0)</f>
        <v>0</v>
      </c>
      <c r="BI341" s="157">
        <f>IF(N341="nulová",J341,0)</f>
        <v>0</v>
      </c>
      <c r="BJ341" s="17" t="s">
        <v>80</v>
      </c>
      <c r="BK341" s="157">
        <f>ROUND(I341*H341,2)</f>
        <v>0</v>
      </c>
      <c r="BL341" s="17" t="s">
        <v>126</v>
      </c>
      <c r="BM341" s="156" t="s">
        <v>1018</v>
      </c>
    </row>
    <row r="342" spans="2:65" s="1" customFormat="1" ht="11.25">
      <c r="B342" s="32"/>
      <c r="D342" s="158" t="s">
        <v>128</v>
      </c>
      <c r="F342" s="159" t="s">
        <v>583</v>
      </c>
      <c r="I342" s="88"/>
      <c r="L342" s="32"/>
      <c r="M342" s="160"/>
      <c r="N342" s="52"/>
      <c r="O342" s="52"/>
      <c r="P342" s="52"/>
      <c r="Q342" s="52"/>
      <c r="R342" s="52"/>
      <c r="S342" s="52"/>
      <c r="T342" s="53"/>
      <c r="AT342" s="17" t="s">
        <v>128</v>
      </c>
      <c r="AU342" s="17" t="s">
        <v>82</v>
      </c>
    </row>
    <row r="343" spans="2:65" s="13" customFormat="1" ht="11.25">
      <c r="B343" s="172"/>
      <c r="D343" s="158" t="s">
        <v>232</v>
      </c>
      <c r="E343" s="173" t="s">
        <v>3</v>
      </c>
      <c r="F343" s="174" t="s">
        <v>1013</v>
      </c>
      <c r="H343" s="175">
        <v>245</v>
      </c>
      <c r="I343" s="176"/>
      <c r="L343" s="172"/>
      <c r="M343" s="177"/>
      <c r="N343" s="178"/>
      <c r="O343" s="178"/>
      <c r="P343" s="178"/>
      <c r="Q343" s="178"/>
      <c r="R343" s="178"/>
      <c r="S343" s="178"/>
      <c r="T343" s="179"/>
      <c r="AT343" s="173" t="s">
        <v>232</v>
      </c>
      <c r="AU343" s="173" t="s">
        <v>82</v>
      </c>
      <c r="AV343" s="13" t="s">
        <v>82</v>
      </c>
      <c r="AW343" s="13" t="s">
        <v>33</v>
      </c>
      <c r="AX343" s="13" t="s">
        <v>72</v>
      </c>
      <c r="AY343" s="173" t="s">
        <v>119</v>
      </c>
    </row>
    <row r="344" spans="2:65" s="14" customFormat="1" ht="11.25">
      <c r="B344" s="180"/>
      <c r="D344" s="158" t="s">
        <v>232</v>
      </c>
      <c r="E344" s="181" t="s">
        <v>3</v>
      </c>
      <c r="F344" s="182" t="s">
        <v>235</v>
      </c>
      <c r="H344" s="183">
        <v>245</v>
      </c>
      <c r="I344" s="184"/>
      <c r="L344" s="180"/>
      <c r="M344" s="185"/>
      <c r="N344" s="186"/>
      <c r="O344" s="186"/>
      <c r="P344" s="186"/>
      <c r="Q344" s="186"/>
      <c r="R344" s="186"/>
      <c r="S344" s="186"/>
      <c r="T344" s="187"/>
      <c r="AT344" s="181" t="s">
        <v>232</v>
      </c>
      <c r="AU344" s="181" t="s">
        <v>82</v>
      </c>
      <c r="AV344" s="14" t="s">
        <v>126</v>
      </c>
      <c r="AW344" s="14" t="s">
        <v>33</v>
      </c>
      <c r="AX344" s="14" t="s">
        <v>80</v>
      </c>
      <c r="AY344" s="181" t="s">
        <v>119</v>
      </c>
    </row>
    <row r="345" spans="2:65" s="1" customFormat="1" ht="16.5" customHeight="1">
      <c r="B345" s="144"/>
      <c r="C345" s="145" t="s">
        <v>486</v>
      </c>
      <c r="D345" s="145" t="s">
        <v>122</v>
      </c>
      <c r="E345" s="146" t="s">
        <v>586</v>
      </c>
      <c r="F345" s="147" t="s">
        <v>587</v>
      </c>
      <c r="G345" s="148" t="s">
        <v>252</v>
      </c>
      <c r="H345" s="149">
        <v>14700</v>
      </c>
      <c r="I345" s="150"/>
      <c r="J345" s="151">
        <f>ROUND(I345*H345,2)</f>
        <v>0</v>
      </c>
      <c r="K345" s="147" t="s">
        <v>914</v>
      </c>
      <c r="L345" s="32"/>
      <c r="M345" s="152" t="s">
        <v>3</v>
      </c>
      <c r="N345" s="153" t="s">
        <v>43</v>
      </c>
      <c r="O345" s="52"/>
      <c r="P345" s="154">
        <f>O345*H345</f>
        <v>0</v>
      </c>
      <c r="Q345" s="154">
        <v>0</v>
      </c>
      <c r="R345" s="154">
        <f>Q345*H345</f>
        <v>0</v>
      </c>
      <c r="S345" s="154">
        <v>0</v>
      </c>
      <c r="T345" s="155">
        <f>S345*H345</f>
        <v>0</v>
      </c>
      <c r="AR345" s="156" t="s">
        <v>126</v>
      </c>
      <c r="AT345" s="156" t="s">
        <v>122</v>
      </c>
      <c r="AU345" s="156" t="s">
        <v>82</v>
      </c>
      <c r="AY345" s="17" t="s">
        <v>119</v>
      </c>
      <c r="BE345" s="157">
        <f>IF(N345="základní",J345,0)</f>
        <v>0</v>
      </c>
      <c r="BF345" s="157">
        <f>IF(N345="snížená",J345,0)</f>
        <v>0</v>
      </c>
      <c r="BG345" s="157">
        <f>IF(N345="zákl. přenesená",J345,0)</f>
        <v>0</v>
      </c>
      <c r="BH345" s="157">
        <f>IF(N345="sníž. přenesená",J345,0)</f>
        <v>0</v>
      </c>
      <c r="BI345" s="157">
        <f>IF(N345="nulová",J345,0)</f>
        <v>0</v>
      </c>
      <c r="BJ345" s="17" t="s">
        <v>80</v>
      </c>
      <c r="BK345" s="157">
        <f>ROUND(I345*H345,2)</f>
        <v>0</v>
      </c>
      <c r="BL345" s="17" t="s">
        <v>126</v>
      </c>
      <c r="BM345" s="156" t="s">
        <v>1019</v>
      </c>
    </row>
    <row r="346" spans="2:65" s="1" customFormat="1" ht="11.25">
      <c r="B346" s="32"/>
      <c r="D346" s="158" t="s">
        <v>128</v>
      </c>
      <c r="F346" s="159" t="s">
        <v>587</v>
      </c>
      <c r="I346" s="88"/>
      <c r="L346" s="32"/>
      <c r="M346" s="160"/>
      <c r="N346" s="52"/>
      <c r="O346" s="52"/>
      <c r="P346" s="52"/>
      <c r="Q346" s="52"/>
      <c r="R346" s="52"/>
      <c r="S346" s="52"/>
      <c r="T346" s="53"/>
      <c r="AT346" s="17" t="s">
        <v>128</v>
      </c>
      <c r="AU346" s="17" t="s">
        <v>82</v>
      </c>
    </row>
    <row r="347" spans="2:65" s="1" customFormat="1" ht="19.5">
      <c r="B347" s="32"/>
      <c r="D347" s="158" t="s">
        <v>129</v>
      </c>
      <c r="F347" s="161" t="s">
        <v>1015</v>
      </c>
      <c r="I347" s="88"/>
      <c r="L347" s="32"/>
      <c r="M347" s="160"/>
      <c r="N347" s="52"/>
      <c r="O347" s="52"/>
      <c r="P347" s="52"/>
      <c r="Q347" s="52"/>
      <c r="R347" s="52"/>
      <c r="S347" s="52"/>
      <c r="T347" s="53"/>
      <c r="AT347" s="17" t="s">
        <v>129</v>
      </c>
      <c r="AU347" s="17" t="s">
        <v>82</v>
      </c>
    </row>
    <row r="348" spans="2:65" s="13" customFormat="1" ht="11.25">
      <c r="B348" s="172"/>
      <c r="D348" s="158" t="s">
        <v>232</v>
      </c>
      <c r="E348" s="173" t="s">
        <v>3</v>
      </c>
      <c r="F348" s="174" t="s">
        <v>1013</v>
      </c>
      <c r="H348" s="175">
        <v>245</v>
      </c>
      <c r="I348" s="176"/>
      <c r="L348" s="172"/>
      <c r="M348" s="177"/>
      <c r="N348" s="178"/>
      <c r="O348" s="178"/>
      <c r="P348" s="178"/>
      <c r="Q348" s="178"/>
      <c r="R348" s="178"/>
      <c r="S348" s="178"/>
      <c r="T348" s="179"/>
      <c r="AT348" s="173" t="s">
        <v>232</v>
      </c>
      <c r="AU348" s="173" t="s">
        <v>82</v>
      </c>
      <c r="AV348" s="13" t="s">
        <v>82</v>
      </c>
      <c r="AW348" s="13" t="s">
        <v>33</v>
      </c>
      <c r="AX348" s="13" t="s">
        <v>72</v>
      </c>
      <c r="AY348" s="173" t="s">
        <v>119</v>
      </c>
    </row>
    <row r="349" spans="2:65" s="14" customFormat="1" ht="11.25">
      <c r="B349" s="180"/>
      <c r="D349" s="158" t="s">
        <v>232</v>
      </c>
      <c r="E349" s="181" t="s">
        <v>3</v>
      </c>
      <c r="F349" s="182" t="s">
        <v>235</v>
      </c>
      <c r="H349" s="183">
        <v>245</v>
      </c>
      <c r="I349" s="184"/>
      <c r="L349" s="180"/>
      <c r="M349" s="185"/>
      <c r="N349" s="186"/>
      <c r="O349" s="186"/>
      <c r="P349" s="186"/>
      <c r="Q349" s="186"/>
      <c r="R349" s="186"/>
      <c r="S349" s="186"/>
      <c r="T349" s="187"/>
      <c r="AT349" s="181" t="s">
        <v>232</v>
      </c>
      <c r="AU349" s="181" t="s">
        <v>82</v>
      </c>
      <c r="AV349" s="14" t="s">
        <v>126</v>
      </c>
      <c r="AW349" s="14" t="s">
        <v>33</v>
      </c>
      <c r="AX349" s="14" t="s">
        <v>80</v>
      </c>
      <c r="AY349" s="181" t="s">
        <v>119</v>
      </c>
    </row>
    <row r="350" spans="2:65" s="13" customFormat="1" ht="11.25">
      <c r="B350" s="172"/>
      <c r="D350" s="158" t="s">
        <v>232</v>
      </c>
      <c r="F350" s="174" t="s">
        <v>1016</v>
      </c>
      <c r="H350" s="175">
        <v>14700</v>
      </c>
      <c r="I350" s="176"/>
      <c r="L350" s="172"/>
      <c r="M350" s="177"/>
      <c r="N350" s="178"/>
      <c r="O350" s="178"/>
      <c r="P350" s="178"/>
      <c r="Q350" s="178"/>
      <c r="R350" s="178"/>
      <c r="S350" s="178"/>
      <c r="T350" s="179"/>
      <c r="AT350" s="173" t="s">
        <v>232</v>
      </c>
      <c r="AU350" s="173" t="s">
        <v>82</v>
      </c>
      <c r="AV350" s="13" t="s">
        <v>82</v>
      </c>
      <c r="AW350" s="13" t="s">
        <v>4</v>
      </c>
      <c r="AX350" s="13" t="s">
        <v>80</v>
      </c>
      <c r="AY350" s="173" t="s">
        <v>119</v>
      </c>
    </row>
    <row r="351" spans="2:65" s="1" customFormat="1" ht="16.5" customHeight="1">
      <c r="B351" s="144"/>
      <c r="C351" s="145" t="s">
        <v>491</v>
      </c>
      <c r="D351" s="145" t="s">
        <v>122</v>
      </c>
      <c r="E351" s="146" t="s">
        <v>591</v>
      </c>
      <c r="F351" s="147" t="s">
        <v>592</v>
      </c>
      <c r="G351" s="148" t="s">
        <v>252</v>
      </c>
      <c r="H351" s="149">
        <v>245</v>
      </c>
      <c r="I351" s="150"/>
      <c r="J351" s="151">
        <f>ROUND(I351*H351,2)</f>
        <v>0</v>
      </c>
      <c r="K351" s="147" t="s">
        <v>914</v>
      </c>
      <c r="L351" s="32"/>
      <c r="M351" s="152" t="s">
        <v>3</v>
      </c>
      <c r="N351" s="153" t="s">
        <v>43</v>
      </c>
      <c r="O351" s="52"/>
      <c r="P351" s="154">
        <f>O351*H351</f>
        <v>0</v>
      </c>
      <c r="Q351" s="154">
        <v>0</v>
      </c>
      <c r="R351" s="154">
        <f>Q351*H351</f>
        <v>0</v>
      </c>
      <c r="S351" s="154">
        <v>0</v>
      </c>
      <c r="T351" s="155">
        <f>S351*H351</f>
        <v>0</v>
      </c>
      <c r="AR351" s="156" t="s">
        <v>126</v>
      </c>
      <c r="AT351" s="156" t="s">
        <v>122</v>
      </c>
      <c r="AU351" s="156" t="s">
        <v>82</v>
      </c>
      <c r="AY351" s="17" t="s">
        <v>119</v>
      </c>
      <c r="BE351" s="157">
        <f>IF(N351="základní",J351,0)</f>
        <v>0</v>
      </c>
      <c r="BF351" s="157">
        <f>IF(N351="snížená",J351,0)</f>
        <v>0</v>
      </c>
      <c r="BG351" s="157">
        <f>IF(N351="zákl. přenesená",J351,0)</f>
        <v>0</v>
      </c>
      <c r="BH351" s="157">
        <f>IF(N351="sníž. přenesená",J351,0)</f>
        <v>0</v>
      </c>
      <c r="BI351" s="157">
        <f>IF(N351="nulová",J351,0)</f>
        <v>0</v>
      </c>
      <c r="BJ351" s="17" t="s">
        <v>80</v>
      </c>
      <c r="BK351" s="157">
        <f>ROUND(I351*H351,2)</f>
        <v>0</v>
      </c>
      <c r="BL351" s="17" t="s">
        <v>126</v>
      </c>
      <c r="BM351" s="156" t="s">
        <v>1020</v>
      </c>
    </row>
    <row r="352" spans="2:65" s="1" customFormat="1" ht="11.25">
      <c r="B352" s="32"/>
      <c r="D352" s="158" t="s">
        <v>128</v>
      </c>
      <c r="F352" s="159" t="s">
        <v>592</v>
      </c>
      <c r="I352" s="88"/>
      <c r="L352" s="32"/>
      <c r="M352" s="160"/>
      <c r="N352" s="52"/>
      <c r="O352" s="52"/>
      <c r="P352" s="52"/>
      <c r="Q352" s="52"/>
      <c r="R352" s="52"/>
      <c r="S352" s="52"/>
      <c r="T352" s="53"/>
      <c r="AT352" s="17" t="s">
        <v>128</v>
      </c>
      <c r="AU352" s="17" t="s">
        <v>82</v>
      </c>
    </row>
    <row r="353" spans="2:65" s="13" customFormat="1" ht="11.25">
      <c r="B353" s="172"/>
      <c r="D353" s="158" t="s">
        <v>232</v>
      </c>
      <c r="E353" s="173" t="s">
        <v>3</v>
      </c>
      <c r="F353" s="174" t="s">
        <v>1013</v>
      </c>
      <c r="H353" s="175">
        <v>245</v>
      </c>
      <c r="I353" s="176"/>
      <c r="L353" s="172"/>
      <c r="M353" s="177"/>
      <c r="N353" s="178"/>
      <c r="O353" s="178"/>
      <c r="P353" s="178"/>
      <c r="Q353" s="178"/>
      <c r="R353" s="178"/>
      <c r="S353" s="178"/>
      <c r="T353" s="179"/>
      <c r="AT353" s="173" t="s">
        <v>232</v>
      </c>
      <c r="AU353" s="173" t="s">
        <v>82</v>
      </c>
      <c r="AV353" s="13" t="s">
        <v>82</v>
      </c>
      <c r="AW353" s="13" t="s">
        <v>33</v>
      </c>
      <c r="AX353" s="13" t="s">
        <v>72</v>
      </c>
      <c r="AY353" s="173" t="s">
        <v>119</v>
      </c>
    </row>
    <row r="354" spans="2:65" s="14" customFormat="1" ht="11.25">
      <c r="B354" s="180"/>
      <c r="D354" s="158" t="s">
        <v>232</v>
      </c>
      <c r="E354" s="181" t="s">
        <v>3</v>
      </c>
      <c r="F354" s="182" t="s">
        <v>235</v>
      </c>
      <c r="H354" s="183">
        <v>245</v>
      </c>
      <c r="I354" s="184"/>
      <c r="L354" s="180"/>
      <c r="M354" s="185"/>
      <c r="N354" s="186"/>
      <c r="O354" s="186"/>
      <c r="P354" s="186"/>
      <c r="Q354" s="186"/>
      <c r="R354" s="186"/>
      <c r="S354" s="186"/>
      <c r="T354" s="187"/>
      <c r="AT354" s="181" t="s">
        <v>232</v>
      </c>
      <c r="AU354" s="181" t="s">
        <v>82</v>
      </c>
      <c r="AV354" s="14" t="s">
        <v>126</v>
      </c>
      <c r="AW354" s="14" t="s">
        <v>33</v>
      </c>
      <c r="AX354" s="14" t="s">
        <v>80</v>
      </c>
      <c r="AY354" s="181" t="s">
        <v>119</v>
      </c>
    </row>
    <row r="355" spans="2:65" s="1" customFormat="1" ht="16.5" customHeight="1">
      <c r="B355" s="144"/>
      <c r="C355" s="145" t="s">
        <v>496</v>
      </c>
      <c r="D355" s="145" t="s">
        <v>122</v>
      </c>
      <c r="E355" s="146" t="s">
        <v>622</v>
      </c>
      <c r="F355" s="147" t="s">
        <v>623</v>
      </c>
      <c r="G355" s="148" t="s">
        <v>624</v>
      </c>
      <c r="H355" s="149">
        <v>13</v>
      </c>
      <c r="I355" s="150"/>
      <c r="J355" s="151">
        <f>ROUND(I355*H355,2)</f>
        <v>0</v>
      </c>
      <c r="K355" s="147" t="s">
        <v>3</v>
      </c>
      <c r="L355" s="32"/>
      <c r="M355" s="152" t="s">
        <v>3</v>
      </c>
      <c r="N355" s="153" t="s">
        <v>43</v>
      </c>
      <c r="O355" s="52"/>
      <c r="P355" s="154">
        <f>O355*H355</f>
        <v>0</v>
      </c>
      <c r="Q355" s="154">
        <v>0</v>
      </c>
      <c r="R355" s="154">
        <f>Q355*H355</f>
        <v>0</v>
      </c>
      <c r="S355" s="154">
        <v>0</v>
      </c>
      <c r="T355" s="155">
        <f>S355*H355</f>
        <v>0</v>
      </c>
      <c r="AR355" s="156" t="s">
        <v>126</v>
      </c>
      <c r="AT355" s="156" t="s">
        <v>122</v>
      </c>
      <c r="AU355" s="156" t="s">
        <v>82</v>
      </c>
      <c r="AY355" s="17" t="s">
        <v>119</v>
      </c>
      <c r="BE355" s="157">
        <f>IF(N355="základní",J355,0)</f>
        <v>0</v>
      </c>
      <c r="BF355" s="157">
        <f>IF(N355="snížená",J355,0)</f>
        <v>0</v>
      </c>
      <c r="BG355" s="157">
        <f>IF(N355="zákl. přenesená",J355,0)</f>
        <v>0</v>
      </c>
      <c r="BH355" s="157">
        <f>IF(N355="sníž. přenesená",J355,0)</f>
        <v>0</v>
      </c>
      <c r="BI355" s="157">
        <f>IF(N355="nulová",J355,0)</f>
        <v>0</v>
      </c>
      <c r="BJ355" s="17" t="s">
        <v>80</v>
      </c>
      <c r="BK355" s="157">
        <f>ROUND(I355*H355,2)</f>
        <v>0</v>
      </c>
      <c r="BL355" s="17" t="s">
        <v>126</v>
      </c>
      <c r="BM355" s="156" t="s">
        <v>1021</v>
      </c>
    </row>
    <row r="356" spans="2:65" s="1" customFormat="1" ht="11.25">
      <c r="B356" s="32"/>
      <c r="D356" s="158" t="s">
        <v>128</v>
      </c>
      <c r="F356" s="159" t="s">
        <v>623</v>
      </c>
      <c r="I356" s="88"/>
      <c r="L356" s="32"/>
      <c r="M356" s="160"/>
      <c r="N356" s="52"/>
      <c r="O356" s="52"/>
      <c r="P356" s="52"/>
      <c r="Q356" s="52"/>
      <c r="R356" s="52"/>
      <c r="S356" s="52"/>
      <c r="T356" s="53"/>
      <c r="AT356" s="17" t="s">
        <v>128</v>
      </c>
      <c r="AU356" s="17" t="s">
        <v>82</v>
      </c>
    </row>
    <row r="357" spans="2:65" s="1" customFormat="1" ht="16.5" customHeight="1">
      <c r="B357" s="144"/>
      <c r="C357" s="145" t="s">
        <v>504</v>
      </c>
      <c r="D357" s="145" t="s">
        <v>122</v>
      </c>
      <c r="E357" s="146" t="s">
        <v>1022</v>
      </c>
      <c r="F357" s="147" t="s">
        <v>1023</v>
      </c>
      <c r="G357" s="148" t="s">
        <v>252</v>
      </c>
      <c r="H357" s="149">
        <v>59.808</v>
      </c>
      <c r="I357" s="150"/>
      <c r="J357" s="151">
        <f>ROUND(I357*H357,2)</f>
        <v>0</v>
      </c>
      <c r="K357" s="147" t="s">
        <v>914</v>
      </c>
      <c r="L357" s="32"/>
      <c r="M357" s="152" t="s">
        <v>3</v>
      </c>
      <c r="N357" s="153" t="s">
        <v>43</v>
      </c>
      <c r="O357" s="52"/>
      <c r="P357" s="154">
        <f>O357*H357</f>
        <v>0</v>
      </c>
      <c r="Q357" s="154">
        <v>0</v>
      </c>
      <c r="R357" s="154">
        <f>Q357*H357</f>
        <v>0</v>
      </c>
      <c r="S357" s="154">
        <v>0</v>
      </c>
      <c r="T357" s="155">
        <f>S357*H357</f>
        <v>0</v>
      </c>
      <c r="AR357" s="156" t="s">
        <v>126</v>
      </c>
      <c r="AT357" s="156" t="s">
        <v>122</v>
      </c>
      <c r="AU357" s="156" t="s">
        <v>82</v>
      </c>
      <c r="AY357" s="17" t="s">
        <v>119</v>
      </c>
      <c r="BE357" s="157">
        <f>IF(N357="základní",J357,0)</f>
        <v>0</v>
      </c>
      <c r="BF357" s="157">
        <f>IF(N357="snížená",J357,0)</f>
        <v>0</v>
      </c>
      <c r="BG357" s="157">
        <f>IF(N357="zákl. přenesená",J357,0)</f>
        <v>0</v>
      </c>
      <c r="BH357" s="157">
        <f>IF(N357="sníž. přenesená",J357,0)</f>
        <v>0</v>
      </c>
      <c r="BI357" s="157">
        <f>IF(N357="nulová",J357,0)</f>
        <v>0</v>
      </c>
      <c r="BJ357" s="17" t="s">
        <v>80</v>
      </c>
      <c r="BK357" s="157">
        <f>ROUND(I357*H357,2)</f>
        <v>0</v>
      </c>
      <c r="BL357" s="17" t="s">
        <v>126</v>
      </c>
      <c r="BM357" s="156" t="s">
        <v>1024</v>
      </c>
    </row>
    <row r="358" spans="2:65" s="1" customFormat="1" ht="11.25">
      <c r="B358" s="32"/>
      <c r="D358" s="158" t="s">
        <v>128</v>
      </c>
      <c r="F358" s="159" t="s">
        <v>1025</v>
      </c>
      <c r="I358" s="88"/>
      <c r="L358" s="32"/>
      <c r="M358" s="160"/>
      <c r="N358" s="52"/>
      <c r="O358" s="52"/>
      <c r="P358" s="52"/>
      <c r="Q358" s="52"/>
      <c r="R358" s="52"/>
      <c r="S358" s="52"/>
      <c r="T358" s="53"/>
      <c r="AT358" s="17" t="s">
        <v>128</v>
      </c>
      <c r="AU358" s="17" t="s">
        <v>82</v>
      </c>
    </row>
    <row r="359" spans="2:65" s="13" customFormat="1" ht="11.25">
      <c r="B359" s="172"/>
      <c r="D359" s="158" t="s">
        <v>232</v>
      </c>
      <c r="E359" s="173" t="s">
        <v>3</v>
      </c>
      <c r="F359" s="174" t="s">
        <v>1004</v>
      </c>
      <c r="H359" s="175">
        <v>59.808</v>
      </c>
      <c r="I359" s="176"/>
      <c r="L359" s="172"/>
      <c r="M359" s="177"/>
      <c r="N359" s="178"/>
      <c r="O359" s="178"/>
      <c r="P359" s="178"/>
      <c r="Q359" s="178"/>
      <c r="R359" s="178"/>
      <c r="S359" s="178"/>
      <c r="T359" s="179"/>
      <c r="AT359" s="173" t="s">
        <v>232</v>
      </c>
      <c r="AU359" s="173" t="s">
        <v>82</v>
      </c>
      <c r="AV359" s="13" t="s">
        <v>82</v>
      </c>
      <c r="AW359" s="13" t="s">
        <v>33</v>
      </c>
      <c r="AX359" s="13" t="s">
        <v>72</v>
      </c>
      <c r="AY359" s="173" t="s">
        <v>119</v>
      </c>
    </row>
    <row r="360" spans="2:65" s="14" customFormat="1" ht="11.25">
      <c r="B360" s="180"/>
      <c r="D360" s="158" t="s">
        <v>232</v>
      </c>
      <c r="E360" s="181" t="s">
        <v>3</v>
      </c>
      <c r="F360" s="182" t="s">
        <v>235</v>
      </c>
      <c r="H360" s="183">
        <v>59.808</v>
      </c>
      <c r="I360" s="184"/>
      <c r="L360" s="180"/>
      <c r="M360" s="185"/>
      <c r="N360" s="186"/>
      <c r="O360" s="186"/>
      <c r="P360" s="186"/>
      <c r="Q360" s="186"/>
      <c r="R360" s="186"/>
      <c r="S360" s="186"/>
      <c r="T360" s="187"/>
      <c r="AT360" s="181" t="s">
        <v>232</v>
      </c>
      <c r="AU360" s="181" t="s">
        <v>82</v>
      </c>
      <c r="AV360" s="14" t="s">
        <v>126</v>
      </c>
      <c r="AW360" s="14" t="s">
        <v>33</v>
      </c>
      <c r="AX360" s="14" t="s">
        <v>80</v>
      </c>
      <c r="AY360" s="181" t="s">
        <v>119</v>
      </c>
    </row>
    <row r="361" spans="2:65" s="1" customFormat="1" ht="16.5" customHeight="1">
      <c r="B361" s="144"/>
      <c r="C361" s="145" t="s">
        <v>509</v>
      </c>
      <c r="D361" s="145" t="s">
        <v>122</v>
      </c>
      <c r="E361" s="146" t="s">
        <v>648</v>
      </c>
      <c r="F361" s="147" t="s">
        <v>649</v>
      </c>
      <c r="G361" s="148" t="s">
        <v>252</v>
      </c>
      <c r="H361" s="149">
        <v>21.515000000000001</v>
      </c>
      <c r="I361" s="150"/>
      <c r="J361" s="151">
        <f>ROUND(I361*H361,2)</f>
        <v>0</v>
      </c>
      <c r="K361" s="147" t="s">
        <v>268</v>
      </c>
      <c r="L361" s="32"/>
      <c r="M361" s="152" t="s">
        <v>3</v>
      </c>
      <c r="N361" s="153" t="s">
        <v>43</v>
      </c>
      <c r="O361" s="52"/>
      <c r="P361" s="154">
        <f>O361*H361</f>
        <v>0</v>
      </c>
      <c r="Q361" s="154">
        <v>0</v>
      </c>
      <c r="R361" s="154">
        <f>Q361*H361</f>
        <v>0</v>
      </c>
      <c r="S361" s="154">
        <v>0.10199999999999999</v>
      </c>
      <c r="T361" s="155">
        <f>S361*H361</f>
        <v>2.1945299999999999</v>
      </c>
      <c r="AR361" s="156" t="s">
        <v>126</v>
      </c>
      <c r="AT361" s="156" t="s">
        <v>122</v>
      </c>
      <c r="AU361" s="156" t="s">
        <v>82</v>
      </c>
      <c r="AY361" s="17" t="s">
        <v>119</v>
      </c>
      <c r="BE361" s="157">
        <f>IF(N361="základní",J361,0)</f>
        <v>0</v>
      </c>
      <c r="BF361" s="157">
        <f>IF(N361="snížená",J361,0)</f>
        <v>0</v>
      </c>
      <c r="BG361" s="157">
        <f>IF(N361="zákl. přenesená",J361,0)</f>
        <v>0</v>
      </c>
      <c r="BH361" s="157">
        <f>IF(N361="sníž. přenesená",J361,0)</f>
        <v>0</v>
      </c>
      <c r="BI361" s="157">
        <f>IF(N361="nulová",J361,0)</f>
        <v>0</v>
      </c>
      <c r="BJ361" s="17" t="s">
        <v>80</v>
      </c>
      <c r="BK361" s="157">
        <f>ROUND(I361*H361,2)</f>
        <v>0</v>
      </c>
      <c r="BL361" s="17" t="s">
        <v>126</v>
      </c>
      <c r="BM361" s="156" t="s">
        <v>1026</v>
      </c>
    </row>
    <row r="362" spans="2:65" s="1" customFormat="1" ht="19.5">
      <c r="B362" s="32"/>
      <c r="D362" s="158" t="s">
        <v>128</v>
      </c>
      <c r="F362" s="159" t="s">
        <v>651</v>
      </c>
      <c r="I362" s="88"/>
      <c r="L362" s="32"/>
      <c r="M362" s="160"/>
      <c r="N362" s="52"/>
      <c r="O362" s="52"/>
      <c r="P362" s="52"/>
      <c r="Q362" s="52"/>
      <c r="R362" s="52"/>
      <c r="S362" s="52"/>
      <c r="T362" s="53"/>
      <c r="AT362" s="17" t="s">
        <v>128</v>
      </c>
      <c r="AU362" s="17" t="s">
        <v>82</v>
      </c>
    </row>
    <row r="363" spans="2:65" s="12" customFormat="1" ht="11.25">
      <c r="B363" s="165"/>
      <c r="D363" s="158" t="s">
        <v>232</v>
      </c>
      <c r="E363" s="166" t="s">
        <v>3</v>
      </c>
      <c r="F363" s="167" t="s">
        <v>652</v>
      </c>
      <c r="H363" s="166" t="s">
        <v>3</v>
      </c>
      <c r="I363" s="168"/>
      <c r="L363" s="165"/>
      <c r="M363" s="169"/>
      <c r="N363" s="170"/>
      <c r="O363" s="170"/>
      <c r="P363" s="170"/>
      <c r="Q363" s="170"/>
      <c r="R363" s="170"/>
      <c r="S363" s="170"/>
      <c r="T363" s="171"/>
      <c r="AT363" s="166" t="s">
        <v>232</v>
      </c>
      <c r="AU363" s="166" t="s">
        <v>82</v>
      </c>
      <c r="AV363" s="12" t="s">
        <v>80</v>
      </c>
      <c r="AW363" s="12" t="s">
        <v>33</v>
      </c>
      <c r="AX363" s="12" t="s">
        <v>72</v>
      </c>
      <c r="AY363" s="166" t="s">
        <v>119</v>
      </c>
    </row>
    <row r="364" spans="2:65" s="13" customFormat="1" ht="11.25">
      <c r="B364" s="172"/>
      <c r="D364" s="158" t="s">
        <v>232</v>
      </c>
      <c r="E364" s="173" t="s">
        <v>3</v>
      </c>
      <c r="F364" s="174" t="s">
        <v>1027</v>
      </c>
      <c r="H364" s="175">
        <v>21.515000000000001</v>
      </c>
      <c r="I364" s="176"/>
      <c r="L364" s="172"/>
      <c r="M364" s="177"/>
      <c r="N364" s="178"/>
      <c r="O364" s="178"/>
      <c r="P364" s="178"/>
      <c r="Q364" s="178"/>
      <c r="R364" s="178"/>
      <c r="S364" s="178"/>
      <c r="T364" s="179"/>
      <c r="AT364" s="173" t="s">
        <v>232</v>
      </c>
      <c r="AU364" s="173" t="s">
        <v>82</v>
      </c>
      <c r="AV364" s="13" t="s">
        <v>82</v>
      </c>
      <c r="AW364" s="13" t="s">
        <v>33</v>
      </c>
      <c r="AX364" s="13" t="s">
        <v>72</v>
      </c>
      <c r="AY364" s="173" t="s">
        <v>119</v>
      </c>
    </row>
    <row r="365" spans="2:65" s="14" customFormat="1" ht="11.25">
      <c r="B365" s="180"/>
      <c r="D365" s="158" t="s">
        <v>232</v>
      </c>
      <c r="E365" s="181" t="s">
        <v>3</v>
      </c>
      <c r="F365" s="182" t="s">
        <v>235</v>
      </c>
      <c r="H365" s="183">
        <v>21.515000000000001</v>
      </c>
      <c r="I365" s="184"/>
      <c r="L365" s="180"/>
      <c r="M365" s="185"/>
      <c r="N365" s="186"/>
      <c r="O365" s="186"/>
      <c r="P365" s="186"/>
      <c r="Q365" s="186"/>
      <c r="R365" s="186"/>
      <c r="S365" s="186"/>
      <c r="T365" s="187"/>
      <c r="AT365" s="181" t="s">
        <v>232</v>
      </c>
      <c r="AU365" s="181" t="s">
        <v>82</v>
      </c>
      <c r="AV365" s="14" t="s">
        <v>126</v>
      </c>
      <c r="AW365" s="14" t="s">
        <v>33</v>
      </c>
      <c r="AX365" s="14" t="s">
        <v>80</v>
      </c>
      <c r="AY365" s="181" t="s">
        <v>119</v>
      </c>
    </row>
    <row r="366" spans="2:65" s="11" customFormat="1" ht="25.9" customHeight="1">
      <c r="B366" s="131"/>
      <c r="D366" s="132" t="s">
        <v>71</v>
      </c>
      <c r="E366" s="133" t="s">
        <v>668</v>
      </c>
      <c r="F366" s="133" t="s">
        <v>1028</v>
      </c>
      <c r="I366" s="134"/>
      <c r="J366" s="135">
        <f>BK366</f>
        <v>0</v>
      </c>
      <c r="L366" s="131"/>
      <c r="M366" s="136"/>
      <c r="N366" s="137"/>
      <c r="O366" s="137"/>
      <c r="P366" s="138">
        <f>P367+P373+P381+P391+P405+P411</f>
        <v>0</v>
      </c>
      <c r="Q366" s="137"/>
      <c r="R366" s="138">
        <f>R367+R373+R381+R391+R405+R411</f>
        <v>0</v>
      </c>
      <c r="S366" s="137"/>
      <c r="T366" s="139">
        <f>T367+T373+T381+T391+T405+T411</f>
        <v>0</v>
      </c>
      <c r="AR366" s="132" t="s">
        <v>82</v>
      </c>
      <c r="AT366" s="140" t="s">
        <v>71</v>
      </c>
      <c r="AU366" s="140" t="s">
        <v>72</v>
      </c>
      <c r="AY366" s="132" t="s">
        <v>119</v>
      </c>
      <c r="BK366" s="141">
        <f>BK367+BK373+BK381+BK391+BK405+BK411</f>
        <v>0</v>
      </c>
    </row>
    <row r="367" spans="2:65" s="11" customFormat="1" ht="22.9" customHeight="1">
      <c r="B367" s="131"/>
      <c r="D367" s="132" t="s">
        <v>71</v>
      </c>
      <c r="E367" s="142" t="s">
        <v>670</v>
      </c>
      <c r="F367" s="142" t="s">
        <v>1029</v>
      </c>
      <c r="I367" s="134"/>
      <c r="J367" s="143">
        <f>BK367</f>
        <v>0</v>
      </c>
      <c r="L367" s="131"/>
      <c r="M367" s="136"/>
      <c r="N367" s="137"/>
      <c r="O367" s="137"/>
      <c r="P367" s="138">
        <f>SUM(P368:P372)</f>
        <v>0</v>
      </c>
      <c r="Q367" s="137"/>
      <c r="R367" s="138">
        <f>SUM(R368:R372)</f>
        <v>0</v>
      </c>
      <c r="S367" s="137"/>
      <c r="T367" s="139">
        <f>SUM(T368:T372)</f>
        <v>0</v>
      </c>
      <c r="AR367" s="132" t="s">
        <v>82</v>
      </c>
      <c r="AT367" s="140" t="s">
        <v>71</v>
      </c>
      <c r="AU367" s="140" t="s">
        <v>80</v>
      </c>
      <c r="AY367" s="132" t="s">
        <v>119</v>
      </c>
      <c r="BK367" s="141">
        <f>SUM(BK368:BK372)</f>
        <v>0</v>
      </c>
    </row>
    <row r="368" spans="2:65" s="1" customFormat="1" ht="16.5" customHeight="1">
      <c r="B368" s="144"/>
      <c r="C368" s="145" t="s">
        <v>514</v>
      </c>
      <c r="D368" s="145" t="s">
        <v>122</v>
      </c>
      <c r="E368" s="146" t="s">
        <v>693</v>
      </c>
      <c r="F368" s="147" t="s">
        <v>694</v>
      </c>
      <c r="G368" s="148" t="s">
        <v>252</v>
      </c>
      <c r="H368" s="149">
        <v>95.391999999999996</v>
      </c>
      <c r="I368" s="150"/>
      <c r="J368" s="151">
        <f>ROUND(I368*H368,2)</f>
        <v>0</v>
      </c>
      <c r="K368" s="147" t="s">
        <v>3</v>
      </c>
      <c r="L368" s="32"/>
      <c r="M368" s="152" t="s">
        <v>3</v>
      </c>
      <c r="N368" s="153" t="s">
        <v>43</v>
      </c>
      <c r="O368" s="52"/>
      <c r="P368" s="154">
        <f>O368*H368</f>
        <v>0</v>
      </c>
      <c r="Q368" s="154">
        <v>0</v>
      </c>
      <c r="R368" s="154">
        <f>Q368*H368</f>
        <v>0</v>
      </c>
      <c r="S368" s="154">
        <v>0</v>
      </c>
      <c r="T368" s="155">
        <f>S368*H368</f>
        <v>0</v>
      </c>
      <c r="AR368" s="156" t="s">
        <v>318</v>
      </c>
      <c r="AT368" s="156" t="s">
        <v>122</v>
      </c>
      <c r="AU368" s="156" t="s">
        <v>82</v>
      </c>
      <c r="AY368" s="17" t="s">
        <v>119</v>
      </c>
      <c r="BE368" s="157">
        <f>IF(N368="základní",J368,0)</f>
        <v>0</v>
      </c>
      <c r="BF368" s="157">
        <f>IF(N368="snížená",J368,0)</f>
        <v>0</v>
      </c>
      <c r="BG368" s="157">
        <f>IF(N368="zákl. přenesená",J368,0)</f>
        <v>0</v>
      </c>
      <c r="BH368" s="157">
        <f>IF(N368="sníž. přenesená",J368,0)</f>
        <v>0</v>
      </c>
      <c r="BI368" s="157">
        <f>IF(N368="nulová",J368,0)</f>
        <v>0</v>
      </c>
      <c r="BJ368" s="17" t="s">
        <v>80</v>
      </c>
      <c r="BK368" s="157">
        <f>ROUND(I368*H368,2)</f>
        <v>0</v>
      </c>
      <c r="BL368" s="17" t="s">
        <v>318</v>
      </c>
      <c r="BM368" s="156" t="s">
        <v>1030</v>
      </c>
    </row>
    <row r="369" spans="2:65" s="1" customFormat="1" ht="11.25">
      <c r="B369" s="32"/>
      <c r="D369" s="158" t="s">
        <v>128</v>
      </c>
      <c r="F369" s="159" t="s">
        <v>694</v>
      </c>
      <c r="I369" s="88"/>
      <c r="L369" s="32"/>
      <c r="M369" s="160"/>
      <c r="N369" s="52"/>
      <c r="O369" s="52"/>
      <c r="P369" s="52"/>
      <c r="Q369" s="52"/>
      <c r="R369" s="52"/>
      <c r="S369" s="52"/>
      <c r="T369" s="53"/>
      <c r="AT369" s="17" t="s">
        <v>128</v>
      </c>
      <c r="AU369" s="17" t="s">
        <v>82</v>
      </c>
    </row>
    <row r="370" spans="2:65" s="12" customFormat="1" ht="11.25">
      <c r="B370" s="165"/>
      <c r="D370" s="158" t="s">
        <v>232</v>
      </c>
      <c r="E370" s="166" t="s">
        <v>3</v>
      </c>
      <c r="F370" s="167" t="s">
        <v>259</v>
      </c>
      <c r="H370" s="166" t="s">
        <v>3</v>
      </c>
      <c r="I370" s="168"/>
      <c r="L370" s="165"/>
      <c r="M370" s="169"/>
      <c r="N370" s="170"/>
      <c r="O370" s="170"/>
      <c r="P370" s="170"/>
      <c r="Q370" s="170"/>
      <c r="R370" s="170"/>
      <c r="S370" s="170"/>
      <c r="T370" s="171"/>
      <c r="AT370" s="166" t="s">
        <v>232</v>
      </c>
      <c r="AU370" s="166" t="s">
        <v>82</v>
      </c>
      <c r="AV370" s="12" t="s">
        <v>80</v>
      </c>
      <c r="AW370" s="12" t="s">
        <v>33</v>
      </c>
      <c r="AX370" s="12" t="s">
        <v>72</v>
      </c>
      <c r="AY370" s="166" t="s">
        <v>119</v>
      </c>
    </row>
    <row r="371" spans="2:65" s="13" customFormat="1" ht="11.25">
      <c r="B371" s="172"/>
      <c r="D371" s="158" t="s">
        <v>232</v>
      </c>
      <c r="E371" s="173" t="s">
        <v>3</v>
      </c>
      <c r="F371" s="174" t="s">
        <v>1031</v>
      </c>
      <c r="H371" s="175">
        <v>95.391999999999996</v>
      </c>
      <c r="I371" s="176"/>
      <c r="L371" s="172"/>
      <c r="M371" s="177"/>
      <c r="N371" s="178"/>
      <c r="O371" s="178"/>
      <c r="P371" s="178"/>
      <c r="Q371" s="178"/>
      <c r="R371" s="178"/>
      <c r="S371" s="178"/>
      <c r="T371" s="179"/>
      <c r="AT371" s="173" t="s">
        <v>232</v>
      </c>
      <c r="AU371" s="173" t="s">
        <v>82</v>
      </c>
      <c r="AV371" s="13" t="s">
        <v>82</v>
      </c>
      <c r="AW371" s="13" t="s">
        <v>33</v>
      </c>
      <c r="AX371" s="13" t="s">
        <v>72</v>
      </c>
      <c r="AY371" s="173" t="s">
        <v>119</v>
      </c>
    </row>
    <row r="372" spans="2:65" s="14" customFormat="1" ht="11.25">
      <c r="B372" s="180"/>
      <c r="D372" s="158" t="s">
        <v>232</v>
      </c>
      <c r="E372" s="181" t="s">
        <v>3</v>
      </c>
      <c r="F372" s="182" t="s">
        <v>235</v>
      </c>
      <c r="H372" s="183">
        <v>95.391999999999996</v>
      </c>
      <c r="I372" s="184"/>
      <c r="L372" s="180"/>
      <c r="M372" s="185"/>
      <c r="N372" s="186"/>
      <c r="O372" s="186"/>
      <c r="P372" s="186"/>
      <c r="Q372" s="186"/>
      <c r="R372" s="186"/>
      <c r="S372" s="186"/>
      <c r="T372" s="187"/>
      <c r="AT372" s="181" t="s">
        <v>232</v>
      </c>
      <c r="AU372" s="181" t="s">
        <v>82</v>
      </c>
      <c r="AV372" s="14" t="s">
        <v>126</v>
      </c>
      <c r="AW372" s="14" t="s">
        <v>33</v>
      </c>
      <c r="AX372" s="14" t="s">
        <v>80</v>
      </c>
      <c r="AY372" s="181" t="s">
        <v>119</v>
      </c>
    </row>
    <row r="373" spans="2:65" s="11" customFormat="1" ht="22.9" customHeight="1">
      <c r="B373" s="131"/>
      <c r="D373" s="132" t="s">
        <v>71</v>
      </c>
      <c r="E373" s="142" t="s">
        <v>718</v>
      </c>
      <c r="F373" s="142" t="s">
        <v>1032</v>
      </c>
      <c r="I373" s="134"/>
      <c r="J373" s="143">
        <f>BK373</f>
        <v>0</v>
      </c>
      <c r="L373" s="131"/>
      <c r="M373" s="136"/>
      <c r="N373" s="137"/>
      <c r="O373" s="137"/>
      <c r="P373" s="138">
        <f>SUM(P374:P380)</f>
        <v>0</v>
      </c>
      <c r="Q373" s="137"/>
      <c r="R373" s="138">
        <f>SUM(R374:R380)</f>
        <v>0</v>
      </c>
      <c r="S373" s="137"/>
      <c r="T373" s="139">
        <f>SUM(T374:T380)</f>
        <v>0</v>
      </c>
      <c r="AR373" s="132" t="s">
        <v>82</v>
      </c>
      <c r="AT373" s="140" t="s">
        <v>71</v>
      </c>
      <c r="AU373" s="140" t="s">
        <v>80</v>
      </c>
      <c r="AY373" s="132" t="s">
        <v>119</v>
      </c>
      <c r="BK373" s="141">
        <f>SUM(BK374:BK380)</f>
        <v>0</v>
      </c>
    </row>
    <row r="374" spans="2:65" s="1" customFormat="1" ht="24" customHeight="1">
      <c r="B374" s="144"/>
      <c r="C374" s="145" t="s">
        <v>521</v>
      </c>
      <c r="D374" s="145" t="s">
        <v>122</v>
      </c>
      <c r="E374" s="146" t="s">
        <v>721</v>
      </c>
      <c r="F374" s="147" t="s">
        <v>722</v>
      </c>
      <c r="G374" s="148" t="s">
        <v>252</v>
      </c>
      <c r="H374" s="149">
        <v>157.69200000000001</v>
      </c>
      <c r="I374" s="150"/>
      <c r="J374" s="151">
        <f>ROUND(I374*H374,2)</f>
        <v>0</v>
      </c>
      <c r="K374" s="147" t="s">
        <v>3</v>
      </c>
      <c r="L374" s="32"/>
      <c r="M374" s="152" t="s">
        <v>3</v>
      </c>
      <c r="N374" s="153" t="s">
        <v>43</v>
      </c>
      <c r="O374" s="52"/>
      <c r="P374" s="154">
        <f>O374*H374</f>
        <v>0</v>
      </c>
      <c r="Q374" s="154">
        <v>0</v>
      </c>
      <c r="R374" s="154">
        <f>Q374*H374</f>
        <v>0</v>
      </c>
      <c r="S374" s="154">
        <v>0</v>
      </c>
      <c r="T374" s="155">
        <f>S374*H374</f>
        <v>0</v>
      </c>
      <c r="AR374" s="156" t="s">
        <v>318</v>
      </c>
      <c r="AT374" s="156" t="s">
        <v>122</v>
      </c>
      <c r="AU374" s="156" t="s">
        <v>82</v>
      </c>
      <c r="AY374" s="17" t="s">
        <v>119</v>
      </c>
      <c r="BE374" s="157">
        <f>IF(N374="základní",J374,0)</f>
        <v>0</v>
      </c>
      <c r="BF374" s="157">
        <f>IF(N374="snížená",J374,0)</f>
        <v>0</v>
      </c>
      <c r="BG374" s="157">
        <f>IF(N374="zákl. přenesená",J374,0)</f>
        <v>0</v>
      </c>
      <c r="BH374" s="157">
        <f>IF(N374="sníž. přenesená",J374,0)</f>
        <v>0</v>
      </c>
      <c r="BI374" s="157">
        <f>IF(N374="nulová",J374,0)</f>
        <v>0</v>
      </c>
      <c r="BJ374" s="17" t="s">
        <v>80</v>
      </c>
      <c r="BK374" s="157">
        <f>ROUND(I374*H374,2)</f>
        <v>0</v>
      </c>
      <c r="BL374" s="17" t="s">
        <v>318</v>
      </c>
      <c r="BM374" s="156" t="s">
        <v>1033</v>
      </c>
    </row>
    <row r="375" spans="2:65" s="1" customFormat="1" ht="11.25">
      <c r="B375" s="32"/>
      <c r="D375" s="158" t="s">
        <v>128</v>
      </c>
      <c r="F375" s="159" t="s">
        <v>722</v>
      </c>
      <c r="I375" s="88"/>
      <c r="L375" s="32"/>
      <c r="M375" s="160"/>
      <c r="N375" s="52"/>
      <c r="O375" s="52"/>
      <c r="P375" s="52"/>
      <c r="Q375" s="52"/>
      <c r="R375" s="52"/>
      <c r="S375" s="52"/>
      <c r="T375" s="53"/>
      <c r="AT375" s="17" t="s">
        <v>128</v>
      </c>
      <c r="AU375" s="17" t="s">
        <v>82</v>
      </c>
    </row>
    <row r="376" spans="2:65" s="12" customFormat="1" ht="11.25">
      <c r="B376" s="165"/>
      <c r="D376" s="158" t="s">
        <v>232</v>
      </c>
      <c r="E376" s="166" t="s">
        <v>3</v>
      </c>
      <c r="F376" s="167" t="s">
        <v>367</v>
      </c>
      <c r="H376" s="166" t="s">
        <v>3</v>
      </c>
      <c r="I376" s="168"/>
      <c r="L376" s="165"/>
      <c r="M376" s="169"/>
      <c r="N376" s="170"/>
      <c r="O376" s="170"/>
      <c r="P376" s="170"/>
      <c r="Q376" s="170"/>
      <c r="R376" s="170"/>
      <c r="S376" s="170"/>
      <c r="T376" s="171"/>
      <c r="AT376" s="166" t="s">
        <v>232</v>
      </c>
      <c r="AU376" s="166" t="s">
        <v>82</v>
      </c>
      <c r="AV376" s="12" t="s">
        <v>80</v>
      </c>
      <c r="AW376" s="12" t="s">
        <v>33</v>
      </c>
      <c r="AX376" s="12" t="s">
        <v>72</v>
      </c>
      <c r="AY376" s="166" t="s">
        <v>119</v>
      </c>
    </row>
    <row r="377" spans="2:65" s="13" customFormat="1" ht="11.25">
      <c r="B377" s="172"/>
      <c r="D377" s="158" t="s">
        <v>232</v>
      </c>
      <c r="E377" s="173" t="s">
        <v>3</v>
      </c>
      <c r="F377" s="174" t="s">
        <v>939</v>
      </c>
      <c r="H377" s="175">
        <v>217.5</v>
      </c>
      <c r="I377" s="176"/>
      <c r="L377" s="172"/>
      <c r="M377" s="177"/>
      <c r="N377" s="178"/>
      <c r="O377" s="178"/>
      <c r="P377" s="178"/>
      <c r="Q377" s="178"/>
      <c r="R377" s="178"/>
      <c r="S377" s="178"/>
      <c r="T377" s="179"/>
      <c r="AT377" s="173" t="s">
        <v>232</v>
      </c>
      <c r="AU377" s="173" t="s">
        <v>82</v>
      </c>
      <c r="AV377" s="13" t="s">
        <v>82</v>
      </c>
      <c r="AW377" s="13" t="s">
        <v>33</v>
      </c>
      <c r="AX377" s="13" t="s">
        <v>72</v>
      </c>
      <c r="AY377" s="173" t="s">
        <v>119</v>
      </c>
    </row>
    <row r="378" spans="2:65" s="12" customFormat="1" ht="11.25">
      <c r="B378" s="165"/>
      <c r="D378" s="158" t="s">
        <v>232</v>
      </c>
      <c r="E378" s="166" t="s">
        <v>3</v>
      </c>
      <c r="F378" s="167" t="s">
        <v>371</v>
      </c>
      <c r="H378" s="166" t="s">
        <v>3</v>
      </c>
      <c r="I378" s="168"/>
      <c r="L378" s="165"/>
      <c r="M378" s="169"/>
      <c r="N378" s="170"/>
      <c r="O378" s="170"/>
      <c r="P378" s="170"/>
      <c r="Q378" s="170"/>
      <c r="R378" s="170"/>
      <c r="S378" s="170"/>
      <c r="T378" s="171"/>
      <c r="AT378" s="166" t="s">
        <v>232</v>
      </c>
      <c r="AU378" s="166" t="s">
        <v>82</v>
      </c>
      <c r="AV378" s="12" t="s">
        <v>80</v>
      </c>
      <c r="AW378" s="12" t="s">
        <v>33</v>
      </c>
      <c r="AX378" s="12" t="s">
        <v>72</v>
      </c>
      <c r="AY378" s="166" t="s">
        <v>119</v>
      </c>
    </row>
    <row r="379" spans="2:65" s="13" customFormat="1" ht="11.25">
      <c r="B379" s="172"/>
      <c r="D379" s="158" t="s">
        <v>232</v>
      </c>
      <c r="E379" s="173" t="s">
        <v>3</v>
      </c>
      <c r="F379" s="174" t="s">
        <v>940</v>
      </c>
      <c r="H379" s="175">
        <v>-59.808</v>
      </c>
      <c r="I379" s="176"/>
      <c r="L379" s="172"/>
      <c r="M379" s="177"/>
      <c r="N379" s="178"/>
      <c r="O379" s="178"/>
      <c r="P379" s="178"/>
      <c r="Q379" s="178"/>
      <c r="R379" s="178"/>
      <c r="S379" s="178"/>
      <c r="T379" s="179"/>
      <c r="AT379" s="173" t="s">
        <v>232</v>
      </c>
      <c r="AU379" s="173" t="s">
        <v>82</v>
      </c>
      <c r="AV379" s="13" t="s">
        <v>82</v>
      </c>
      <c r="AW379" s="13" t="s">
        <v>33</v>
      </c>
      <c r="AX379" s="13" t="s">
        <v>72</v>
      </c>
      <c r="AY379" s="173" t="s">
        <v>119</v>
      </c>
    </row>
    <row r="380" spans="2:65" s="14" customFormat="1" ht="11.25">
      <c r="B380" s="180"/>
      <c r="D380" s="158" t="s">
        <v>232</v>
      </c>
      <c r="E380" s="181" t="s">
        <v>3</v>
      </c>
      <c r="F380" s="182" t="s">
        <v>235</v>
      </c>
      <c r="H380" s="183">
        <v>157.69200000000001</v>
      </c>
      <c r="I380" s="184"/>
      <c r="L380" s="180"/>
      <c r="M380" s="185"/>
      <c r="N380" s="186"/>
      <c r="O380" s="186"/>
      <c r="P380" s="186"/>
      <c r="Q380" s="186"/>
      <c r="R380" s="186"/>
      <c r="S380" s="186"/>
      <c r="T380" s="187"/>
      <c r="AT380" s="181" t="s">
        <v>232</v>
      </c>
      <c r="AU380" s="181" t="s">
        <v>82</v>
      </c>
      <c r="AV380" s="14" t="s">
        <v>126</v>
      </c>
      <c r="AW380" s="14" t="s">
        <v>33</v>
      </c>
      <c r="AX380" s="14" t="s">
        <v>80</v>
      </c>
      <c r="AY380" s="181" t="s">
        <v>119</v>
      </c>
    </row>
    <row r="381" spans="2:65" s="11" customFormat="1" ht="22.9" customHeight="1">
      <c r="B381" s="131"/>
      <c r="D381" s="132" t="s">
        <v>71</v>
      </c>
      <c r="E381" s="142" t="s">
        <v>733</v>
      </c>
      <c r="F381" s="142" t="s">
        <v>1034</v>
      </c>
      <c r="I381" s="134"/>
      <c r="J381" s="143">
        <f>BK381</f>
        <v>0</v>
      </c>
      <c r="L381" s="131"/>
      <c r="M381" s="136"/>
      <c r="N381" s="137"/>
      <c r="O381" s="137"/>
      <c r="P381" s="138">
        <f>SUM(P382:P390)</f>
        <v>0</v>
      </c>
      <c r="Q381" s="137"/>
      <c r="R381" s="138">
        <f>SUM(R382:R390)</f>
        <v>0</v>
      </c>
      <c r="S381" s="137"/>
      <c r="T381" s="139">
        <f>SUM(T382:T390)</f>
        <v>0</v>
      </c>
      <c r="AR381" s="132" t="s">
        <v>82</v>
      </c>
      <c r="AT381" s="140" t="s">
        <v>71</v>
      </c>
      <c r="AU381" s="140" t="s">
        <v>80</v>
      </c>
      <c r="AY381" s="132" t="s">
        <v>119</v>
      </c>
      <c r="BK381" s="141">
        <f>SUM(BK382:BK390)</f>
        <v>0</v>
      </c>
    </row>
    <row r="382" spans="2:65" s="1" customFormat="1" ht="16.5" customHeight="1">
      <c r="B382" s="144"/>
      <c r="C382" s="145" t="s">
        <v>529</v>
      </c>
      <c r="D382" s="145" t="s">
        <v>122</v>
      </c>
      <c r="E382" s="146" t="s">
        <v>736</v>
      </c>
      <c r="F382" s="147" t="s">
        <v>737</v>
      </c>
      <c r="G382" s="148" t="s">
        <v>389</v>
      </c>
      <c r="H382" s="149">
        <v>41.32</v>
      </c>
      <c r="I382" s="150"/>
      <c r="J382" s="151">
        <f>ROUND(I382*H382,2)</f>
        <v>0</v>
      </c>
      <c r="K382" s="147" t="s">
        <v>914</v>
      </c>
      <c r="L382" s="32"/>
      <c r="M382" s="152" t="s">
        <v>3</v>
      </c>
      <c r="N382" s="153" t="s">
        <v>43</v>
      </c>
      <c r="O382" s="52"/>
      <c r="P382" s="154">
        <f>O382*H382</f>
        <v>0</v>
      </c>
      <c r="Q382" s="154">
        <v>0</v>
      </c>
      <c r="R382" s="154">
        <f>Q382*H382</f>
        <v>0</v>
      </c>
      <c r="S382" s="154">
        <v>0</v>
      </c>
      <c r="T382" s="155">
        <f>S382*H382</f>
        <v>0</v>
      </c>
      <c r="AR382" s="156" t="s">
        <v>318</v>
      </c>
      <c r="AT382" s="156" t="s">
        <v>122</v>
      </c>
      <c r="AU382" s="156" t="s">
        <v>82</v>
      </c>
      <c r="AY382" s="17" t="s">
        <v>119</v>
      </c>
      <c r="BE382" s="157">
        <f>IF(N382="základní",J382,0)</f>
        <v>0</v>
      </c>
      <c r="BF382" s="157">
        <f>IF(N382="snížená",J382,0)</f>
        <v>0</v>
      </c>
      <c r="BG382" s="157">
        <f>IF(N382="zákl. přenesená",J382,0)</f>
        <v>0</v>
      </c>
      <c r="BH382" s="157">
        <f>IF(N382="sníž. přenesená",J382,0)</f>
        <v>0</v>
      </c>
      <c r="BI382" s="157">
        <f>IF(N382="nulová",J382,0)</f>
        <v>0</v>
      </c>
      <c r="BJ382" s="17" t="s">
        <v>80</v>
      </c>
      <c r="BK382" s="157">
        <f>ROUND(I382*H382,2)</f>
        <v>0</v>
      </c>
      <c r="BL382" s="17" t="s">
        <v>318</v>
      </c>
      <c r="BM382" s="156" t="s">
        <v>1035</v>
      </c>
    </row>
    <row r="383" spans="2:65" s="1" customFormat="1" ht="11.25">
      <c r="B383" s="32"/>
      <c r="D383" s="158" t="s">
        <v>128</v>
      </c>
      <c r="F383" s="159" t="s">
        <v>737</v>
      </c>
      <c r="I383" s="88"/>
      <c r="L383" s="32"/>
      <c r="M383" s="160"/>
      <c r="N383" s="52"/>
      <c r="O383" s="52"/>
      <c r="P383" s="52"/>
      <c r="Q383" s="52"/>
      <c r="R383" s="52"/>
      <c r="S383" s="52"/>
      <c r="T383" s="53"/>
      <c r="AT383" s="17" t="s">
        <v>128</v>
      </c>
      <c r="AU383" s="17" t="s">
        <v>82</v>
      </c>
    </row>
    <row r="384" spans="2:65" s="13" customFormat="1" ht="11.25">
      <c r="B384" s="172"/>
      <c r="D384" s="158" t="s">
        <v>232</v>
      </c>
      <c r="E384" s="173" t="s">
        <v>3</v>
      </c>
      <c r="F384" s="174" t="s">
        <v>973</v>
      </c>
      <c r="H384" s="175">
        <v>41.32</v>
      </c>
      <c r="I384" s="176"/>
      <c r="L384" s="172"/>
      <c r="M384" s="177"/>
      <c r="N384" s="178"/>
      <c r="O384" s="178"/>
      <c r="P384" s="178"/>
      <c r="Q384" s="178"/>
      <c r="R384" s="178"/>
      <c r="S384" s="178"/>
      <c r="T384" s="179"/>
      <c r="AT384" s="173" t="s">
        <v>232</v>
      </c>
      <c r="AU384" s="173" t="s">
        <v>82</v>
      </c>
      <c r="AV384" s="13" t="s">
        <v>82</v>
      </c>
      <c r="AW384" s="13" t="s">
        <v>33</v>
      </c>
      <c r="AX384" s="13" t="s">
        <v>72</v>
      </c>
      <c r="AY384" s="173" t="s">
        <v>119</v>
      </c>
    </row>
    <row r="385" spans="2:65" s="14" customFormat="1" ht="11.25">
      <c r="B385" s="180"/>
      <c r="D385" s="158" t="s">
        <v>232</v>
      </c>
      <c r="E385" s="181" t="s">
        <v>3</v>
      </c>
      <c r="F385" s="182" t="s">
        <v>235</v>
      </c>
      <c r="H385" s="183">
        <v>41.32</v>
      </c>
      <c r="I385" s="184"/>
      <c r="L385" s="180"/>
      <c r="M385" s="185"/>
      <c r="N385" s="186"/>
      <c r="O385" s="186"/>
      <c r="P385" s="186"/>
      <c r="Q385" s="186"/>
      <c r="R385" s="186"/>
      <c r="S385" s="186"/>
      <c r="T385" s="187"/>
      <c r="AT385" s="181" t="s">
        <v>232</v>
      </c>
      <c r="AU385" s="181" t="s">
        <v>82</v>
      </c>
      <c r="AV385" s="14" t="s">
        <v>126</v>
      </c>
      <c r="AW385" s="14" t="s">
        <v>33</v>
      </c>
      <c r="AX385" s="14" t="s">
        <v>80</v>
      </c>
      <c r="AY385" s="181" t="s">
        <v>119</v>
      </c>
    </row>
    <row r="386" spans="2:65" s="1" customFormat="1" ht="16.5" customHeight="1">
      <c r="B386" s="144"/>
      <c r="C386" s="145" t="s">
        <v>536</v>
      </c>
      <c r="D386" s="145" t="s">
        <v>122</v>
      </c>
      <c r="E386" s="146" t="s">
        <v>746</v>
      </c>
      <c r="F386" s="147" t="s">
        <v>1036</v>
      </c>
      <c r="G386" s="148" t="s">
        <v>389</v>
      </c>
      <c r="H386" s="149">
        <v>41.32</v>
      </c>
      <c r="I386" s="150"/>
      <c r="J386" s="151">
        <f>ROUND(I386*H386,2)</f>
        <v>0</v>
      </c>
      <c r="K386" s="147" t="s">
        <v>914</v>
      </c>
      <c r="L386" s="32"/>
      <c r="M386" s="152" t="s">
        <v>3</v>
      </c>
      <c r="N386" s="153" t="s">
        <v>43</v>
      </c>
      <c r="O386" s="52"/>
      <c r="P386" s="154">
        <f>O386*H386</f>
        <v>0</v>
      </c>
      <c r="Q386" s="154">
        <v>0</v>
      </c>
      <c r="R386" s="154">
        <f>Q386*H386</f>
        <v>0</v>
      </c>
      <c r="S386" s="154">
        <v>0</v>
      </c>
      <c r="T386" s="155">
        <f>S386*H386</f>
        <v>0</v>
      </c>
      <c r="AR386" s="156" t="s">
        <v>318</v>
      </c>
      <c r="AT386" s="156" t="s">
        <v>122</v>
      </c>
      <c r="AU386" s="156" t="s">
        <v>82</v>
      </c>
      <c r="AY386" s="17" t="s">
        <v>119</v>
      </c>
      <c r="BE386" s="157">
        <f>IF(N386="základní",J386,0)</f>
        <v>0</v>
      </c>
      <c r="BF386" s="157">
        <f>IF(N386="snížená",J386,0)</f>
        <v>0</v>
      </c>
      <c r="BG386" s="157">
        <f>IF(N386="zákl. přenesená",J386,0)</f>
        <v>0</v>
      </c>
      <c r="BH386" s="157">
        <f>IF(N386="sníž. přenesená",J386,0)</f>
        <v>0</v>
      </c>
      <c r="BI386" s="157">
        <f>IF(N386="nulová",J386,0)</f>
        <v>0</v>
      </c>
      <c r="BJ386" s="17" t="s">
        <v>80</v>
      </c>
      <c r="BK386" s="157">
        <f>ROUND(I386*H386,2)</f>
        <v>0</v>
      </c>
      <c r="BL386" s="17" t="s">
        <v>318</v>
      </c>
      <c r="BM386" s="156" t="s">
        <v>1037</v>
      </c>
    </row>
    <row r="387" spans="2:65" s="1" customFormat="1" ht="11.25">
      <c r="B387" s="32"/>
      <c r="D387" s="158" t="s">
        <v>128</v>
      </c>
      <c r="F387" s="159" t="s">
        <v>1038</v>
      </c>
      <c r="I387" s="88"/>
      <c r="L387" s="32"/>
      <c r="M387" s="160"/>
      <c r="N387" s="52"/>
      <c r="O387" s="52"/>
      <c r="P387" s="52"/>
      <c r="Q387" s="52"/>
      <c r="R387" s="52"/>
      <c r="S387" s="52"/>
      <c r="T387" s="53"/>
      <c r="AT387" s="17" t="s">
        <v>128</v>
      </c>
      <c r="AU387" s="17" t="s">
        <v>82</v>
      </c>
    </row>
    <row r="388" spans="2:65" s="1" customFormat="1" ht="29.25">
      <c r="B388" s="32"/>
      <c r="D388" s="158" t="s">
        <v>129</v>
      </c>
      <c r="F388" s="161" t="s">
        <v>750</v>
      </c>
      <c r="I388" s="88"/>
      <c r="L388" s="32"/>
      <c r="M388" s="160"/>
      <c r="N388" s="52"/>
      <c r="O388" s="52"/>
      <c r="P388" s="52"/>
      <c r="Q388" s="52"/>
      <c r="R388" s="52"/>
      <c r="S388" s="52"/>
      <c r="T388" s="53"/>
      <c r="AT388" s="17" t="s">
        <v>129</v>
      </c>
      <c r="AU388" s="17" t="s">
        <v>82</v>
      </c>
    </row>
    <row r="389" spans="2:65" s="13" customFormat="1" ht="11.25">
      <c r="B389" s="172"/>
      <c r="D389" s="158" t="s">
        <v>232</v>
      </c>
      <c r="E389" s="173" t="s">
        <v>3</v>
      </c>
      <c r="F389" s="174" t="s">
        <v>973</v>
      </c>
      <c r="H389" s="175">
        <v>41.32</v>
      </c>
      <c r="I389" s="176"/>
      <c r="L389" s="172"/>
      <c r="M389" s="177"/>
      <c r="N389" s="178"/>
      <c r="O389" s="178"/>
      <c r="P389" s="178"/>
      <c r="Q389" s="178"/>
      <c r="R389" s="178"/>
      <c r="S389" s="178"/>
      <c r="T389" s="179"/>
      <c r="AT389" s="173" t="s">
        <v>232</v>
      </c>
      <c r="AU389" s="173" t="s">
        <v>82</v>
      </c>
      <c r="AV389" s="13" t="s">
        <v>82</v>
      </c>
      <c r="AW389" s="13" t="s">
        <v>33</v>
      </c>
      <c r="AX389" s="13" t="s">
        <v>72</v>
      </c>
      <c r="AY389" s="173" t="s">
        <v>119</v>
      </c>
    </row>
    <row r="390" spans="2:65" s="14" customFormat="1" ht="11.25">
      <c r="B390" s="180"/>
      <c r="D390" s="158" t="s">
        <v>232</v>
      </c>
      <c r="E390" s="181" t="s">
        <v>3</v>
      </c>
      <c r="F390" s="182" t="s">
        <v>235</v>
      </c>
      <c r="H390" s="183">
        <v>41.32</v>
      </c>
      <c r="I390" s="184"/>
      <c r="L390" s="180"/>
      <c r="M390" s="185"/>
      <c r="N390" s="186"/>
      <c r="O390" s="186"/>
      <c r="P390" s="186"/>
      <c r="Q390" s="186"/>
      <c r="R390" s="186"/>
      <c r="S390" s="186"/>
      <c r="T390" s="187"/>
      <c r="AT390" s="181" t="s">
        <v>232</v>
      </c>
      <c r="AU390" s="181" t="s">
        <v>82</v>
      </c>
      <c r="AV390" s="14" t="s">
        <v>126</v>
      </c>
      <c r="AW390" s="14" t="s">
        <v>33</v>
      </c>
      <c r="AX390" s="14" t="s">
        <v>80</v>
      </c>
      <c r="AY390" s="181" t="s">
        <v>119</v>
      </c>
    </row>
    <row r="391" spans="2:65" s="11" customFormat="1" ht="22.9" customHeight="1">
      <c r="B391" s="131"/>
      <c r="D391" s="132" t="s">
        <v>71</v>
      </c>
      <c r="E391" s="142" t="s">
        <v>751</v>
      </c>
      <c r="F391" s="142" t="s">
        <v>1039</v>
      </c>
      <c r="I391" s="134"/>
      <c r="J391" s="143">
        <f>BK391</f>
        <v>0</v>
      </c>
      <c r="L391" s="131"/>
      <c r="M391" s="136"/>
      <c r="N391" s="137"/>
      <c r="O391" s="137"/>
      <c r="P391" s="138">
        <f>SUM(P392:P404)</f>
        <v>0</v>
      </c>
      <c r="Q391" s="137"/>
      <c r="R391" s="138">
        <f>SUM(R392:R404)</f>
        <v>0</v>
      </c>
      <c r="S391" s="137"/>
      <c r="T391" s="139">
        <f>SUM(T392:T404)</f>
        <v>0</v>
      </c>
      <c r="AR391" s="132" t="s">
        <v>82</v>
      </c>
      <c r="AT391" s="140" t="s">
        <v>71</v>
      </c>
      <c r="AU391" s="140" t="s">
        <v>80</v>
      </c>
      <c r="AY391" s="132" t="s">
        <v>119</v>
      </c>
      <c r="BK391" s="141">
        <f>SUM(BK392:BK404)</f>
        <v>0</v>
      </c>
    </row>
    <row r="392" spans="2:65" s="1" customFormat="1" ht="16.5" customHeight="1">
      <c r="B392" s="144"/>
      <c r="C392" s="145" t="s">
        <v>541</v>
      </c>
      <c r="D392" s="145" t="s">
        <v>122</v>
      </c>
      <c r="E392" s="146" t="s">
        <v>754</v>
      </c>
      <c r="F392" s="147" t="s">
        <v>755</v>
      </c>
      <c r="G392" s="148" t="s">
        <v>624</v>
      </c>
      <c r="H392" s="149">
        <v>14</v>
      </c>
      <c r="I392" s="150"/>
      <c r="J392" s="151">
        <f>ROUND(I392*H392,2)</f>
        <v>0</v>
      </c>
      <c r="K392" s="147" t="s">
        <v>914</v>
      </c>
      <c r="L392" s="32"/>
      <c r="M392" s="152" t="s">
        <v>3</v>
      </c>
      <c r="N392" s="153" t="s">
        <v>43</v>
      </c>
      <c r="O392" s="52"/>
      <c r="P392" s="154">
        <f>O392*H392</f>
        <v>0</v>
      </c>
      <c r="Q392" s="154">
        <v>0</v>
      </c>
      <c r="R392" s="154">
        <f>Q392*H392</f>
        <v>0</v>
      </c>
      <c r="S392" s="154">
        <v>0</v>
      </c>
      <c r="T392" s="155">
        <f>S392*H392</f>
        <v>0</v>
      </c>
      <c r="AR392" s="156" t="s">
        <v>318</v>
      </c>
      <c r="AT392" s="156" t="s">
        <v>122</v>
      </c>
      <c r="AU392" s="156" t="s">
        <v>82</v>
      </c>
      <c r="AY392" s="17" t="s">
        <v>119</v>
      </c>
      <c r="BE392" s="157">
        <f>IF(N392="základní",J392,0)</f>
        <v>0</v>
      </c>
      <c r="BF392" s="157">
        <f>IF(N392="snížená",J392,0)</f>
        <v>0</v>
      </c>
      <c r="BG392" s="157">
        <f>IF(N392="zákl. přenesená",J392,0)</f>
        <v>0</v>
      </c>
      <c r="BH392" s="157">
        <f>IF(N392="sníž. přenesená",J392,0)</f>
        <v>0</v>
      </c>
      <c r="BI392" s="157">
        <f>IF(N392="nulová",J392,0)</f>
        <v>0</v>
      </c>
      <c r="BJ392" s="17" t="s">
        <v>80</v>
      </c>
      <c r="BK392" s="157">
        <f>ROUND(I392*H392,2)</f>
        <v>0</v>
      </c>
      <c r="BL392" s="17" t="s">
        <v>318</v>
      </c>
      <c r="BM392" s="156" t="s">
        <v>1040</v>
      </c>
    </row>
    <row r="393" spans="2:65" s="1" customFormat="1" ht="11.25">
      <c r="B393" s="32"/>
      <c r="D393" s="158" t="s">
        <v>128</v>
      </c>
      <c r="F393" s="159" t="s">
        <v>755</v>
      </c>
      <c r="I393" s="88"/>
      <c r="L393" s="32"/>
      <c r="M393" s="160"/>
      <c r="N393" s="52"/>
      <c r="O393" s="52"/>
      <c r="P393" s="52"/>
      <c r="Q393" s="52"/>
      <c r="R393" s="52"/>
      <c r="S393" s="52"/>
      <c r="T393" s="53"/>
      <c r="AT393" s="17" t="s">
        <v>128</v>
      </c>
      <c r="AU393" s="17" t="s">
        <v>82</v>
      </c>
    </row>
    <row r="394" spans="2:65" s="12" customFormat="1" ht="11.25">
      <c r="B394" s="165"/>
      <c r="D394" s="158" t="s">
        <v>232</v>
      </c>
      <c r="E394" s="166" t="s">
        <v>3</v>
      </c>
      <c r="F394" s="167" t="s">
        <v>1041</v>
      </c>
      <c r="H394" s="166" t="s">
        <v>3</v>
      </c>
      <c r="I394" s="168"/>
      <c r="L394" s="165"/>
      <c r="M394" s="169"/>
      <c r="N394" s="170"/>
      <c r="O394" s="170"/>
      <c r="P394" s="170"/>
      <c r="Q394" s="170"/>
      <c r="R394" s="170"/>
      <c r="S394" s="170"/>
      <c r="T394" s="171"/>
      <c r="AT394" s="166" t="s">
        <v>232</v>
      </c>
      <c r="AU394" s="166" t="s">
        <v>82</v>
      </c>
      <c r="AV394" s="12" t="s">
        <v>80</v>
      </c>
      <c r="AW394" s="12" t="s">
        <v>33</v>
      </c>
      <c r="AX394" s="12" t="s">
        <v>72</v>
      </c>
      <c r="AY394" s="166" t="s">
        <v>119</v>
      </c>
    </row>
    <row r="395" spans="2:65" s="13" customFormat="1" ht="11.25">
      <c r="B395" s="172"/>
      <c r="D395" s="158" t="s">
        <v>232</v>
      </c>
      <c r="E395" s="173" t="s">
        <v>3</v>
      </c>
      <c r="F395" s="174" t="s">
        <v>192</v>
      </c>
      <c r="H395" s="175">
        <v>14</v>
      </c>
      <c r="I395" s="176"/>
      <c r="L395" s="172"/>
      <c r="M395" s="177"/>
      <c r="N395" s="178"/>
      <c r="O395" s="178"/>
      <c r="P395" s="178"/>
      <c r="Q395" s="178"/>
      <c r="R395" s="178"/>
      <c r="S395" s="178"/>
      <c r="T395" s="179"/>
      <c r="AT395" s="173" t="s">
        <v>232</v>
      </c>
      <c r="AU395" s="173" t="s">
        <v>82</v>
      </c>
      <c r="AV395" s="13" t="s">
        <v>82</v>
      </c>
      <c r="AW395" s="13" t="s">
        <v>33</v>
      </c>
      <c r="AX395" s="13" t="s">
        <v>72</v>
      </c>
      <c r="AY395" s="173" t="s">
        <v>119</v>
      </c>
    </row>
    <row r="396" spans="2:65" s="14" customFormat="1" ht="11.25">
      <c r="B396" s="180"/>
      <c r="D396" s="158" t="s">
        <v>232</v>
      </c>
      <c r="E396" s="181" t="s">
        <v>3</v>
      </c>
      <c r="F396" s="182" t="s">
        <v>235</v>
      </c>
      <c r="H396" s="183">
        <v>14</v>
      </c>
      <c r="I396" s="184"/>
      <c r="L396" s="180"/>
      <c r="M396" s="185"/>
      <c r="N396" s="186"/>
      <c r="O396" s="186"/>
      <c r="P396" s="186"/>
      <c r="Q396" s="186"/>
      <c r="R396" s="186"/>
      <c r="S396" s="186"/>
      <c r="T396" s="187"/>
      <c r="AT396" s="181" t="s">
        <v>232</v>
      </c>
      <c r="AU396" s="181" t="s">
        <v>82</v>
      </c>
      <c r="AV396" s="14" t="s">
        <v>126</v>
      </c>
      <c r="AW396" s="14" t="s">
        <v>33</v>
      </c>
      <c r="AX396" s="14" t="s">
        <v>80</v>
      </c>
      <c r="AY396" s="181" t="s">
        <v>119</v>
      </c>
    </row>
    <row r="397" spans="2:65" s="1" customFormat="1" ht="16.5" customHeight="1">
      <c r="B397" s="144"/>
      <c r="C397" s="145" t="s">
        <v>548</v>
      </c>
      <c r="D397" s="145" t="s">
        <v>122</v>
      </c>
      <c r="E397" s="146" t="s">
        <v>1042</v>
      </c>
      <c r="F397" s="147" t="s">
        <v>1043</v>
      </c>
      <c r="G397" s="148" t="s">
        <v>252</v>
      </c>
      <c r="H397" s="149">
        <v>59.808</v>
      </c>
      <c r="I397" s="150"/>
      <c r="J397" s="151">
        <f>ROUND(I397*H397,2)</f>
        <v>0</v>
      </c>
      <c r="K397" s="147" t="s">
        <v>3</v>
      </c>
      <c r="L397" s="32"/>
      <c r="M397" s="152" t="s">
        <v>3</v>
      </c>
      <c r="N397" s="153" t="s">
        <v>43</v>
      </c>
      <c r="O397" s="52"/>
      <c r="P397" s="154">
        <f>O397*H397</f>
        <v>0</v>
      </c>
      <c r="Q397" s="154">
        <v>0</v>
      </c>
      <c r="R397" s="154">
        <f>Q397*H397</f>
        <v>0</v>
      </c>
      <c r="S397" s="154">
        <v>0</v>
      </c>
      <c r="T397" s="155">
        <f>S397*H397</f>
        <v>0</v>
      </c>
      <c r="AR397" s="156" t="s">
        <v>318</v>
      </c>
      <c r="AT397" s="156" t="s">
        <v>122</v>
      </c>
      <c r="AU397" s="156" t="s">
        <v>82</v>
      </c>
      <c r="AY397" s="17" t="s">
        <v>119</v>
      </c>
      <c r="BE397" s="157">
        <f>IF(N397="základní",J397,0)</f>
        <v>0</v>
      </c>
      <c r="BF397" s="157">
        <f>IF(N397="snížená",J397,0)</f>
        <v>0</v>
      </c>
      <c r="BG397" s="157">
        <f>IF(N397="zákl. přenesená",J397,0)</f>
        <v>0</v>
      </c>
      <c r="BH397" s="157">
        <f>IF(N397="sníž. přenesená",J397,0)</f>
        <v>0</v>
      </c>
      <c r="BI397" s="157">
        <f>IF(N397="nulová",J397,0)</f>
        <v>0</v>
      </c>
      <c r="BJ397" s="17" t="s">
        <v>80</v>
      </c>
      <c r="BK397" s="157">
        <f>ROUND(I397*H397,2)</f>
        <v>0</v>
      </c>
      <c r="BL397" s="17" t="s">
        <v>318</v>
      </c>
      <c r="BM397" s="156" t="s">
        <v>1044</v>
      </c>
    </row>
    <row r="398" spans="2:65" s="1" customFormat="1" ht="11.25">
      <c r="B398" s="32"/>
      <c r="D398" s="158" t="s">
        <v>128</v>
      </c>
      <c r="F398" s="159" t="s">
        <v>1043</v>
      </c>
      <c r="I398" s="88"/>
      <c r="L398" s="32"/>
      <c r="M398" s="160"/>
      <c r="N398" s="52"/>
      <c r="O398" s="52"/>
      <c r="P398" s="52"/>
      <c r="Q398" s="52"/>
      <c r="R398" s="52"/>
      <c r="S398" s="52"/>
      <c r="T398" s="53"/>
      <c r="AT398" s="17" t="s">
        <v>128</v>
      </c>
      <c r="AU398" s="17" t="s">
        <v>82</v>
      </c>
    </row>
    <row r="399" spans="2:65" s="12" customFormat="1" ht="11.25">
      <c r="B399" s="165"/>
      <c r="D399" s="158" t="s">
        <v>232</v>
      </c>
      <c r="E399" s="166" t="s">
        <v>3</v>
      </c>
      <c r="F399" s="167" t="s">
        <v>1045</v>
      </c>
      <c r="H399" s="166" t="s">
        <v>3</v>
      </c>
      <c r="I399" s="168"/>
      <c r="L399" s="165"/>
      <c r="M399" s="169"/>
      <c r="N399" s="170"/>
      <c r="O399" s="170"/>
      <c r="P399" s="170"/>
      <c r="Q399" s="170"/>
      <c r="R399" s="170"/>
      <c r="S399" s="170"/>
      <c r="T399" s="171"/>
      <c r="AT399" s="166" t="s">
        <v>232</v>
      </c>
      <c r="AU399" s="166" t="s">
        <v>82</v>
      </c>
      <c r="AV399" s="12" t="s">
        <v>80</v>
      </c>
      <c r="AW399" s="12" t="s">
        <v>33</v>
      </c>
      <c r="AX399" s="12" t="s">
        <v>72</v>
      </c>
      <c r="AY399" s="166" t="s">
        <v>119</v>
      </c>
    </row>
    <row r="400" spans="2:65" s="13" customFormat="1" ht="11.25">
      <c r="B400" s="172"/>
      <c r="D400" s="158" t="s">
        <v>232</v>
      </c>
      <c r="E400" s="173" t="s">
        <v>3</v>
      </c>
      <c r="F400" s="174" t="s">
        <v>1004</v>
      </c>
      <c r="H400" s="175">
        <v>59.808</v>
      </c>
      <c r="I400" s="176"/>
      <c r="L400" s="172"/>
      <c r="M400" s="177"/>
      <c r="N400" s="178"/>
      <c r="O400" s="178"/>
      <c r="P400" s="178"/>
      <c r="Q400" s="178"/>
      <c r="R400" s="178"/>
      <c r="S400" s="178"/>
      <c r="T400" s="179"/>
      <c r="AT400" s="173" t="s">
        <v>232</v>
      </c>
      <c r="AU400" s="173" t="s">
        <v>82</v>
      </c>
      <c r="AV400" s="13" t="s">
        <v>82</v>
      </c>
      <c r="AW400" s="13" t="s">
        <v>33</v>
      </c>
      <c r="AX400" s="13" t="s">
        <v>72</v>
      </c>
      <c r="AY400" s="173" t="s">
        <v>119</v>
      </c>
    </row>
    <row r="401" spans="2:65" s="14" customFormat="1" ht="11.25">
      <c r="B401" s="180"/>
      <c r="D401" s="158" t="s">
        <v>232</v>
      </c>
      <c r="E401" s="181" t="s">
        <v>3</v>
      </c>
      <c r="F401" s="182" t="s">
        <v>235</v>
      </c>
      <c r="H401" s="183">
        <v>59.808</v>
      </c>
      <c r="I401" s="184"/>
      <c r="L401" s="180"/>
      <c r="M401" s="185"/>
      <c r="N401" s="186"/>
      <c r="O401" s="186"/>
      <c r="P401" s="186"/>
      <c r="Q401" s="186"/>
      <c r="R401" s="186"/>
      <c r="S401" s="186"/>
      <c r="T401" s="187"/>
      <c r="AT401" s="181" t="s">
        <v>232</v>
      </c>
      <c r="AU401" s="181" t="s">
        <v>82</v>
      </c>
      <c r="AV401" s="14" t="s">
        <v>126</v>
      </c>
      <c r="AW401" s="14" t="s">
        <v>33</v>
      </c>
      <c r="AX401" s="14" t="s">
        <v>80</v>
      </c>
      <c r="AY401" s="181" t="s">
        <v>119</v>
      </c>
    </row>
    <row r="402" spans="2:65" s="1" customFormat="1" ht="16.5" customHeight="1">
      <c r="B402" s="144"/>
      <c r="C402" s="188" t="s">
        <v>554</v>
      </c>
      <c r="D402" s="188" t="s">
        <v>260</v>
      </c>
      <c r="E402" s="189" t="s">
        <v>1046</v>
      </c>
      <c r="F402" s="190" t="s">
        <v>1047</v>
      </c>
      <c r="G402" s="191" t="s">
        <v>624</v>
      </c>
      <c r="H402" s="192">
        <v>14</v>
      </c>
      <c r="I402" s="193"/>
      <c r="J402" s="194">
        <f>ROUND(I402*H402,2)</f>
        <v>0</v>
      </c>
      <c r="K402" s="190" t="s">
        <v>3</v>
      </c>
      <c r="L402" s="195"/>
      <c r="M402" s="196" t="s">
        <v>3</v>
      </c>
      <c r="N402" s="197" t="s">
        <v>43</v>
      </c>
      <c r="O402" s="52"/>
      <c r="P402" s="154">
        <f>O402*H402</f>
        <v>0</v>
      </c>
      <c r="Q402" s="154">
        <v>0</v>
      </c>
      <c r="R402" s="154">
        <f>Q402*H402</f>
        <v>0</v>
      </c>
      <c r="S402" s="154">
        <v>0</v>
      </c>
      <c r="T402" s="155">
        <f>S402*H402</f>
        <v>0</v>
      </c>
      <c r="AR402" s="156" t="s">
        <v>416</v>
      </c>
      <c r="AT402" s="156" t="s">
        <v>260</v>
      </c>
      <c r="AU402" s="156" t="s">
        <v>82</v>
      </c>
      <c r="AY402" s="17" t="s">
        <v>119</v>
      </c>
      <c r="BE402" s="157">
        <f>IF(N402="základní",J402,0)</f>
        <v>0</v>
      </c>
      <c r="BF402" s="157">
        <f>IF(N402="snížená",J402,0)</f>
        <v>0</v>
      </c>
      <c r="BG402" s="157">
        <f>IF(N402="zákl. přenesená",J402,0)</f>
        <v>0</v>
      </c>
      <c r="BH402" s="157">
        <f>IF(N402="sníž. přenesená",J402,0)</f>
        <v>0</v>
      </c>
      <c r="BI402" s="157">
        <f>IF(N402="nulová",J402,0)</f>
        <v>0</v>
      </c>
      <c r="BJ402" s="17" t="s">
        <v>80</v>
      </c>
      <c r="BK402" s="157">
        <f>ROUND(I402*H402,2)</f>
        <v>0</v>
      </c>
      <c r="BL402" s="17" t="s">
        <v>318</v>
      </c>
      <c r="BM402" s="156" t="s">
        <v>1048</v>
      </c>
    </row>
    <row r="403" spans="2:65" s="1" customFormat="1" ht="11.25">
      <c r="B403" s="32"/>
      <c r="D403" s="158" t="s">
        <v>128</v>
      </c>
      <c r="F403" s="159" t="s">
        <v>1047</v>
      </c>
      <c r="I403" s="88"/>
      <c r="L403" s="32"/>
      <c r="M403" s="160"/>
      <c r="N403" s="52"/>
      <c r="O403" s="52"/>
      <c r="P403" s="52"/>
      <c r="Q403" s="52"/>
      <c r="R403" s="52"/>
      <c r="S403" s="52"/>
      <c r="T403" s="53"/>
      <c r="AT403" s="17" t="s">
        <v>128</v>
      </c>
      <c r="AU403" s="17" t="s">
        <v>82</v>
      </c>
    </row>
    <row r="404" spans="2:65" s="1" customFormat="1" ht="117">
      <c r="B404" s="32"/>
      <c r="D404" s="158" t="s">
        <v>129</v>
      </c>
      <c r="F404" s="161" t="s">
        <v>1049</v>
      </c>
      <c r="I404" s="88"/>
      <c r="L404" s="32"/>
      <c r="M404" s="160"/>
      <c r="N404" s="52"/>
      <c r="O404" s="52"/>
      <c r="P404" s="52"/>
      <c r="Q404" s="52"/>
      <c r="R404" s="52"/>
      <c r="S404" s="52"/>
      <c r="T404" s="53"/>
      <c r="AT404" s="17" t="s">
        <v>129</v>
      </c>
      <c r="AU404" s="17" t="s">
        <v>82</v>
      </c>
    </row>
    <row r="405" spans="2:65" s="11" customFormat="1" ht="22.9" customHeight="1">
      <c r="B405" s="131"/>
      <c r="D405" s="132" t="s">
        <v>71</v>
      </c>
      <c r="E405" s="142" t="s">
        <v>855</v>
      </c>
      <c r="F405" s="142" t="s">
        <v>1050</v>
      </c>
      <c r="I405" s="134"/>
      <c r="J405" s="143">
        <f>BK405</f>
        <v>0</v>
      </c>
      <c r="L405" s="131"/>
      <c r="M405" s="136"/>
      <c r="N405" s="137"/>
      <c r="O405" s="137"/>
      <c r="P405" s="138">
        <f>SUM(P406:P410)</f>
        <v>0</v>
      </c>
      <c r="Q405" s="137"/>
      <c r="R405" s="138">
        <f>SUM(R406:R410)</f>
        <v>0</v>
      </c>
      <c r="S405" s="137"/>
      <c r="T405" s="139">
        <f>SUM(T406:T410)</f>
        <v>0</v>
      </c>
      <c r="AR405" s="132" t="s">
        <v>82</v>
      </c>
      <c r="AT405" s="140" t="s">
        <v>71</v>
      </c>
      <c r="AU405" s="140" t="s">
        <v>80</v>
      </c>
      <c r="AY405" s="132" t="s">
        <v>119</v>
      </c>
      <c r="BK405" s="141">
        <f>SUM(BK406:BK410)</f>
        <v>0</v>
      </c>
    </row>
    <row r="406" spans="2:65" s="1" customFormat="1" ht="16.5" customHeight="1">
      <c r="B406" s="144"/>
      <c r="C406" s="145" t="s">
        <v>561</v>
      </c>
      <c r="D406" s="145" t="s">
        <v>122</v>
      </c>
      <c r="E406" s="146" t="s">
        <v>858</v>
      </c>
      <c r="F406" s="147" t="s">
        <v>859</v>
      </c>
      <c r="G406" s="148" t="s">
        <v>252</v>
      </c>
      <c r="H406" s="149">
        <v>86.06</v>
      </c>
      <c r="I406" s="150"/>
      <c r="J406" s="151">
        <f>ROUND(I406*H406,2)</f>
        <v>0</v>
      </c>
      <c r="K406" s="147" t="s">
        <v>914</v>
      </c>
      <c r="L406" s="32"/>
      <c r="M406" s="152" t="s">
        <v>3</v>
      </c>
      <c r="N406" s="153" t="s">
        <v>43</v>
      </c>
      <c r="O406" s="52"/>
      <c r="P406" s="154">
        <f>O406*H406</f>
        <v>0</v>
      </c>
      <c r="Q406" s="154">
        <v>0</v>
      </c>
      <c r="R406" s="154">
        <f>Q406*H406</f>
        <v>0</v>
      </c>
      <c r="S406" s="154">
        <v>0</v>
      </c>
      <c r="T406" s="155">
        <f>S406*H406</f>
        <v>0</v>
      </c>
      <c r="AR406" s="156" t="s">
        <v>318</v>
      </c>
      <c r="AT406" s="156" t="s">
        <v>122</v>
      </c>
      <c r="AU406" s="156" t="s">
        <v>82</v>
      </c>
      <c r="AY406" s="17" t="s">
        <v>119</v>
      </c>
      <c r="BE406" s="157">
        <f>IF(N406="základní",J406,0)</f>
        <v>0</v>
      </c>
      <c r="BF406" s="157">
        <f>IF(N406="snížená",J406,0)</f>
        <v>0</v>
      </c>
      <c r="BG406" s="157">
        <f>IF(N406="zákl. přenesená",J406,0)</f>
        <v>0</v>
      </c>
      <c r="BH406" s="157">
        <f>IF(N406="sníž. přenesená",J406,0)</f>
        <v>0</v>
      </c>
      <c r="BI406" s="157">
        <f>IF(N406="nulová",J406,0)</f>
        <v>0</v>
      </c>
      <c r="BJ406" s="17" t="s">
        <v>80</v>
      </c>
      <c r="BK406" s="157">
        <f>ROUND(I406*H406,2)</f>
        <v>0</v>
      </c>
      <c r="BL406" s="17" t="s">
        <v>318</v>
      </c>
      <c r="BM406" s="156" t="s">
        <v>1051</v>
      </c>
    </row>
    <row r="407" spans="2:65" s="1" customFormat="1" ht="11.25">
      <c r="B407" s="32"/>
      <c r="D407" s="158" t="s">
        <v>128</v>
      </c>
      <c r="F407" s="159" t="s">
        <v>859</v>
      </c>
      <c r="I407" s="88"/>
      <c r="L407" s="32"/>
      <c r="M407" s="160"/>
      <c r="N407" s="52"/>
      <c r="O407" s="52"/>
      <c r="P407" s="52"/>
      <c r="Q407" s="52"/>
      <c r="R407" s="52"/>
      <c r="S407" s="52"/>
      <c r="T407" s="53"/>
      <c r="AT407" s="17" t="s">
        <v>128</v>
      </c>
      <c r="AU407" s="17" t="s">
        <v>82</v>
      </c>
    </row>
    <row r="408" spans="2:65" s="12" customFormat="1" ht="11.25">
      <c r="B408" s="165"/>
      <c r="D408" s="158" t="s">
        <v>232</v>
      </c>
      <c r="E408" s="166" t="s">
        <v>3</v>
      </c>
      <c r="F408" s="167" t="s">
        <v>1052</v>
      </c>
      <c r="H408" s="166" t="s">
        <v>3</v>
      </c>
      <c r="I408" s="168"/>
      <c r="L408" s="165"/>
      <c r="M408" s="169"/>
      <c r="N408" s="170"/>
      <c r="O408" s="170"/>
      <c r="P408" s="170"/>
      <c r="Q408" s="170"/>
      <c r="R408" s="170"/>
      <c r="S408" s="170"/>
      <c r="T408" s="171"/>
      <c r="AT408" s="166" t="s">
        <v>232</v>
      </c>
      <c r="AU408" s="166" t="s">
        <v>82</v>
      </c>
      <c r="AV408" s="12" t="s">
        <v>80</v>
      </c>
      <c r="AW408" s="12" t="s">
        <v>33</v>
      </c>
      <c r="AX408" s="12" t="s">
        <v>72</v>
      </c>
      <c r="AY408" s="166" t="s">
        <v>119</v>
      </c>
    </row>
    <row r="409" spans="2:65" s="13" customFormat="1" ht="11.25">
      <c r="B409" s="172"/>
      <c r="D409" s="158" t="s">
        <v>232</v>
      </c>
      <c r="E409" s="173" t="s">
        <v>3</v>
      </c>
      <c r="F409" s="174" t="s">
        <v>1053</v>
      </c>
      <c r="H409" s="175">
        <v>86.06</v>
      </c>
      <c r="I409" s="176"/>
      <c r="L409" s="172"/>
      <c r="M409" s="177"/>
      <c r="N409" s="178"/>
      <c r="O409" s="178"/>
      <c r="P409" s="178"/>
      <c r="Q409" s="178"/>
      <c r="R409" s="178"/>
      <c r="S409" s="178"/>
      <c r="T409" s="179"/>
      <c r="AT409" s="173" t="s">
        <v>232</v>
      </c>
      <c r="AU409" s="173" t="s">
        <v>82</v>
      </c>
      <c r="AV409" s="13" t="s">
        <v>82</v>
      </c>
      <c r="AW409" s="13" t="s">
        <v>33</v>
      </c>
      <c r="AX409" s="13" t="s">
        <v>72</v>
      </c>
      <c r="AY409" s="173" t="s">
        <v>119</v>
      </c>
    </row>
    <row r="410" spans="2:65" s="14" customFormat="1" ht="11.25">
      <c r="B410" s="180"/>
      <c r="D410" s="158" t="s">
        <v>232</v>
      </c>
      <c r="E410" s="181" t="s">
        <v>3</v>
      </c>
      <c r="F410" s="182" t="s">
        <v>235</v>
      </c>
      <c r="H410" s="183">
        <v>86.06</v>
      </c>
      <c r="I410" s="184"/>
      <c r="L410" s="180"/>
      <c r="M410" s="185"/>
      <c r="N410" s="186"/>
      <c r="O410" s="186"/>
      <c r="P410" s="186"/>
      <c r="Q410" s="186"/>
      <c r="R410" s="186"/>
      <c r="S410" s="186"/>
      <c r="T410" s="187"/>
      <c r="AT410" s="181" t="s">
        <v>232</v>
      </c>
      <c r="AU410" s="181" t="s">
        <v>82</v>
      </c>
      <c r="AV410" s="14" t="s">
        <v>126</v>
      </c>
      <c r="AW410" s="14" t="s">
        <v>33</v>
      </c>
      <c r="AX410" s="14" t="s">
        <v>80</v>
      </c>
      <c r="AY410" s="181" t="s">
        <v>119</v>
      </c>
    </row>
    <row r="411" spans="2:65" s="11" customFormat="1" ht="22.9" customHeight="1">
      <c r="B411" s="131"/>
      <c r="D411" s="132" t="s">
        <v>71</v>
      </c>
      <c r="E411" s="142" t="s">
        <v>855</v>
      </c>
      <c r="F411" s="142" t="s">
        <v>1050</v>
      </c>
      <c r="I411" s="134"/>
      <c r="J411" s="143">
        <f>BK411</f>
        <v>0</v>
      </c>
      <c r="L411" s="131"/>
      <c r="M411" s="136"/>
      <c r="N411" s="137"/>
      <c r="O411" s="137"/>
      <c r="P411" s="138">
        <f>SUM(P412:P415)</f>
        <v>0</v>
      </c>
      <c r="Q411" s="137"/>
      <c r="R411" s="138">
        <f>SUM(R412:R415)</f>
        <v>0</v>
      </c>
      <c r="S411" s="137"/>
      <c r="T411" s="139">
        <f>SUM(T412:T415)</f>
        <v>0</v>
      </c>
      <c r="AR411" s="132" t="s">
        <v>82</v>
      </c>
      <c r="AT411" s="140" t="s">
        <v>71</v>
      </c>
      <c r="AU411" s="140" t="s">
        <v>80</v>
      </c>
      <c r="AY411" s="132" t="s">
        <v>119</v>
      </c>
      <c r="BK411" s="141">
        <f>SUM(BK412:BK415)</f>
        <v>0</v>
      </c>
    </row>
    <row r="412" spans="2:65" s="1" customFormat="1" ht="16.5" customHeight="1">
      <c r="B412" s="144"/>
      <c r="C412" s="145" t="s">
        <v>567</v>
      </c>
      <c r="D412" s="145" t="s">
        <v>122</v>
      </c>
      <c r="E412" s="146" t="s">
        <v>864</v>
      </c>
      <c r="F412" s="147" t="s">
        <v>865</v>
      </c>
      <c r="G412" s="148" t="s">
        <v>252</v>
      </c>
      <c r="H412" s="149">
        <v>8.3719999999999999</v>
      </c>
      <c r="I412" s="150"/>
      <c r="J412" s="151">
        <f>ROUND(I412*H412,2)</f>
        <v>0</v>
      </c>
      <c r="K412" s="147" t="s">
        <v>914</v>
      </c>
      <c r="L412" s="32"/>
      <c r="M412" s="152" t="s">
        <v>3</v>
      </c>
      <c r="N412" s="153" t="s">
        <v>43</v>
      </c>
      <c r="O412" s="52"/>
      <c r="P412" s="154">
        <f>O412*H412</f>
        <v>0</v>
      </c>
      <c r="Q412" s="154">
        <v>0</v>
      </c>
      <c r="R412" s="154">
        <f>Q412*H412</f>
        <v>0</v>
      </c>
      <c r="S412" s="154">
        <v>0</v>
      </c>
      <c r="T412" s="155">
        <f>S412*H412</f>
        <v>0</v>
      </c>
      <c r="AR412" s="156" t="s">
        <v>318</v>
      </c>
      <c r="AT412" s="156" t="s">
        <v>122</v>
      </c>
      <c r="AU412" s="156" t="s">
        <v>82</v>
      </c>
      <c r="AY412" s="17" t="s">
        <v>119</v>
      </c>
      <c r="BE412" s="157">
        <f>IF(N412="základní",J412,0)</f>
        <v>0</v>
      </c>
      <c r="BF412" s="157">
        <f>IF(N412="snížená",J412,0)</f>
        <v>0</v>
      </c>
      <c r="BG412" s="157">
        <f>IF(N412="zákl. přenesená",J412,0)</f>
        <v>0</v>
      </c>
      <c r="BH412" s="157">
        <f>IF(N412="sníž. přenesená",J412,0)</f>
        <v>0</v>
      </c>
      <c r="BI412" s="157">
        <f>IF(N412="nulová",J412,0)</f>
        <v>0</v>
      </c>
      <c r="BJ412" s="17" t="s">
        <v>80</v>
      </c>
      <c r="BK412" s="157">
        <f>ROUND(I412*H412,2)</f>
        <v>0</v>
      </c>
      <c r="BL412" s="17" t="s">
        <v>318</v>
      </c>
      <c r="BM412" s="156" t="s">
        <v>1054</v>
      </c>
    </row>
    <row r="413" spans="2:65" s="1" customFormat="1" ht="11.25">
      <c r="B413" s="32"/>
      <c r="D413" s="158" t="s">
        <v>128</v>
      </c>
      <c r="F413" s="159" t="s">
        <v>865</v>
      </c>
      <c r="I413" s="88"/>
      <c r="L413" s="32"/>
      <c r="M413" s="160"/>
      <c r="N413" s="52"/>
      <c r="O413" s="52"/>
      <c r="P413" s="52"/>
      <c r="Q413" s="52"/>
      <c r="R413" s="52"/>
      <c r="S413" s="52"/>
      <c r="T413" s="53"/>
      <c r="AT413" s="17" t="s">
        <v>128</v>
      </c>
      <c r="AU413" s="17" t="s">
        <v>82</v>
      </c>
    </row>
    <row r="414" spans="2:65" s="13" customFormat="1" ht="11.25">
      <c r="B414" s="172"/>
      <c r="D414" s="158" t="s">
        <v>232</v>
      </c>
      <c r="E414" s="173" t="s">
        <v>3</v>
      </c>
      <c r="F414" s="174" t="s">
        <v>1055</v>
      </c>
      <c r="H414" s="175">
        <v>8.3719999999999999</v>
      </c>
      <c r="I414" s="176"/>
      <c r="L414" s="172"/>
      <c r="M414" s="177"/>
      <c r="N414" s="178"/>
      <c r="O414" s="178"/>
      <c r="P414" s="178"/>
      <c r="Q414" s="178"/>
      <c r="R414" s="178"/>
      <c r="S414" s="178"/>
      <c r="T414" s="179"/>
      <c r="AT414" s="173" t="s">
        <v>232</v>
      </c>
      <c r="AU414" s="173" t="s">
        <v>82</v>
      </c>
      <c r="AV414" s="13" t="s">
        <v>82</v>
      </c>
      <c r="AW414" s="13" t="s">
        <v>33</v>
      </c>
      <c r="AX414" s="13" t="s">
        <v>72</v>
      </c>
      <c r="AY414" s="173" t="s">
        <v>119</v>
      </c>
    </row>
    <row r="415" spans="2:65" s="14" customFormat="1" ht="11.25">
      <c r="B415" s="180"/>
      <c r="D415" s="158" t="s">
        <v>232</v>
      </c>
      <c r="E415" s="181" t="s">
        <v>3</v>
      </c>
      <c r="F415" s="182" t="s">
        <v>235</v>
      </c>
      <c r="H415" s="183">
        <v>8.3719999999999999</v>
      </c>
      <c r="I415" s="184"/>
      <c r="L415" s="180"/>
      <c r="M415" s="185"/>
      <c r="N415" s="186"/>
      <c r="O415" s="186"/>
      <c r="P415" s="186"/>
      <c r="Q415" s="186"/>
      <c r="R415" s="186"/>
      <c r="S415" s="186"/>
      <c r="T415" s="187"/>
      <c r="AT415" s="181" t="s">
        <v>232</v>
      </c>
      <c r="AU415" s="181" t="s">
        <v>82</v>
      </c>
      <c r="AV415" s="14" t="s">
        <v>126</v>
      </c>
      <c r="AW415" s="14" t="s">
        <v>33</v>
      </c>
      <c r="AX415" s="14" t="s">
        <v>80</v>
      </c>
      <c r="AY415" s="181" t="s">
        <v>119</v>
      </c>
    </row>
    <row r="416" spans="2:65" s="11" customFormat="1" ht="25.9" customHeight="1">
      <c r="B416" s="131"/>
      <c r="D416" s="132" t="s">
        <v>71</v>
      </c>
      <c r="E416" s="133" t="s">
        <v>260</v>
      </c>
      <c r="F416" s="133" t="s">
        <v>1056</v>
      </c>
      <c r="I416" s="134"/>
      <c r="J416" s="135">
        <f>BK416</f>
        <v>0</v>
      </c>
      <c r="L416" s="131"/>
      <c r="M416" s="136"/>
      <c r="N416" s="137"/>
      <c r="O416" s="137"/>
      <c r="P416" s="138">
        <f>P417+P433</f>
        <v>0</v>
      </c>
      <c r="Q416" s="137"/>
      <c r="R416" s="138">
        <f>R417+R433</f>
        <v>1.2879E-2</v>
      </c>
      <c r="S416" s="137"/>
      <c r="T416" s="139">
        <f>T417+T433</f>
        <v>0</v>
      </c>
      <c r="AR416" s="132" t="s">
        <v>135</v>
      </c>
      <c r="AT416" s="140" t="s">
        <v>71</v>
      </c>
      <c r="AU416" s="140" t="s">
        <v>72</v>
      </c>
      <c r="AY416" s="132" t="s">
        <v>119</v>
      </c>
      <c r="BK416" s="141">
        <f>BK417+BK433</f>
        <v>0</v>
      </c>
    </row>
    <row r="417" spans="2:65" s="11" customFormat="1" ht="22.9" customHeight="1">
      <c r="B417" s="131"/>
      <c r="D417" s="132" t="s">
        <v>71</v>
      </c>
      <c r="E417" s="142" t="s">
        <v>868</v>
      </c>
      <c r="F417" s="142" t="s">
        <v>869</v>
      </c>
      <c r="I417" s="134"/>
      <c r="J417" s="143">
        <f>BK417</f>
        <v>0</v>
      </c>
      <c r="L417" s="131"/>
      <c r="M417" s="136"/>
      <c r="N417" s="137"/>
      <c r="O417" s="137"/>
      <c r="P417" s="138">
        <f>SUM(P418:P432)</f>
        <v>0</v>
      </c>
      <c r="Q417" s="137"/>
      <c r="R417" s="138">
        <f>SUM(R418:R432)</f>
        <v>1.2879E-2</v>
      </c>
      <c r="S417" s="137"/>
      <c r="T417" s="139">
        <f>SUM(T418:T432)</f>
        <v>0</v>
      </c>
      <c r="AR417" s="132" t="s">
        <v>135</v>
      </c>
      <c r="AT417" s="140" t="s">
        <v>71</v>
      </c>
      <c r="AU417" s="140" t="s">
        <v>80</v>
      </c>
      <c r="AY417" s="132" t="s">
        <v>119</v>
      </c>
      <c r="BK417" s="141">
        <f>SUM(BK418:BK432)</f>
        <v>0</v>
      </c>
    </row>
    <row r="418" spans="2:65" s="1" customFormat="1" ht="16.5" customHeight="1">
      <c r="B418" s="144"/>
      <c r="C418" s="145" t="s">
        <v>571</v>
      </c>
      <c r="D418" s="145" t="s">
        <v>122</v>
      </c>
      <c r="E418" s="146" t="s">
        <v>871</v>
      </c>
      <c r="F418" s="147" t="s">
        <v>872</v>
      </c>
      <c r="G418" s="148" t="s">
        <v>389</v>
      </c>
      <c r="H418" s="149">
        <v>24.3</v>
      </c>
      <c r="I418" s="150"/>
      <c r="J418" s="151">
        <f>ROUND(I418*H418,2)</f>
        <v>0</v>
      </c>
      <c r="K418" s="147" t="s">
        <v>1057</v>
      </c>
      <c r="L418" s="32"/>
      <c r="M418" s="152" t="s">
        <v>3</v>
      </c>
      <c r="N418" s="153" t="s">
        <v>43</v>
      </c>
      <c r="O418" s="52"/>
      <c r="P418" s="154">
        <f>O418*H418</f>
        <v>0</v>
      </c>
      <c r="Q418" s="154">
        <v>0</v>
      </c>
      <c r="R418" s="154">
        <f>Q418*H418</f>
        <v>0</v>
      </c>
      <c r="S418" s="154">
        <v>0</v>
      </c>
      <c r="T418" s="155">
        <f>S418*H418</f>
        <v>0</v>
      </c>
      <c r="AR418" s="156" t="s">
        <v>590</v>
      </c>
      <c r="AT418" s="156" t="s">
        <v>122</v>
      </c>
      <c r="AU418" s="156" t="s">
        <v>82</v>
      </c>
      <c r="AY418" s="17" t="s">
        <v>119</v>
      </c>
      <c r="BE418" s="157">
        <f>IF(N418="základní",J418,0)</f>
        <v>0</v>
      </c>
      <c r="BF418" s="157">
        <f>IF(N418="snížená",J418,0)</f>
        <v>0</v>
      </c>
      <c r="BG418" s="157">
        <f>IF(N418="zákl. přenesená",J418,0)</f>
        <v>0</v>
      </c>
      <c r="BH418" s="157">
        <f>IF(N418="sníž. přenesená",J418,0)</f>
        <v>0</v>
      </c>
      <c r="BI418" s="157">
        <f>IF(N418="nulová",J418,0)</f>
        <v>0</v>
      </c>
      <c r="BJ418" s="17" t="s">
        <v>80</v>
      </c>
      <c r="BK418" s="157">
        <f>ROUND(I418*H418,2)</f>
        <v>0</v>
      </c>
      <c r="BL418" s="17" t="s">
        <v>590</v>
      </c>
      <c r="BM418" s="156" t="s">
        <v>1058</v>
      </c>
    </row>
    <row r="419" spans="2:65" s="1" customFormat="1" ht="11.25">
      <c r="B419" s="32"/>
      <c r="D419" s="158" t="s">
        <v>128</v>
      </c>
      <c r="F419" s="159" t="s">
        <v>872</v>
      </c>
      <c r="I419" s="88"/>
      <c r="L419" s="32"/>
      <c r="M419" s="160"/>
      <c r="N419" s="52"/>
      <c r="O419" s="52"/>
      <c r="P419" s="52"/>
      <c r="Q419" s="52"/>
      <c r="R419" s="52"/>
      <c r="S419" s="52"/>
      <c r="T419" s="53"/>
      <c r="AT419" s="17" t="s">
        <v>128</v>
      </c>
      <c r="AU419" s="17" t="s">
        <v>82</v>
      </c>
    </row>
    <row r="420" spans="2:65" s="13" customFormat="1" ht="11.25">
      <c r="B420" s="172"/>
      <c r="D420" s="158" t="s">
        <v>232</v>
      </c>
      <c r="E420" s="173" t="s">
        <v>3</v>
      </c>
      <c r="F420" s="174" t="s">
        <v>1059</v>
      </c>
      <c r="H420" s="175">
        <v>24.3</v>
      </c>
      <c r="I420" s="176"/>
      <c r="L420" s="172"/>
      <c r="M420" s="177"/>
      <c r="N420" s="178"/>
      <c r="O420" s="178"/>
      <c r="P420" s="178"/>
      <c r="Q420" s="178"/>
      <c r="R420" s="178"/>
      <c r="S420" s="178"/>
      <c r="T420" s="179"/>
      <c r="AT420" s="173" t="s">
        <v>232</v>
      </c>
      <c r="AU420" s="173" t="s">
        <v>82</v>
      </c>
      <c r="AV420" s="13" t="s">
        <v>82</v>
      </c>
      <c r="AW420" s="13" t="s">
        <v>33</v>
      </c>
      <c r="AX420" s="13" t="s">
        <v>72</v>
      </c>
      <c r="AY420" s="173" t="s">
        <v>119</v>
      </c>
    </row>
    <row r="421" spans="2:65" s="14" customFormat="1" ht="11.25">
      <c r="B421" s="180"/>
      <c r="D421" s="158" t="s">
        <v>232</v>
      </c>
      <c r="E421" s="181" t="s">
        <v>3</v>
      </c>
      <c r="F421" s="182" t="s">
        <v>235</v>
      </c>
      <c r="H421" s="183">
        <v>24.3</v>
      </c>
      <c r="I421" s="184"/>
      <c r="L421" s="180"/>
      <c r="M421" s="185"/>
      <c r="N421" s="186"/>
      <c r="O421" s="186"/>
      <c r="P421" s="186"/>
      <c r="Q421" s="186"/>
      <c r="R421" s="186"/>
      <c r="S421" s="186"/>
      <c r="T421" s="187"/>
      <c r="AT421" s="181" t="s">
        <v>232</v>
      </c>
      <c r="AU421" s="181" t="s">
        <v>82</v>
      </c>
      <c r="AV421" s="14" t="s">
        <v>126</v>
      </c>
      <c r="AW421" s="14" t="s">
        <v>33</v>
      </c>
      <c r="AX421" s="14" t="s">
        <v>80</v>
      </c>
      <c r="AY421" s="181" t="s">
        <v>119</v>
      </c>
    </row>
    <row r="422" spans="2:65" s="1" customFormat="1" ht="16.5" customHeight="1">
      <c r="B422" s="144"/>
      <c r="C422" s="188" t="s">
        <v>577</v>
      </c>
      <c r="D422" s="188" t="s">
        <v>260</v>
      </c>
      <c r="E422" s="189" t="s">
        <v>876</v>
      </c>
      <c r="F422" s="190" t="s">
        <v>877</v>
      </c>
      <c r="G422" s="191" t="s">
        <v>389</v>
      </c>
      <c r="H422" s="192">
        <v>24.3</v>
      </c>
      <c r="I422" s="193"/>
      <c r="J422" s="194">
        <f>ROUND(I422*H422,2)</f>
        <v>0</v>
      </c>
      <c r="K422" s="190" t="s">
        <v>1057</v>
      </c>
      <c r="L422" s="195"/>
      <c r="M422" s="196" t="s">
        <v>3</v>
      </c>
      <c r="N422" s="197" t="s">
        <v>43</v>
      </c>
      <c r="O422" s="52"/>
      <c r="P422" s="154">
        <f>O422*H422</f>
        <v>0</v>
      </c>
      <c r="Q422" s="154">
        <v>5.2999999999999998E-4</v>
      </c>
      <c r="R422" s="154">
        <f>Q422*H422</f>
        <v>1.2879E-2</v>
      </c>
      <c r="S422" s="154">
        <v>0</v>
      </c>
      <c r="T422" s="155">
        <f>S422*H422</f>
        <v>0</v>
      </c>
      <c r="AR422" s="156" t="s">
        <v>1060</v>
      </c>
      <c r="AT422" s="156" t="s">
        <v>260</v>
      </c>
      <c r="AU422" s="156" t="s">
        <v>82</v>
      </c>
      <c r="AY422" s="17" t="s">
        <v>119</v>
      </c>
      <c r="BE422" s="157">
        <f>IF(N422="základní",J422,0)</f>
        <v>0</v>
      </c>
      <c r="BF422" s="157">
        <f>IF(N422="snížená",J422,0)</f>
        <v>0</v>
      </c>
      <c r="BG422" s="157">
        <f>IF(N422="zákl. přenesená",J422,0)</f>
        <v>0</v>
      </c>
      <c r="BH422" s="157">
        <f>IF(N422="sníž. přenesená",J422,0)</f>
        <v>0</v>
      </c>
      <c r="BI422" s="157">
        <f>IF(N422="nulová",J422,0)</f>
        <v>0</v>
      </c>
      <c r="BJ422" s="17" t="s">
        <v>80</v>
      </c>
      <c r="BK422" s="157">
        <f>ROUND(I422*H422,2)</f>
        <v>0</v>
      </c>
      <c r="BL422" s="17" t="s">
        <v>1060</v>
      </c>
      <c r="BM422" s="156" t="s">
        <v>1061</v>
      </c>
    </row>
    <row r="423" spans="2:65" s="1" customFormat="1" ht="11.25">
      <c r="B423" s="32"/>
      <c r="D423" s="158" t="s">
        <v>128</v>
      </c>
      <c r="F423" s="159" t="s">
        <v>877</v>
      </c>
      <c r="I423" s="88"/>
      <c r="L423" s="32"/>
      <c r="M423" s="160"/>
      <c r="N423" s="52"/>
      <c r="O423" s="52"/>
      <c r="P423" s="52"/>
      <c r="Q423" s="52"/>
      <c r="R423" s="52"/>
      <c r="S423" s="52"/>
      <c r="T423" s="53"/>
      <c r="AT423" s="17" t="s">
        <v>128</v>
      </c>
      <c r="AU423" s="17" t="s">
        <v>82</v>
      </c>
    </row>
    <row r="424" spans="2:65" s="12" customFormat="1" ht="11.25">
      <c r="B424" s="165"/>
      <c r="D424" s="158" t="s">
        <v>232</v>
      </c>
      <c r="E424" s="166" t="s">
        <v>3</v>
      </c>
      <c r="F424" s="167" t="s">
        <v>1062</v>
      </c>
      <c r="H424" s="166" t="s">
        <v>3</v>
      </c>
      <c r="I424" s="168"/>
      <c r="L424" s="165"/>
      <c r="M424" s="169"/>
      <c r="N424" s="170"/>
      <c r="O424" s="170"/>
      <c r="P424" s="170"/>
      <c r="Q424" s="170"/>
      <c r="R424" s="170"/>
      <c r="S424" s="170"/>
      <c r="T424" s="171"/>
      <c r="AT424" s="166" t="s">
        <v>232</v>
      </c>
      <c r="AU424" s="166" t="s">
        <v>82</v>
      </c>
      <c r="AV424" s="12" t="s">
        <v>80</v>
      </c>
      <c r="AW424" s="12" t="s">
        <v>33</v>
      </c>
      <c r="AX424" s="12" t="s">
        <v>72</v>
      </c>
      <c r="AY424" s="166" t="s">
        <v>119</v>
      </c>
    </row>
    <row r="425" spans="2:65" s="13" customFormat="1" ht="11.25">
      <c r="B425" s="172"/>
      <c r="D425" s="158" t="s">
        <v>232</v>
      </c>
      <c r="E425" s="173" t="s">
        <v>3</v>
      </c>
      <c r="F425" s="174" t="s">
        <v>1059</v>
      </c>
      <c r="H425" s="175">
        <v>24.3</v>
      </c>
      <c r="I425" s="176"/>
      <c r="L425" s="172"/>
      <c r="M425" s="177"/>
      <c r="N425" s="178"/>
      <c r="O425" s="178"/>
      <c r="P425" s="178"/>
      <c r="Q425" s="178"/>
      <c r="R425" s="178"/>
      <c r="S425" s="178"/>
      <c r="T425" s="179"/>
      <c r="AT425" s="173" t="s">
        <v>232</v>
      </c>
      <c r="AU425" s="173" t="s">
        <v>82</v>
      </c>
      <c r="AV425" s="13" t="s">
        <v>82</v>
      </c>
      <c r="AW425" s="13" t="s">
        <v>33</v>
      </c>
      <c r="AX425" s="13" t="s">
        <v>72</v>
      </c>
      <c r="AY425" s="173" t="s">
        <v>119</v>
      </c>
    </row>
    <row r="426" spans="2:65" s="14" customFormat="1" ht="11.25">
      <c r="B426" s="180"/>
      <c r="D426" s="158" t="s">
        <v>232</v>
      </c>
      <c r="E426" s="181" t="s">
        <v>3</v>
      </c>
      <c r="F426" s="182" t="s">
        <v>235</v>
      </c>
      <c r="H426" s="183">
        <v>24.3</v>
      </c>
      <c r="I426" s="184"/>
      <c r="L426" s="180"/>
      <c r="M426" s="185"/>
      <c r="N426" s="186"/>
      <c r="O426" s="186"/>
      <c r="P426" s="186"/>
      <c r="Q426" s="186"/>
      <c r="R426" s="186"/>
      <c r="S426" s="186"/>
      <c r="T426" s="187"/>
      <c r="AT426" s="181" t="s">
        <v>232</v>
      </c>
      <c r="AU426" s="181" t="s">
        <v>82</v>
      </c>
      <c r="AV426" s="14" t="s">
        <v>126</v>
      </c>
      <c r="AW426" s="14" t="s">
        <v>33</v>
      </c>
      <c r="AX426" s="14" t="s">
        <v>80</v>
      </c>
      <c r="AY426" s="181" t="s">
        <v>119</v>
      </c>
    </row>
    <row r="427" spans="2:65" s="1" customFormat="1" ht="16.5" customHeight="1">
      <c r="B427" s="144"/>
      <c r="C427" s="145" t="s">
        <v>581</v>
      </c>
      <c r="D427" s="145" t="s">
        <v>122</v>
      </c>
      <c r="E427" s="146" t="s">
        <v>891</v>
      </c>
      <c r="F427" s="147" t="s">
        <v>892</v>
      </c>
      <c r="G427" s="148" t="s">
        <v>389</v>
      </c>
      <c r="H427" s="149">
        <v>24.3</v>
      </c>
      <c r="I427" s="150"/>
      <c r="J427" s="151">
        <f>ROUND(I427*H427,2)</f>
        <v>0</v>
      </c>
      <c r="K427" s="147" t="s">
        <v>3</v>
      </c>
      <c r="L427" s="32"/>
      <c r="M427" s="152" t="s">
        <v>3</v>
      </c>
      <c r="N427" s="153" t="s">
        <v>43</v>
      </c>
      <c r="O427" s="52"/>
      <c r="P427" s="154">
        <f>O427*H427</f>
        <v>0</v>
      </c>
      <c r="Q427" s="154">
        <v>0</v>
      </c>
      <c r="R427" s="154">
        <f>Q427*H427</f>
        <v>0</v>
      </c>
      <c r="S427" s="154">
        <v>0</v>
      </c>
      <c r="T427" s="155">
        <f>S427*H427</f>
        <v>0</v>
      </c>
      <c r="AR427" s="156" t="s">
        <v>590</v>
      </c>
      <c r="AT427" s="156" t="s">
        <v>122</v>
      </c>
      <c r="AU427" s="156" t="s">
        <v>82</v>
      </c>
      <c r="AY427" s="17" t="s">
        <v>119</v>
      </c>
      <c r="BE427" s="157">
        <f>IF(N427="základní",J427,0)</f>
        <v>0</v>
      </c>
      <c r="BF427" s="157">
        <f>IF(N427="snížená",J427,0)</f>
        <v>0</v>
      </c>
      <c r="BG427" s="157">
        <f>IF(N427="zákl. přenesená",J427,0)</f>
        <v>0</v>
      </c>
      <c r="BH427" s="157">
        <f>IF(N427="sníž. přenesená",J427,0)</f>
        <v>0</v>
      </c>
      <c r="BI427" s="157">
        <f>IF(N427="nulová",J427,0)</f>
        <v>0</v>
      </c>
      <c r="BJ427" s="17" t="s">
        <v>80</v>
      </c>
      <c r="BK427" s="157">
        <f>ROUND(I427*H427,2)</f>
        <v>0</v>
      </c>
      <c r="BL427" s="17" t="s">
        <v>590</v>
      </c>
      <c r="BM427" s="156" t="s">
        <v>1063</v>
      </c>
    </row>
    <row r="428" spans="2:65" s="1" customFormat="1" ht="11.25">
      <c r="B428" s="32"/>
      <c r="D428" s="158" t="s">
        <v>128</v>
      </c>
      <c r="F428" s="159" t="s">
        <v>892</v>
      </c>
      <c r="I428" s="88"/>
      <c r="L428" s="32"/>
      <c r="M428" s="160"/>
      <c r="N428" s="52"/>
      <c r="O428" s="52"/>
      <c r="P428" s="52"/>
      <c r="Q428" s="52"/>
      <c r="R428" s="52"/>
      <c r="S428" s="52"/>
      <c r="T428" s="53"/>
      <c r="AT428" s="17" t="s">
        <v>128</v>
      </c>
      <c r="AU428" s="17" t="s">
        <v>82</v>
      </c>
    </row>
    <row r="429" spans="2:65" s="1" customFormat="1" ht="19.5">
      <c r="B429" s="32"/>
      <c r="D429" s="158" t="s">
        <v>129</v>
      </c>
      <c r="F429" s="161" t="s">
        <v>1064</v>
      </c>
      <c r="I429" s="88"/>
      <c r="L429" s="32"/>
      <c r="M429" s="160"/>
      <c r="N429" s="52"/>
      <c r="O429" s="52"/>
      <c r="P429" s="52"/>
      <c r="Q429" s="52"/>
      <c r="R429" s="52"/>
      <c r="S429" s="52"/>
      <c r="T429" s="53"/>
      <c r="AT429" s="17" t="s">
        <v>129</v>
      </c>
      <c r="AU429" s="17" t="s">
        <v>82</v>
      </c>
    </row>
    <row r="430" spans="2:65" s="12" customFormat="1" ht="11.25">
      <c r="B430" s="165"/>
      <c r="D430" s="158" t="s">
        <v>232</v>
      </c>
      <c r="E430" s="166" t="s">
        <v>3</v>
      </c>
      <c r="F430" s="167" t="s">
        <v>1065</v>
      </c>
      <c r="H430" s="166" t="s">
        <v>3</v>
      </c>
      <c r="I430" s="168"/>
      <c r="L430" s="165"/>
      <c r="M430" s="169"/>
      <c r="N430" s="170"/>
      <c r="O430" s="170"/>
      <c r="P430" s="170"/>
      <c r="Q430" s="170"/>
      <c r="R430" s="170"/>
      <c r="S430" s="170"/>
      <c r="T430" s="171"/>
      <c r="AT430" s="166" t="s">
        <v>232</v>
      </c>
      <c r="AU430" s="166" t="s">
        <v>82</v>
      </c>
      <c r="AV430" s="12" t="s">
        <v>80</v>
      </c>
      <c r="AW430" s="12" t="s">
        <v>33</v>
      </c>
      <c r="AX430" s="12" t="s">
        <v>72</v>
      </c>
      <c r="AY430" s="166" t="s">
        <v>119</v>
      </c>
    </row>
    <row r="431" spans="2:65" s="13" customFormat="1" ht="11.25">
      <c r="B431" s="172"/>
      <c r="D431" s="158" t="s">
        <v>232</v>
      </c>
      <c r="E431" s="173" t="s">
        <v>3</v>
      </c>
      <c r="F431" s="174" t="s">
        <v>1059</v>
      </c>
      <c r="H431" s="175">
        <v>24.3</v>
      </c>
      <c r="I431" s="176"/>
      <c r="L431" s="172"/>
      <c r="M431" s="177"/>
      <c r="N431" s="178"/>
      <c r="O431" s="178"/>
      <c r="P431" s="178"/>
      <c r="Q431" s="178"/>
      <c r="R431" s="178"/>
      <c r="S431" s="178"/>
      <c r="T431" s="179"/>
      <c r="AT431" s="173" t="s">
        <v>232</v>
      </c>
      <c r="AU431" s="173" t="s">
        <v>82</v>
      </c>
      <c r="AV431" s="13" t="s">
        <v>82</v>
      </c>
      <c r="AW431" s="13" t="s">
        <v>33</v>
      </c>
      <c r="AX431" s="13" t="s">
        <v>72</v>
      </c>
      <c r="AY431" s="173" t="s">
        <v>119</v>
      </c>
    </row>
    <row r="432" spans="2:65" s="14" customFormat="1" ht="11.25">
      <c r="B432" s="180"/>
      <c r="D432" s="158" t="s">
        <v>232</v>
      </c>
      <c r="E432" s="181" t="s">
        <v>3</v>
      </c>
      <c r="F432" s="182" t="s">
        <v>235</v>
      </c>
      <c r="H432" s="183">
        <v>24.3</v>
      </c>
      <c r="I432" s="184"/>
      <c r="L432" s="180"/>
      <c r="M432" s="185"/>
      <c r="N432" s="186"/>
      <c r="O432" s="186"/>
      <c r="P432" s="186"/>
      <c r="Q432" s="186"/>
      <c r="R432" s="186"/>
      <c r="S432" s="186"/>
      <c r="T432" s="187"/>
      <c r="AT432" s="181" t="s">
        <v>232</v>
      </c>
      <c r="AU432" s="181" t="s">
        <v>82</v>
      </c>
      <c r="AV432" s="14" t="s">
        <v>126</v>
      </c>
      <c r="AW432" s="14" t="s">
        <v>33</v>
      </c>
      <c r="AX432" s="14" t="s">
        <v>80</v>
      </c>
      <c r="AY432" s="181" t="s">
        <v>119</v>
      </c>
    </row>
    <row r="433" spans="2:65" s="11" customFormat="1" ht="22.9" customHeight="1">
      <c r="B433" s="131"/>
      <c r="D433" s="132" t="s">
        <v>71</v>
      </c>
      <c r="E433" s="142" t="s">
        <v>895</v>
      </c>
      <c r="F433" s="142" t="s">
        <v>1066</v>
      </c>
      <c r="I433" s="134"/>
      <c r="J433" s="143">
        <f>BK433</f>
        <v>0</v>
      </c>
      <c r="L433" s="131"/>
      <c r="M433" s="136"/>
      <c r="N433" s="137"/>
      <c r="O433" s="137"/>
      <c r="P433" s="138">
        <f>SUM(P434:P438)</f>
        <v>0</v>
      </c>
      <c r="Q433" s="137"/>
      <c r="R433" s="138">
        <f>SUM(R434:R438)</f>
        <v>0</v>
      </c>
      <c r="S433" s="137"/>
      <c r="T433" s="139">
        <f>SUM(T434:T438)</f>
        <v>0</v>
      </c>
      <c r="AR433" s="132" t="s">
        <v>135</v>
      </c>
      <c r="AT433" s="140" t="s">
        <v>71</v>
      </c>
      <c r="AU433" s="140" t="s">
        <v>80</v>
      </c>
      <c r="AY433" s="132" t="s">
        <v>119</v>
      </c>
      <c r="BK433" s="141">
        <f>SUM(BK434:BK438)</f>
        <v>0</v>
      </c>
    </row>
    <row r="434" spans="2:65" s="1" customFormat="1" ht="16.5" customHeight="1">
      <c r="B434" s="144"/>
      <c r="C434" s="145" t="s">
        <v>585</v>
      </c>
      <c r="D434" s="145" t="s">
        <v>122</v>
      </c>
      <c r="E434" s="146" t="s">
        <v>898</v>
      </c>
      <c r="F434" s="147" t="s">
        <v>899</v>
      </c>
      <c r="G434" s="148" t="s">
        <v>252</v>
      </c>
      <c r="H434" s="149">
        <v>21.483000000000001</v>
      </c>
      <c r="I434" s="150"/>
      <c r="J434" s="151">
        <f>ROUND(I434*H434,2)</f>
        <v>0</v>
      </c>
      <c r="K434" s="147" t="s">
        <v>914</v>
      </c>
      <c r="L434" s="32"/>
      <c r="M434" s="152" t="s">
        <v>3</v>
      </c>
      <c r="N434" s="153" t="s">
        <v>43</v>
      </c>
      <c r="O434" s="52"/>
      <c r="P434" s="154">
        <f>O434*H434</f>
        <v>0</v>
      </c>
      <c r="Q434" s="154">
        <v>0</v>
      </c>
      <c r="R434" s="154">
        <f>Q434*H434</f>
        <v>0</v>
      </c>
      <c r="S434" s="154">
        <v>0</v>
      </c>
      <c r="T434" s="155">
        <f>S434*H434</f>
        <v>0</v>
      </c>
      <c r="AR434" s="156" t="s">
        <v>590</v>
      </c>
      <c r="AT434" s="156" t="s">
        <v>122</v>
      </c>
      <c r="AU434" s="156" t="s">
        <v>82</v>
      </c>
      <c r="AY434" s="17" t="s">
        <v>119</v>
      </c>
      <c r="BE434" s="157">
        <f>IF(N434="základní",J434,0)</f>
        <v>0</v>
      </c>
      <c r="BF434" s="157">
        <f>IF(N434="snížená",J434,0)</f>
        <v>0</v>
      </c>
      <c r="BG434" s="157">
        <f>IF(N434="zákl. přenesená",J434,0)</f>
        <v>0</v>
      </c>
      <c r="BH434" s="157">
        <f>IF(N434="sníž. přenesená",J434,0)</f>
        <v>0</v>
      </c>
      <c r="BI434" s="157">
        <f>IF(N434="nulová",J434,0)</f>
        <v>0</v>
      </c>
      <c r="BJ434" s="17" t="s">
        <v>80</v>
      </c>
      <c r="BK434" s="157">
        <f>ROUND(I434*H434,2)</f>
        <v>0</v>
      </c>
      <c r="BL434" s="17" t="s">
        <v>590</v>
      </c>
      <c r="BM434" s="156" t="s">
        <v>1067</v>
      </c>
    </row>
    <row r="435" spans="2:65" s="1" customFormat="1" ht="11.25">
      <c r="B435" s="32"/>
      <c r="D435" s="158" t="s">
        <v>128</v>
      </c>
      <c r="F435" s="159" t="s">
        <v>899</v>
      </c>
      <c r="I435" s="88"/>
      <c r="L435" s="32"/>
      <c r="M435" s="160"/>
      <c r="N435" s="52"/>
      <c r="O435" s="52"/>
      <c r="P435" s="52"/>
      <c r="Q435" s="52"/>
      <c r="R435" s="52"/>
      <c r="S435" s="52"/>
      <c r="T435" s="53"/>
      <c r="AT435" s="17" t="s">
        <v>128</v>
      </c>
      <c r="AU435" s="17" t="s">
        <v>82</v>
      </c>
    </row>
    <row r="436" spans="2:65" s="12" customFormat="1" ht="11.25">
      <c r="B436" s="165"/>
      <c r="D436" s="158" t="s">
        <v>232</v>
      </c>
      <c r="E436" s="166" t="s">
        <v>3</v>
      </c>
      <c r="F436" s="167" t="s">
        <v>259</v>
      </c>
      <c r="H436" s="166" t="s">
        <v>3</v>
      </c>
      <c r="I436" s="168"/>
      <c r="L436" s="165"/>
      <c r="M436" s="169"/>
      <c r="N436" s="170"/>
      <c r="O436" s="170"/>
      <c r="P436" s="170"/>
      <c r="Q436" s="170"/>
      <c r="R436" s="170"/>
      <c r="S436" s="170"/>
      <c r="T436" s="171"/>
      <c r="AT436" s="166" t="s">
        <v>232</v>
      </c>
      <c r="AU436" s="166" t="s">
        <v>82</v>
      </c>
      <c r="AV436" s="12" t="s">
        <v>80</v>
      </c>
      <c r="AW436" s="12" t="s">
        <v>33</v>
      </c>
      <c r="AX436" s="12" t="s">
        <v>72</v>
      </c>
      <c r="AY436" s="166" t="s">
        <v>119</v>
      </c>
    </row>
    <row r="437" spans="2:65" s="13" customFormat="1" ht="11.25">
      <c r="B437" s="172"/>
      <c r="D437" s="158" t="s">
        <v>232</v>
      </c>
      <c r="E437" s="173" t="s">
        <v>3</v>
      </c>
      <c r="F437" s="174" t="s">
        <v>1068</v>
      </c>
      <c r="H437" s="175">
        <v>21.483000000000001</v>
      </c>
      <c r="I437" s="176"/>
      <c r="L437" s="172"/>
      <c r="M437" s="177"/>
      <c r="N437" s="178"/>
      <c r="O437" s="178"/>
      <c r="P437" s="178"/>
      <c r="Q437" s="178"/>
      <c r="R437" s="178"/>
      <c r="S437" s="178"/>
      <c r="T437" s="179"/>
      <c r="AT437" s="173" t="s">
        <v>232</v>
      </c>
      <c r="AU437" s="173" t="s">
        <v>82</v>
      </c>
      <c r="AV437" s="13" t="s">
        <v>82</v>
      </c>
      <c r="AW437" s="13" t="s">
        <v>33</v>
      </c>
      <c r="AX437" s="13" t="s">
        <v>72</v>
      </c>
      <c r="AY437" s="173" t="s">
        <v>119</v>
      </c>
    </row>
    <row r="438" spans="2:65" s="14" customFormat="1" ht="11.25">
      <c r="B438" s="180"/>
      <c r="D438" s="158" t="s">
        <v>232</v>
      </c>
      <c r="E438" s="181" t="s">
        <v>3</v>
      </c>
      <c r="F438" s="182" t="s">
        <v>235</v>
      </c>
      <c r="H438" s="183">
        <v>21.483000000000001</v>
      </c>
      <c r="I438" s="184"/>
      <c r="L438" s="180"/>
      <c r="M438" s="198"/>
      <c r="N438" s="199"/>
      <c r="O438" s="199"/>
      <c r="P438" s="199"/>
      <c r="Q438" s="199"/>
      <c r="R438" s="199"/>
      <c r="S438" s="199"/>
      <c r="T438" s="200"/>
      <c r="AT438" s="181" t="s">
        <v>232</v>
      </c>
      <c r="AU438" s="181" t="s">
        <v>82</v>
      </c>
      <c r="AV438" s="14" t="s">
        <v>126</v>
      </c>
      <c r="AW438" s="14" t="s">
        <v>33</v>
      </c>
      <c r="AX438" s="14" t="s">
        <v>80</v>
      </c>
      <c r="AY438" s="181" t="s">
        <v>119</v>
      </c>
    </row>
    <row r="439" spans="2:65" s="1" customFormat="1" ht="6.95" customHeight="1">
      <c r="B439" s="41"/>
      <c r="C439" s="42"/>
      <c r="D439" s="42"/>
      <c r="E439" s="42"/>
      <c r="F439" s="42"/>
      <c r="G439" s="42"/>
      <c r="H439" s="42"/>
      <c r="I439" s="105"/>
      <c r="J439" s="42"/>
      <c r="K439" s="42"/>
      <c r="L439" s="32"/>
    </row>
  </sheetData>
  <autoFilter ref="C93:K438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2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5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86"/>
      <c r="J3" s="19"/>
      <c r="K3" s="19"/>
      <c r="L3" s="20"/>
      <c r="AT3" s="17" t="s">
        <v>82</v>
      </c>
    </row>
    <row r="4" spans="2:46" ht="24.95" customHeight="1">
      <c r="B4" s="20"/>
      <c r="D4" s="21" t="s">
        <v>92</v>
      </c>
      <c r="L4" s="20"/>
      <c r="M4" s="87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7" t="str">
        <f>'Rekapitulace stavby'!K6</f>
        <v>Revitalizace objektu ZS Zarubova v Praze 12 pavilon1,2,3</v>
      </c>
      <c r="F7" s="318"/>
      <c r="G7" s="318"/>
      <c r="H7" s="318"/>
      <c r="L7" s="20"/>
    </row>
    <row r="8" spans="2:46" s="1" customFormat="1" ht="12" customHeight="1">
      <c r="B8" s="32"/>
      <c r="D8" s="27" t="s">
        <v>93</v>
      </c>
      <c r="I8" s="88"/>
      <c r="L8" s="32"/>
    </row>
    <row r="9" spans="2:46" s="1" customFormat="1" ht="36.950000000000003" customHeight="1">
      <c r="B9" s="32"/>
      <c r="E9" s="298" t="s">
        <v>1069</v>
      </c>
      <c r="F9" s="319"/>
      <c r="G9" s="319"/>
      <c r="H9" s="319"/>
      <c r="I9" s="88"/>
      <c r="L9" s="32"/>
    </row>
    <row r="10" spans="2:46" s="1" customFormat="1" ht="11.25">
      <c r="B10" s="32"/>
      <c r="I10" s="88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89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89" t="s">
        <v>23</v>
      </c>
      <c r="J12" s="49" t="str">
        <f>'Rekapitulace stavby'!AN8</f>
        <v>9. 4. 2020</v>
      </c>
      <c r="L12" s="32"/>
    </row>
    <row r="13" spans="2:46" s="1" customFormat="1" ht="10.9" customHeight="1">
      <c r="B13" s="32"/>
      <c r="I13" s="88"/>
      <c r="L13" s="32"/>
    </row>
    <row r="14" spans="2:46" s="1" customFormat="1" ht="12" customHeight="1">
      <c r="B14" s="32"/>
      <c r="D14" s="27" t="s">
        <v>25</v>
      </c>
      <c r="I14" s="89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89" t="s">
        <v>28</v>
      </c>
      <c r="J15" s="25" t="s">
        <v>3</v>
      </c>
      <c r="L15" s="32"/>
    </row>
    <row r="16" spans="2:46" s="1" customFormat="1" ht="6.95" customHeight="1">
      <c r="B16" s="32"/>
      <c r="I16" s="88"/>
      <c r="L16" s="32"/>
    </row>
    <row r="17" spans="2:12" s="1" customFormat="1" ht="12" customHeight="1">
      <c r="B17" s="32"/>
      <c r="D17" s="27" t="s">
        <v>29</v>
      </c>
      <c r="I17" s="89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20" t="str">
        <f>'Rekapitulace stavby'!E14</f>
        <v>Vyplň údaj</v>
      </c>
      <c r="F18" s="301"/>
      <c r="G18" s="301"/>
      <c r="H18" s="301"/>
      <c r="I18" s="89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I19" s="88"/>
      <c r="L19" s="32"/>
    </row>
    <row r="20" spans="2:12" s="1" customFormat="1" ht="12" customHeight="1">
      <c r="B20" s="32"/>
      <c r="D20" s="27" t="s">
        <v>31</v>
      </c>
      <c r="I20" s="89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89" t="s">
        <v>28</v>
      </c>
      <c r="J21" s="25" t="s">
        <v>3</v>
      </c>
      <c r="L21" s="32"/>
    </row>
    <row r="22" spans="2:12" s="1" customFormat="1" ht="6.95" customHeight="1">
      <c r="B22" s="32"/>
      <c r="I22" s="88"/>
      <c r="L22" s="32"/>
    </row>
    <row r="23" spans="2:12" s="1" customFormat="1" ht="12" customHeight="1">
      <c r="B23" s="32"/>
      <c r="D23" s="27" t="s">
        <v>34</v>
      </c>
      <c r="I23" s="89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89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I25" s="88"/>
      <c r="L25" s="32"/>
    </row>
    <row r="26" spans="2:12" s="1" customFormat="1" ht="12" customHeight="1">
      <c r="B26" s="32"/>
      <c r="D26" s="27" t="s">
        <v>36</v>
      </c>
      <c r="I26" s="88"/>
      <c r="L26" s="32"/>
    </row>
    <row r="27" spans="2:12" s="7" customFormat="1" ht="38.25" customHeight="1">
      <c r="B27" s="90"/>
      <c r="E27" s="305" t="s">
        <v>37</v>
      </c>
      <c r="F27" s="305"/>
      <c r="G27" s="305"/>
      <c r="H27" s="305"/>
      <c r="I27" s="91"/>
      <c r="L27" s="90"/>
    </row>
    <row r="28" spans="2:12" s="1" customFormat="1" ht="6.95" customHeight="1">
      <c r="B28" s="32"/>
      <c r="I28" s="88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92"/>
      <c r="J29" s="50"/>
      <c r="K29" s="50"/>
      <c r="L29" s="32"/>
    </row>
    <row r="30" spans="2:12" s="1" customFormat="1" ht="25.35" customHeight="1">
      <c r="B30" s="32"/>
      <c r="D30" s="93" t="s">
        <v>38</v>
      </c>
      <c r="I30" s="88"/>
      <c r="J30" s="63">
        <f>ROUND(J94,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92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94" t="s">
        <v>39</v>
      </c>
      <c r="J32" s="35" t="s">
        <v>41</v>
      </c>
      <c r="L32" s="32"/>
    </row>
    <row r="33" spans="2:12" s="1" customFormat="1" ht="14.45" customHeight="1">
      <c r="B33" s="32"/>
      <c r="D33" s="95" t="s">
        <v>42</v>
      </c>
      <c r="E33" s="27" t="s">
        <v>43</v>
      </c>
      <c r="F33" s="96">
        <f>ROUND((SUM(BE94:BE424)),  2)</f>
        <v>0</v>
      </c>
      <c r="I33" s="97">
        <v>0.21</v>
      </c>
      <c r="J33" s="96">
        <f>ROUND(((SUM(BE94:BE424))*I33),  2)</f>
        <v>0</v>
      </c>
      <c r="L33" s="32"/>
    </row>
    <row r="34" spans="2:12" s="1" customFormat="1" ht="14.45" customHeight="1">
      <c r="B34" s="32"/>
      <c r="E34" s="27" t="s">
        <v>44</v>
      </c>
      <c r="F34" s="96">
        <f>ROUND((SUM(BF94:BF424)),  2)</f>
        <v>0</v>
      </c>
      <c r="I34" s="97">
        <v>0.15</v>
      </c>
      <c r="J34" s="96">
        <f>ROUND(((SUM(BF94:BF424))*I34),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96">
        <f>ROUND((SUM(BG94:BG424)),  2)</f>
        <v>0</v>
      </c>
      <c r="I35" s="97">
        <v>0.21</v>
      </c>
      <c r="J35" s="96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96">
        <f>ROUND((SUM(BH94:BH424)),  2)</f>
        <v>0</v>
      </c>
      <c r="I36" s="97">
        <v>0.15</v>
      </c>
      <c r="J36" s="96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96">
        <f>ROUND((SUM(BI94:BI424)),  2)</f>
        <v>0</v>
      </c>
      <c r="I37" s="97">
        <v>0</v>
      </c>
      <c r="J37" s="96">
        <f>0</f>
        <v>0</v>
      </c>
      <c r="L37" s="32"/>
    </row>
    <row r="38" spans="2:12" s="1" customFormat="1" ht="6.95" customHeight="1">
      <c r="B38" s="32"/>
      <c r="I38" s="88"/>
      <c r="L38" s="32"/>
    </row>
    <row r="39" spans="2:12" s="1" customFormat="1" ht="25.35" customHeight="1">
      <c r="B39" s="32"/>
      <c r="C39" s="98"/>
      <c r="D39" s="99" t="s">
        <v>48</v>
      </c>
      <c r="E39" s="54"/>
      <c r="F39" s="54"/>
      <c r="G39" s="100" t="s">
        <v>49</v>
      </c>
      <c r="H39" s="101" t="s">
        <v>50</v>
      </c>
      <c r="I39" s="102"/>
      <c r="J39" s="103">
        <f>SUM(J30:J37)</f>
        <v>0</v>
      </c>
      <c r="K39" s="104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105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106"/>
      <c r="J44" s="44"/>
      <c r="K44" s="44"/>
      <c r="L44" s="32"/>
    </row>
    <row r="45" spans="2:12" s="1" customFormat="1" ht="24.95" customHeight="1">
      <c r="B45" s="32"/>
      <c r="C45" s="21" t="s">
        <v>95</v>
      </c>
      <c r="I45" s="88"/>
      <c r="L45" s="32"/>
    </row>
    <row r="46" spans="2:12" s="1" customFormat="1" ht="6.95" customHeight="1">
      <c r="B46" s="32"/>
      <c r="I46" s="88"/>
      <c r="L46" s="32"/>
    </row>
    <row r="47" spans="2:12" s="1" customFormat="1" ht="12" customHeight="1">
      <c r="B47" s="32"/>
      <c r="C47" s="27" t="s">
        <v>17</v>
      </c>
      <c r="I47" s="88"/>
      <c r="L47" s="32"/>
    </row>
    <row r="48" spans="2:12" s="1" customFormat="1" ht="16.5" customHeight="1">
      <c r="B48" s="32"/>
      <c r="E48" s="317" t="str">
        <f>E7</f>
        <v>Revitalizace objektu ZS Zarubova v Praze 12 pavilon1,2,3</v>
      </c>
      <c r="F48" s="318"/>
      <c r="G48" s="318"/>
      <c r="H48" s="318"/>
      <c r="I48" s="88"/>
      <c r="L48" s="32"/>
    </row>
    <row r="49" spans="2:47" s="1" customFormat="1" ht="12" customHeight="1">
      <c r="B49" s="32"/>
      <c r="C49" s="27" t="s">
        <v>93</v>
      </c>
      <c r="I49" s="88"/>
      <c r="L49" s="32"/>
    </row>
    <row r="50" spans="2:47" s="1" customFormat="1" ht="16.5" customHeight="1">
      <c r="B50" s="32"/>
      <c r="E50" s="298" t="str">
        <f>E9</f>
        <v>03 - Pavilon 3 ( SPOJOVACÍ PAVOLON A ŠATNY - BEZ ATRIA )</v>
      </c>
      <c r="F50" s="319"/>
      <c r="G50" s="319"/>
      <c r="H50" s="319"/>
      <c r="I50" s="88"/>
      <c r="L50" s="32"/>
    </row>
    <row r="51" spans="2:47" s="1" customFormat="1" ht="6.95" customHeight="1">
      <c r="B51" s="32"/>
      <c r="I51" s="88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Zárubova č.p.977,č.o.17,142 00 Praha 4 Kamýk</v>
      </c>
      <c r="I52" s="89" t="s">
        <v>23</v>
      </c>
      <c r="J52" s="49" t="str">
        <f>IF(J12="","",J12)</f>
        <v>9. 4. 2020</v>
      </c>
      <c r="L52" s="32"/>
    </row>
    <row r="53" spans="2:47" s="1" customFormat="1" ht="6.95" customHeight="1">
      <c r="B53" s="32"/>
      <c r="I53" s="88"/>
      <c r="L53" s="32"/>
    </row>
    <row r="54" spans="2:47" s="1" customFormat="1" ht="15.2" customHeight="1">
      <c r="B54" s="32"/>
      <c r="C54" s="27" t="s">
        <v>25</v>
      </c>
      <c r="F54" s="25" t="str">
        <f>E15</f>
        <v xml:space="preserve">MČ Praha 12, Písková 830/25, Praha 4, 143 00 </v>
      </c>
      <c r="I54" s="89" t="s">
        <v>31</v>
      </c>
      <c r="J54" s="30" t="str">
        <f>E21</f>
        <v>Ing.arch. Jan Mudra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89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I56" s="88"/>
      <c r="L56" s="32"/>
    </row>
    <row r="57" spans="2:47" s="1" customFormat="1" ht="29.25" customHeight="1">
      <c r="B57" s="32"/>
      <c r="C57" s="107" t="s">
        <v>96</v>
      </c>
      <c r="D57" s="98"/>
      <c r="E57" s="98"/>
      <c r="F57" s="98"/>
      <c r="G57" s="98"/>
      <c r="H57" s="98"/>
      <c r="I57" s="108"/>
      <c r="J57" s="109" t="s">
        <v>97</v>
      </c>
      <c r="K57" s="98"/>
      <c r="L57" s="32"/>
    </row>
    <row r="58" spans="2:47" s="1" customFormat="1" ht="10.35" customHeight="1">
      <c r="B58" s="32"/>
      <c r="I58" s="88"/>
      <c r="L58" s="32"/>
    </row>
    <row r="59" spans="2:47" s="1" customFormat="1" ht="22.9" customHeight="1">
      <c r="B59" s="32"/>
      <c r="C59" s="110" t="s">
        <v>70</v>
      </c>
      <c r="I59" s="88"/>
      <c r="J59" s="63">
        <f>J94</f>
        <v>0</v>
      </c>
      <c r="L59" s="32"/>
      <c r="AU59" s="17" t="s">
        <v>98</v>
      </c>
    </row>
    <row r="60" spans="2:47" s="8" customFormat="1" ht="24.95" customHeight="1">
      <c r="B60" s="111"/>
      <c r="D60" s="112" t="s">
        <v>902</v>
      </c>
      <c r="E60" s="113"/>
      <c r="F60" s="113"/>
      <c r="G60" s="113"/>
      <c r="H60" s="113"/>
      <c r="I60" s="114"/>
      <c r="J60" s="115">
        <f>J95</f>
        <v>0</v>
      </c>
      <c r="L60" s="111"/>
    </row>
    <row r="61" spans="2:47" s="9" customFormat="1" ht="19.899999999999999" customHeight="1">
      <c r="B61" s="116"/>
      <c r="D61" s="117" t="s">
        <v>204</v>
      </c>
      <c r="E61" s="118"/>
      <c r="F61" s="118"/>
      <c r="G61" s="118"/>
      <c r="H61" s="118"/>
      <c r="I61" s="119"/>
      <c r="J61" s="120">
        <f>J96</f>
        <v>0</v>
      </c>
      <c r="L61" s="116"/>
    </row>
    <row r="62" spans="2:47" s="9" customFormat="1" ht="19.899999999999999" customHeight="1">
      <c r="B62" s="116"/>
      <c r="D62" s="117" t="s">
        <v>206</v>
      </c>
      <c r="E62" s="118"/>
      <c r="F62" s="118"/>
      <c r="G62" s="118"/>
      <c r="H62" s="118"/>
      <c r="I62" s="119"/>
      <c r="J62" s="120">
        <f>J129</f>
        <v>0</v>
      </c>
      <c r="L62" s="116"/>
    </row>
    <row r="63" spans="2:47" s="9" customFormat="1" ht="19.899999999999999" customHeight="1">
      <c r="B63" s="116"/>
      <c r="D63" s="117" t="s">
        <v>208</v>
      </c>
      <c r="E63" s="118"/>
      <c r="F63" s="118"/>
      <c r="G63" s="118"/>
      <c r="H63" s="118"/>
      <c r="I63" s="119"/>
      <c r="J63" s="120">
        <f>J137</f>
        <v>0</v>
      </c>
      <c r="L63" s="116"/>
    </row>
    <row r="64" spans="2:47" s="9" customFormat="1" ht="19.899999999999999" customHeight="1">
      <c r="B64" s="116"/>
      <c r="D64" s="117" t="s">
        <v>209</v>
      </c>
      <c r="E64" s="118"/>
      <c r="F64" s="118"/>
      <c r="G64" s="118"/>
      <c r="H64" s="118"/>
      <c r="I64" s="119"/>
      <c r="J64" s="120">
        <f>J143</f>
        <v>0</v>
      </c>
      <c r="L64" s="116"/>
    </row>
    <row r="65" spans="2:12" s="9" customFormat="1" ht="19.899999999999999" customHeight="1">
      <c r="B65" s="116"/>
      <c r="D65" s="117" t="s">
        <v>210</v>
      </c>
      <c r="E65" s="118"/>
      <c r="F65" s="118"/>
      <c r="G65" s="118"/>
      <c r="H65" s="118"/>
      <c r="I65" s="119"/>
      <c r="J65" s="120">
        <f>J290</f>
        <v>0</v>
      </c>
      <c r="L65" s="116"/>
    </row>
    <row r="66" spans="2:12" s="8" customFormat="1" ht="24.95" customHeight="1">
      <c r="B66" s="111"/>
      <c r="D66" s="112" t="s">
        <v>904</v>
      </c>
      <c r="E66" s="113"/>
      <c r="F66" s="113"/>
      <c r="G66" s="113"/>
      <c r="H66" s="113"/>
      <c r="I66" s="114"/>
      <c r="J66" s="115">
        <f>J347</f>
        <v>0</v>
      </c>
      <c r="L66" s="111"/>
    </row>
    <row r="67" spans="2:12" s="9" customFormat="1" ht="19.899999999999999" customHeight="1">
      <c r="B67" s="116"/>
      <c r="D67" s="117" t="s">
        <v>905</v>
      </c>
      <c r="E67" s="118"/>
      <c r="F67" s="118"/>
      <c r="G67" s="118"/>
      <c r="H67" s="118"/>
      <c r="I67" s="119"/>
      <c r="J67" s="120">
        <f>J348</f>
        <v>0</v>
      </c>
      <c r="L67" s="116"/>
    </row>
    <row r="68" spans="2:12" s="9" customFormat="1" ht="19.899999999999999" customHeight="1">
      <c r="B68" s="116"/>
      <c r="D68" s="117" t="s">
        <v>906</v>
      </c>
      <c r="E68" s="118"/>
      <c r="F68" s="118"/>
      <c r="G68" s="118"/>
      <c r="H68" s="118"/>
      <c r="I68" s="119"/>
      <c r="J68" s="120">
        <f>J354</f>
        <v>0</v>
      </c>
      <c r="L68" s="116"/>
    </row>
    <row r="69" spans="2:12" s="9" customFormat="1" ht="19.899999999999999" customHeight="1">
      <c r="B69" s="116"/>
      <c r="D69" s="117" t="s">
        <v>1070</v>
      </c>
      <c r="E69" s="118"/>
      <c r="F69" s="118"/>
      <c r="G69" s="118"/>
      <c r="H69" s="118"/>
      <c r="I69" s="119"/>
      <c r="J69" s="120">
        <f>J362</f>
        <v>0</v>
      </c>
      <c r="L69" s="116"/>
    </row>
    <row r="70" spans="2:12" s="9" customFormat="1" ht="19.899999999999999" customHeight="1">
      <c r="B70" s="116"/>
      <c r="D70" s="117" t="s">
        <v>907</v>
      </c>
      <c r="E70" s="118"/>
      <c r="F70" s="118"/>
      <c r="G70" s="118"/>
      <c r="H70" s="118"/>
      <c r="I70" s="119"/>
      <c r="J70" s="120">
        <f>J374</f>
        <v>0</v>
      </c>
      <c r="L70" s="116"/>
    </row>
    <row r="71" spans="2:12" s="9" customFormat="1" ht="19.899999999999999" customHeight="1">
      <c r="B71" s="116"/>
      <c r="D71" s="117" t="s">
        <v>218</v>
      </c>
      <c r="E71" s="118"/>
      <c r="F71" s="118"/>
      <c r="G71" s="118"/>
      <c r="H71" s="118"/>
      <c r="I71" s="119"/>
      <c r="J71" s="120">
        <f>J384</f>
        <v>0</v>
      </c>
      <c r="L71" s="116"/>
    </row>
    <row r="72" spans="2:12" s="9" customFormat="1" ht="19.899999999999999" customHeight="1">
      <c r="B72" s="116"/>
      <c r="D72" s="117" t="s">
        <v>909</v>
      </c>
      <c r="E72" s="118"/>
      <c r="F72" s="118"/>
      <c r="G72" s="118"/>
      <c r="H72" s="118"/>
      <c r="I72" s="119"/>
      <c r="J72" s="120">
        <f>J397</f>
        <v>0</v>
      </c>
      <c r="L72" s="116"/>
    </row>
    <row r="73" spans="2:12" s="9" customFormat="1" ht="19.899999999999999" customHeight="1">
      <c r="B73" s="116"/>
      <c r="D73" s="117" t="s">
        <v>1071</v>
      </c>
      <c r="E73" s="118"/>
      <c r="F73" s="118"/>
      <c r="G73" s="118"/>
      <c r="H73" s="118"/>
      <c r="I73" s="119"/>
      <c r="J73" s="120">
        <f>J408</f>
        <v>0</v>
      </c>
      <c r="L73" s="116"/>
    </row>
    <row r="74" spans="2:12" s="9" customFormat="1" ht="19.899999999999999" customHeight="1">
      <c r="B74" s="116"/>
      <c r="D74" s="117" t="s">
        <v>911</v>
      </c>
      <c r="E74" s="118"/>
      <c r="F74" s="118"/>
      <c r="G74" s="118"/>
      <c r="H74" s="118"/>
      <c r="I74" s="119"/>
      <c r="J74" s="120">
        <f>J417</f>
        <v>0</v>
      </c>
      <c r="L74" s="116"/>
    </row>
    <row r="75" spans="2:12" s="1" customFormat="1" ht="21.75" customHeight="1">
      <c r="B75" s="32"/>
      <c r="I75" s="88"/>
      <c r="L75" s="32"/>
    </row>
    <row r="76" spans="2:12" s="1" customFormat="1" ht="6.95" customHeight="1">
      <c r="B76" s="41"/>
      <c r="C76" s="42"/>
      <c r="D76" s="42"/>
      <c r="E76" s="42"/>
      <c r="F76" s="42"/>
      <c r="G76" s="42"/>
      <c r="H76" s="42"/>
      <c r="I76" s="105"/>
      <c r="J76" s="42"/>
      <c r="K76" s="42"/>
      <c r="L76" s="32"/>
    </row>
    <row r="80" spans="2:12" s="1" customFormat="1" ht="6.95" customHeight="1">
      <c r="B80" s="43"/>
      <c r="C80" s="44"/>
      <c r="D80" s="44"/>
      <c r="E80" s="44"/>
      <c r="F80" s="44"/>
      <c r="G80" s="44"/>
      <c r="H80" s="44"/>
      <c r="I80" s="106"/>
      <c r="J80" s="44"/>
      <c r="K80" s="44"/>
      <c r="L80" s="32"/>
    </row>
    <row r="81" spans="2:63" s="1" customFormat="1" ht="24.95" customHeight="1">
      <c r="B81" s="32"/>
      <c r="C81" s="21" t="s">
        <v>104</v>
      </c>
      <c r="I81" s="88"/>
      <c r="L81" s="32"/>
    </row>
    <row r="82" spans="2:63" s="1" customFormat="1" ht="6.95" customHeight="1">
      <c r="B82" s="32"/>
      <c r="I82" s="88"/>
      <c r="L82" s="32"/>
    </row>
    <row r="83" spans="2:63" s="1" customFormat="1" ht="12" customHeight="1">
      <c r="B83" s="32"/>
      <c r="C83" s="27" t="s">
        <v>17</v>
      </c>
      <c r="I83" s="88"/>
      <c r="L83" s="32"/>
    </row>
    <row r="84" spans="2:63" s="1" customFormat="1" ht="16.5" customHeight="1">
      <c r="B84" s="32"/>
      <c r="E84" s="317" t="str">
        <f>E7</f>
        <v>Revitalizace objektu ZS Zarubova v Praze 12 pavilon1,2,3</v>
      </c>
      <c r="F84" s="318"/>
      <c r="G84" s="318"/>
      <c r="H84" s="318"/>
      <c r="I84" s="88"/>
      <c r="L84" s="32"/>
    </row>
    <row r="85" spans="2:63" s="1" customFormat="1" ht="12" customHeight="1">
      <c r="B85" s="32"/>
      <c r="C85" s="27" t="s">
        <v>93</v>
      </c>
      <c r="I85" s="88"/>
      <c r="L85" s="32"/>
    </row>
    <row r="86" spans="2:63" s="1" customFormat="1" ht="16.5" customHeight="1">
      <c r="B86" s="32"/>
      <c r="E86" s="298" t="str">
        <f>E9</f>
        <v>03 - Pavilon 3 ( SPOJOVACÍ PAVOLON A ŠATNY - BEZ ATRIA )</v>
      </c>
      <c r="F86" s="319"/>
      <c r="G86" s="319"/>
      <c r="H86" s="319"/>
      <c r="I86" s="88"/>
      <c r="L86" s="32"/>
    </row>
    <row r="87" spans="2:63" s="1" customFormat="1" ht="6.95" customHeight="1">
      <c r="B87" s="32"/>
      <c r="I87" s="88"/>
      <c r="L87" s="32"/>
    </row>
    <row r="88" spans="2:63" s="1" customFormat="1" ht="12" customHeight="1">
      <c r="B88" s="32"/>
      <c r="C88" s="27" t="s">
        <v>21</v>
      </c>
      <c r="F88" s="25" t="str">
        <f>F12</f>
        <v xml:space="preserve"> Zárubova č.p.977,č.o.17,142 00 Praha 4 Kamýk</v>
      </c>
      <c r="I88" s="89" t="s">
        <v>23</v>
      </c>
      <c r="J88" s="49" t="str">
        <f>IF(J12="","",J12)</f>
        <v>9. 4. 2020</v>
      </c>
      <c r="L88" s="32"/>
    </row>
    <row r="89" spans="2:63" s="1" customFormat="1" ht="6.95" customHeight="1">
      <c r="B89" s="32"/>
      <c r="I89" s="88"/>
      <c r="L89" s="32"/>
    </row>
    <row r="90" spans="2:63" s="1" customFormat="1" ht="15.2" customHeight="1">
      <c r="B90" s="32"/>
      <c r="C90" s="27" t="s">
        <v>25</v>
      </c>
      <c r="F90" s="25" t="str">
        <f>E15</f>
        <v xml:space="preserve">MČ Praha 12, Písková 830/25, Praha 4, 143 00 </v>
      </c>
      <c r="I90" s="89" t="s">
        <v>31</v>
      </c>
      <c r="J90" s="30" t="str">
        <f>E21</f>
        <v>Ing.arch. Jan Mudra</v>
      </c>
      <c r="L90" s="32"/>
    </row>
    <row r="91" spans="2:63" s="1" customFormat="1" ht="15.2" customHeight="1">
      <c r="B91" s="32"/>
      <c r="C91" s="27" t="s">
        <v>29</v>
      </c>
      <c r="F91" s="25" t="str">
        <f>IF(E18="","",E18)</f>
        <v>Vyplň údaj</v>
      </c>
      <c r="I91" s="89" t="s">
        <v>34</v>
      </c>
      <c r="J91" s="30" t="str">
        <f>E24</f>
        <v xml:space="preserve"> </v>
      </c>
      <c r="L91" s="32"/>
    </row>
    <row r="92" spans="2:63" s="1" customFormat="1" ht="10.35" customHeight="1">
      <c r="B92" s="32"/>
      <c r="I92" s="88"/>
      <c r="L92" s="32"/>
    </row>
    <row r="93" spans="2:63" s="10" customFormat="1" ht="29.25" customHeight="1">
      <c r="B93" s="121"/>
      <c r="C93" s="122" t="s">
        <v>105</v>
      </c>
      <c r="D93" s="123" t="s">
        <v>57</v>
      </c>
      <c r="E93" s="123" t="s">
        <v>53</v>
      </c>
      <c r="F93" s="123" t="s">
        <v>54</v>
      </c>
      <c r="G93" s="123" t="s">
        <v>106</v>
      </c>
      <c r="H93" s="123" t="s">
        <v>107</v>
      </c>
      <c r="I93" s="124" t="s">
        <v>108</v>
      </c>
      <c r="J93" s="125" t="s">
        <v>97</v>
      </c>
      <c r="K93" s="126" t="s">
        <v>109</v>
      </c>
      <c r="L93" s="121"/>
      <c r="M93" s="56" t="s">
        <v>3</v>
      </c>
      <c r="N93" s="57" t="s">
        <v>42</v>
      </c>
      <c r="O93" s="57" t="s">
        <v>110</v>
      </c>
      <c r="P93" s="57" t="s">
        <v>111</v>
      </c>
      <c r="Q93" s="57" t="s">
        <v>112</v>
      </c>
      <c r="R93" s="57" t="s">
        <v>113</v>
      </c>
      <c r="S93" s="57" t="s">
        <v>114</v>
      </c>
      <c r="T93" s="58" t="s">
        <v>115</v>
      </c>
    </row>
    <row r="94" spans="2:63" s="1" customFormat="1" ht="22.9" customHeight="1">
      <c r="B94" s="32"/>
      <c r="C94" s="61" t="s">
        <v>116</v>
      </c>
      <c r="I94" s="88"/>
      <c r="J94" s="127">
        <f>BK94</f>
        <v>0</v>
      </c>
      <c r="L94" s="32"/>
      <c r="M94" s="59"/>
      <c r="N94" s="50"/>
      <c r="O94" s="50"/>
      <c r="P94" s="128">
        <f>P95+P347</f>
        <v>0</v>
      </c>
      <c r="Q94" s="50"/>
      <c r="R94" s="128">
        <f>R95+R347</f>
        <v>122.85344109</v>
      </c>
      <c r="S94" s="50"/>
      <c r="T94" s="129">
        <f>T95+T347</f>
        <v>4.7168099999999997</v>
      </c>
      <c r="AT94" s="17" t="s">
        <v>71</v>
      </c>
      <c r="AU94" s="17" t="s">
        <v>98</v>
      </c>
      <c r="BK94" s="130">
        <f>BK95+BK347</f>
        <v>0</v>
      </c>
    </row>
    <row r="95" spans="2:63" s="11" customFormat="1" ht="25.9" customHeight="1">
      <c r="B95" s="131"/>
      <c r="D95" s="132" t="s">
        <v>71</v>
      </c>
      <c r="E95" s="133" t="s">
        <v>225</v>
      </c>
      <c r="F95" s="133" t="s">
        <v>912</v>
      </c>
      <c r="I95" s="134"/>
      <c r="J95" s="135">
        <f>BK95</f>
        <v>0</v>
      </c>
      <c r="L95" s="131"/>
      <c r="M95" s="136"/>
      <c r="N95" s="137"/>
      <c r="O95" s="137"/>
      <c r="P95" s="138">
        <f>P96+P129+P137+P143+P290</f>
        <v>0</v>
      </c>
      <c r="Q95" s="137"/>
      <c r="R95" s="138">
        <f>R96+R129+R137+R143+R290</f>
        <v>122.84644509</v>
      </c>
      <c r="S95" s="137"/>
      <c r="T95" s="139">
        <f>T96+T129+T137+T143+T290</f>
        <v>4.7086259999999998</v>
      </c>
      <c r="AR95" s="132" t="s">
        <v>80</v>
      </c>
      <c r="AT95" s="140" t="s">
        <v>71</v>
      </c>
      <c r="AU95" s="140" t="s">
        <v>72</v>
      </c>
      <c r="AY95" s="132" t="s">
        <v>119</v>
      </c>
      <c r="BK95" s="141">
        <f>BK96+BK129+BK137+BK143+BK290</f>
        <v>0</v>
      </c>
    </row>
    <row r="96" spans="2:63" s="11" customFormat="1" ht="22.9" customHeight="1">
      <c r="B96" s="131"/>
      <c r="D96" s="132" t="s">
        <v>71</v>
      </c>
      <c r="E96" s="142" t="s">
        <v>80</v>
      </c>
      <c r="F96" s="142" t="s">
        <v>227</v>
      </c>
      <c r="I96" s="134"/>
      <c r="J96" s="143">
        <f>BK96</f>
        <v>0</v>
      </c>
      <c r="L96" s="131"/>
      <c r="M96" s="136"/>
      <c r="N96" s="137"/>
      <c r="O96" s="137"/>
      <c r="P96" s="138">
        <f>SUM(P97:P128)</f>
        <v>0</v>
      </c>
      <c r="Q96" s="137"/>
      <c r="R96" s="138">
        <f>SUM(R97:R128)</f>
        <v>63.543999999999997</v>
      </c>
      <c r="S96" s="137"/>
      <c r="T96" s="139">
        <f>SUM(T97:T128)</f>
        <v>0</v>
      </c>
      <c r="AR96" s="132" t="s">
        <v>80</v>
      </c>
      <c r="AT96" s="140" t="s">
        <v>71</v>
      </c>
      <c r="AU96" s="140" t="s">
        <v>80</v>
      </c>
      <c r="AY96" s="132" t="s">
        <v>119</v>
      </c>
      <c r="BK96" s="141">
        <f>SUM(BK97:BK128)</f>
        <v>0</v>
      </c>
    </row>
    <row r="97" spans="2:65" s="1" customFormat="1" ht="16.5" customHeight="1">
      <c r="B97" s="144"/>
      <c r="C97" s="145" t="s">
        <v>80</v>
      </c>
      <c r="D97" s="145" t="s">
        <v>122</v>
      </c>
      <c r="E97" s="146" t="s">
        <v>1072</v>
      </c>
      <c r="F97" s="147" t="s">
        <v>1073</v>
      </c>
      <c r="G97" s="148" t="s">
        <v>624</v>
      </c>
      <c r="H97" s="149">
        <v>1</v>
      </c>
      <c r="I97" s="150"/>
      <c r="J97" s="151">
        <f>ROUND(I97*H97,2)</f>
        <v>0</v>
      </c>
      <c r="K97" s="147" t="s">
        <v>3</v>
      </c>
      <c r="L97" s="32"/>
      <c r="M97" s="152" t="s">
        <v>3</v>
      </c>
      <c r="N97" s="153" t="s">
        <v>43</v>
      </c>
      <c r="O97" s="52"/>
      <c r="P97" s="154">
        <f>O97*H97</f>
        <v>0</v>
      </c>
      <c r="Q97" s="154">
        <v>0</v>
      </c>
      <c r="R97" s="154">
        <f>Q97*H97</f>
        <v>0</v>
      </c>
      <c r="S97" s="154">
        <v>0</v>
      </c>
      <c r="T97" s="155">
        <f>S97*H97</f>
        <v>0</v>
      </c>
      <c r="AR97" s="156" t="s">
        <v>126</v>
      </c>
      <c r="AT97" s="156" t="s">
        <v>122</v>
      </c>
      <c r="AU97" s="156" t="s">
        <v>82</v>
      </c>
      <c r="AY97" s="17" t="s">
        <v>119</v>
      </c>
      <c r="BE97" s="157">
        <f>IF(N97="základní",J97,0)</f>
        <v>0</v>
      </c>
      <c r="BF97" s="157">
        <f>IF(N97="snížená",J97,0)</f>
        <v>0</v>
      </c>
      <c r="BG97" s="157">
        <f>IF(N97="zákl. přenesená",J97,0)</f>
        <v>0</v>
      </c>
      <c r="BH97" s="157">
        <f>IF(N97="sníž. přenesená",J97,0)</f>
        <v>0</v>
      </c>
      <c r="BI97" s="157">
        <f>IF(N97="nulová",J97,0)</f>
        <v>0</v>
      </c>
      <c r="BJ97" s="17" t="s">
        <v>80</v>
      </c>
      <c r="BK97" s="157">
        <f>ROUND(I97*H97,2)</f>
        <v>0</v>
      </c>
      <c r="BL97" s="17" t="s">
        <v>126</v>
      </c>
      <c r="BM97" s="156" t="s">
        <v>1074</v>
      </c>
    </row>
    <row r="98" spans="2:65" s="1" customFormat="1" ht="11.25">
      <c r="B98" s="32"/>
      <c r="D98" s="158" t="s">
        <v>128</v>
      </c>
      <c r="F98" s="159" t="s">
        <v>1073</v>
      </c>
      <c r="I98" s="88"/>
      <c r="L98" s="32"/>
      <c r="M98" s="160"/>
      <c r="N98" s="52"/>
      <c r="O98" s="52"/>
      <c r="P98" s="52"/>
      <c r="Q98" s="52"/>
      <c r="R98" s="52"/>
      <c r="S98" s="52"/>
      <c r="T98" s="53"/>
      <c r="AT98" s="17" t="s">
        <v>128</v>
      </c>
      <c r="AU98" s="17" t="s">
        <v>82</v>
      </c>
    </row>
    <row r="99" spans="2:65" s="1" customFormat="1" ht="16.5" customHeight="1">
      <c r="B99" s="144"/>
      <c r="C99" s="145" t="s">
        <v>82</v>
      </c>
      <c r="D99" s="145" t="s">
        <v>122</v>
      </c>
      <c r="E99" s="146" t="s">
        <v>1075</v>
      </c>
      <c r="F99" s="147" t="s">
        <v>1076</v>
      </c>
      <c r="G99" s="148" t="s">
        <v>624</v>
      </c>
      <c r="H99" s="149">
        <v>1</v>
      </c>
      <c r="I99" s="150"/>
      <c r="J99" s="151">
        <f>ROUND(I99*H99,2)</f>
        <v>0</v>
      </c>
      <c r="K99" s="147" t="s">
        <v>3</v>
      </c>
      <c r="L99" s="32"/>
      <c r="M99" s="152" t="s">
        <v>3</v>
      </c>
      <c r="N99" s="153" t="s">
        <v>43</v>
      </c>
      <c r="O99" s="52"/>
      <c r="P99" s="154">
        <f>O99*H99</f>
        <v>0</v>
      </c>
      <c r="Q99" s="154">
        <v>0</v>
      </c>
      <c r="R99" s="154">
        <f>Q99*H99</f>
        <v>0</v>
      </c>
      <c r="S99" s="154">
        <v>0</v>
      </c>
      <c r="T99" s="155">
        <f>S99*H99</f>
        <v>0</v>
      </c>
      <c r="AR99" s="156" t="s">
        <v>126</v>
      </c>
      <c r="AT99" s="156" t="s">
        <v>122</v>
      </c>
      <c r="AU99" s="156" t="s">
        <v>82</v>
      </c>
      <c r="AY99" s="17" t="s">
        <v>119</v>
      </c>
      <c r="BE99" s="157">
        <f>IF(N99="základní",J99,0)</f>
        <v>0</v>
      </c>
      <c r="BF99" s="157">
        <f>IF(N99="snížená",J99,0)</f>
        <v>0</v>
      </c>
      <c r="BG99" s="157">
        <f>IF(N99="zákl. přenesená",J99,0)</f>
        <v>0</v>
      </c>
      <c r="BH99" s="157">
        <f>IF(N99="sníž. přenesená",J99,0)</f>
        <v>0</v>
      </c>
      <c r="BI99" s="157">
        <f>IF(N99="nulová",J99,0)</f>
        <v>0</v>
      </c>
      <c r="BJ99" s="17" t="s">
        <v>80</v>
      </c>
      <c r="BK99" s="157">
        <f>ROUND(I99*H99,2)</f>
        <v>0</v>
      </c>
      <c r="BL99" s="17" t="s">
        <v>126</v>
      </c>
      <c r="BM99" s="156" t="s">
        <v>1077</v>
      </c>
    </row>
    <row r="100" spans="2:65" s="1" customFormat="1" ht="11.25">
      <c r="B100" s="32"/>
      <c r="D100" s="158" t="s">
        <v>128</v>
      </c>
      <c r="F100" s="159" t="s">
        <v>1076</v>
      </c>
      <c r="I100" s="88"/>
      <c r="L100" s="32"/>
      <c r="M100" s="160"/>
      <c r="N100" s="52"/>
      <c r="O100" s="52"/>
      <c r="P100" s="52"/>
      <c r="Q100" s="52"/>
      <c r="R100" s="52"/>
      <c r="S100" s="52"/>
      <c r="T100" s="53"/>
      <c r="AT100" s="17" t="s">
        <v>128</v>
      </c>
      <c r="AU100" s="17" t="s">
        <v>82</v>
      </c>
    </row>
    <row r="101" spans="2:65" s="1" customFormat="1" ht="16.5" customHeight="1">
      <c r="B101" s="144"/>
      <c r="C101" s="145" t="s">
        <v>135</v>
      </c>
      <c r="D101" s="145" t="s">
        <v>122</v>
      </c>
      <c r="E101" s="146" t="s">
        <v>1078</v>
      </c>
      <c r="F101" s="147" t="s">
        <v>1079</v>
      </c>
      <c r="G101" s="148" t="s">
        <v>624</v>
      </c>
      <c r="H101" s="149">
        <v>1</v>
      </c>
      <c r="I101" s="150"/>
      <c r="J101" s="151">
        <f>ROUND(I101*H101,2)</f>
        <v>0</v>
      </c>
      <c r="K101" s="147" t="s">
        <v>3</v>
      </c>
      <c r="L101" s="32"/>
      <c r="M101" s="152" t="s">
        <v>3</v>
      </c>
      <c r="N101" s="153" t="s">
        <v>43</v>
      </c>
      <c r="O101" s="52"/>
      <c r="P101" s="154">
        <f>O101*H101</f>
        <v>0</v>
      </c>
      <c r="Q101" s="154">
        <v>0</v>
      </c>
      <c r="R101" s="154">
        <f>Q101*H101</f>
        <v>0</v>
      </c>
      <c r="S101" s="154">
        <v>0</v>
      </c>
      <c r="T101" s="155">
        <f>S101*H101</f>
        <v>0</v>
      </c>
      <c r="AR101" s="156" t="s">
        <v>126</v>
      </c>
      <c r="AT101" s="156" t="s">
        <v>122</v>
      </c>
      <c r="AU101" s="156" t="s">
        <v>82</v>
      </c>
      <c r="AY101" s="17" t="s">
        <v>119</v>
      </c>
      <c r="BE101" s="157">
        <f>IF(N101="základní",J101,0)</f>
        <v>0</v>
      </c>
      <c r="BF101" s="157">
        <f>IF(N101="snížená",J101,0)</f>
        <v>0</v>
      </c>
      <c r="BG101" s="157">
        <f>IF(N101="zákl. přenesená",J101,0)</f>
        <v>0</v>
      </c>
      <c r="BH101" s="157">
        <f>IF(N101="sníž. přenesená",J101,0)</f>
        <v>0</v>
      </c>
      <c r="BI101" s="157">
        <f>IF(N101="nulová",J101,0)</f>
        <v>0</v>
      </c>
      <c r="BJ101" s="17" t="s">
        <v>80</v>
      </c>
      <c r="BK101" s="157">
        <f>ROUND(I101*H101,2)</f>
        <v>0</v>
      </c>
      <c r="BL101" s="17" t="s">
        <v>126</v>
      </c>
      <c r="BM101" s="156" t="s">
        <v>1080</v>
      </c>
    </row>
    <row r="102" spans="2:65" s="1" customFormat="1" ht="11.25">
      <c r="B102" s="32"/>
      <c r="D102" s="158" t="s">
        <v>128</v>
      </c>
      <c r="F102" s="159" t="s">
        <v>1079</v>
      </c>
      <c r="I102" s="88"/>
      <c r="L102" s="32"/>
      <c r="M102" s="160"/>
      <c r="N102" s="52"/>
      <c r="O102" s="52"/>
      <c r="P102" s="52"/>
      <c r="Q102" s="52"/>
      <c r="R102" s="52"/>
      <c r="S102" s="52"/>
      <c r="T102" s="53"/>
      <c r="AT102" s="17" t="s">
        <v>128</v>
      </c>
      <c r="AU102" s="17" t="s">
        <v>82</v>
      </c>
    </row>
    <row r="103" spans="2:65" s="1" customFormat="1" ht="19.5">
      <c r="B103" s="32"/>
      <c r="D103" s="158" t="s">
        <v>129</v>
      </c>
      <c r="F103" s="161" t="s">
        <v>1081</v>
      </c>
      <c r="I103" s="88"/>
      <c r="L103" s="32"/>
      <c r="M103" s="160"/>
      <c r="N103" s="52"/>
      <c r="O103" s="52"/>
      <c r="P103" s="52"/>
      <c r="Q103" s="52"/>
      <c r="R103" s="52"/>
      <c r="S103" s="52"/>
      <c r="T103" s="53"/>
      <c r="AT103" s="17" t="s">
        <v>129</v>
      </c>
      <c r="AU103" s="17" t="s">
        <v>82</v>
      </c>
    </row>
    <row r="104" spans="2:65" s="1" customFormat="1" ht="16.5" customHeight="1">
      <c r="B104" s="144"/>
      <c r="C104" s="145" t="s">
        <v>126</v>
      </c>
      <c r="D104" s="145" t="s">
        <v>122</v>
      </c>
      <c r="E104" s="146" t="s">
        <v>228</v>
      </c>
      <c r="F104" s="147" t="s">
        <v>229</v>
      </c>
      <c r="G104" s="148" t="s">
        <v>230</v>
      </c>
      <c r="H104" s="149">
        <v>33.444000000000003</v>
      </c>
      <c r="I104" s="150"/>
      <c r="J104" s="151">
        <f>ROUND(I104*H104,2)</f>
        <v>0</v>
      </c>
      <c r="K104" s="147" t="s">
        <v>914</v>
      </c>
      <c r="L104" s="32"/>
      <c r="M104" s="152" t="s">
        <v>3</v>
      </c>
      <c r="N104" s="153" t="s">
        <v>43</v>
      </c>
      <c r="O104" s="52"/>
      <c r="P104" s="154">
        <f>O104*H104</f>
        <v>0</v>
      </c>
      <c r="Q104" s="154">
        <v>0</v>
      </c>
      <c r="R104" s="154">
        <f>Q104*H104</f>
        <v>0</v>
      </c>
      <c r="S104" s="154">
        <v>0</v>
      </c>
      <c r="T104" s="155">
        <f>S104*H104</f>
        <v>0</v>
      </c>
      <c r="AR104" s="156" t="s">
        <v>126</v>
      </c>
      <c r="AT104" s="156" t="s">
        <v>122</v>
      </c>
      <c r="AU104" s="156" t="s">
        <v>82</v>
      </c>
      <c r="AY104" s="17" t="s">
        <v>119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7" t="s">
        <v>80</v>
      </c>
      <c r="BK104" s="157">
        <f>ROUND(I104*H104,2)</f>
        <v>0</v>
      </c>
      <c r="BL104" s="17" t="s">
        <v>126</v>
      </c>
      <c r="BM104" s="156" t="s">
        <v>1082</v>
      </c>
    </row>
    <row r="105" spans="2:65" s="1" customFormat="1" ht="11.25">
      <c r="B105" s="32"/>
      <c r="D105" s="158" t="s">
        <v>128</v>
      </c>
      <c r="F105" s="159" t="s">
        <v>229</v>
      </c>
      <c r="I105" s="88"/>
      <c r="L105" s="32"/>
      <c r="M105" s="160"/>
      <c r="N105" s="52"/>
      <c r="O105" s="52"/>
      <c r="P105" s="52"/>
      <c r="Q105" s="52"/>
      <c r="R105" s="52"/>
      <c r="S105" s="52"/>
      <c r="T105" s="53"/>
      <c r="AT105" s="17" t="s">
        <v>128</v>
      </c>
      <c r="AU105" s="17" t="s">
        <v>82</v>
      </c>
    </row>
    <row r="106" spans="2:65" s="12" customFormat="1" ht="11.25">
      <c r="B106" s="165"/>
      <c r="D106" s="158" t="s">
        <v>232</v>
      </c>
      <c r="E106" s="166" t="s">
        <v>3</v>
      </c>
      <c r="F106" s="167" t="s">
        <v>1083</v>
      </c>
      <c r="H106" s="166" t="s">
        <v>3</v>
      </c>
      <c r="I106" s="168"/>
      <c r="L106" s="165"/>
      <c r="M106" s="169"/>
      <c r="N106" s="170"/>
      <c r="O106" s="170"/>
      <c r="P106" s="170"/>
      <c r="Q106" s="170"/>
      <c r="R106" s="170"/>
      <c r="S106" s="170"/>
      <c r="T106" s="171"/>
      <c r="AT106" s="166" t="s">
        <v>232</v>
      </c>
      <c r="AU106" s="166" t="s">
        <v>82</v>
      </c>
      <c r="AV106" s="12" t="s">
        <v>80</v>
      </c>
      <c r="AW106" s="12" t="s">
        <v>33</v>
      </c>
      <c r="AX106" s="12" t="s">
        <v>72</v>
      </c>
      <c r="AY106" s="166" t="s">
        <v>119</v>
      </c>
    </row>
    <row r="107" spans="2:65" s="13" customFormat="1" ht="11.25">
      <c r="B107" s="172"/>
      <c r="D107" s="158" t="s">
        <v>232</v>
      </c>
      <c r="E107" s="173" t="s">
        <v>3</v>
      </c>
      <c r="F107" s="174" t="s">
        <v>1084</v>
      </c>
      <c r="H107" s="175">
        <v>33.444000000000003</v>
      </c>
      <c r="I107" s="176"/>
      <c r="L107" s="172"/>
      <c r="M107" s="177"/>
      <c r="N107" s="178"/>
      <c r="O107" s="178"/>
      <c r="P107" s="178"/>
      <c r="Q107" s="178"/>
      <c r="R107" s="178"/>
      <c r="S107" s="178"/>
      <c r="T107" s="179"/>
      <c r="AT107" s="173" t="s">
        <v>232</v>
      </c>
      <c r="AU107" s="173" t="s">
        <v>82</v>
      </c>
      <c r="AV107" s="13" t="s">
        <v>82</v>
      </c>
      <c r="AW107" s="13" t="s">
        <v>33</v>
      </c>
      <c r="AX107" s="13" t="s">
        <v>72</v>
      </c>
      <c r="AY107" s="173" t="s">
        <v>119</v>
      </c>
    </row>
    <row r="108" spans="2:65" s="14" customFormat="1" ht="11.25">
      <c r="B108" s="180"/>
      <c r="D108" s="158" t="s">
        <v>232</v>
      </c>
      <c r="E108" s="181" t="s">
        <v>3</v>
      </c>
      <c r="F108" s="182" t="s">
        <v>235</v>
      </c>
      <c r="H108" s="183">
        <v>33.444000000000003</v>
      </c>
      <c r="I108" s="184"/>
      <c r="L108" s="180"/>
      <c r="M108" s="185"/>
      <c r="N108" s="186"/>
      <c r="O108" s="186"/>
      <c r="P108" s="186"/>
      <c r="Q108" s="186"/>
      <c r="R108" s="186"/>
      <c r="S108" s="186"/>
      <c r="T108" s="187"/>
      <c r="AT108" s="181" t="s">
        <v>232</v>
      </c>
      <c r="AU108" s="181" t="s">
        <v>82</v>
      </c>
      <c r="AV108" s="14" t="s">
        <v>126</v>
      </c>
      <c r="AW108" s="14" t="s">
        <v>33</v>
      </c>
      <c r="AX108" s="14" t="s">
        <v>80</v>
      </c>
      <c r="AY108" s="181" t="s">
        <v>119</v>
      </c>
    </row>
    <row r="109" spans="2:65" s="1" customFormat="1" ht="16.5" customHeight="1">
      <c r="B109" s="144"/>
      <c r="C109" s="145" t="s">
        <v>142</v>
      </c>
      <c r="D109" s="145" t="s">
        <v>122</v>
      </c>
      <c r="E109" s="146" t="s">
        <v>236</v>
      </c>
      <c r="F109" s="147" t="s">
        <v>237</v>
      </c>
      <c r="G109" s="148" t="s">
        <v>230</v>
      </c>
      <c r="H109" s="149">
        <v>33.444000000000003</v>
      </c>
      <c r="I109" s="150"/>
      <c r="J109" s="151">
        <f>ROUND(I109*H109,2)</f>
        <v>0</v>
      </c>
      <c r="K109" s="147" t="s">
        <v>914</v>
      </c>
      <c r="L109" s="32"/>
      <c r="M109" s="152" t="s">
        <v>3</v>
      </c>
      <c r="N109" s="153" t="s">
        <v>43</v>
      </c>
      <c r="O109" s="52"/>
      <c r="P109" s="154">
        <f>O109*H109</f>
        <v>0</v>
      </c>
      <c r="Q109" s="154">
        <v>0</v>
      </c>
      <c r="R109" s="154">
        <f>Q109*H109</f>
        <v>0</v>
      </c>
      <c r="S109" s="154">
        <v>0</v>
      </c>
      <c r="T109" s="155">
        <f>S109*H109</f>
        <v>0</v>
      </c>
      <c r="AR109" s="156" t="s">
        <v>126</v>
      </c>
      <c r="AT109" s="156" t="s">
        <v>122</v>
      </c>
      <c r="AU109" s="156" t="s">
        <v>82</v>
      </c>
      <c r="AY109" s="17" t="s">
        <v>119</v>
      </c>
      <c r="BE109" s="157">
        <f>IF(N109="základní",J109,0)</f>
        <v>0</v>
      </c>
      <c r="BF109" s="157">
        <f>IF(N109="snížená",J109,0)</f>
        <v>0</v>
      </c>
      <c r="BG109" s="157">
        <f>IF(N109="zákl. přenesená",J109,0)</f>
        <v>0</v>
      </c>
      <c r="BH109" s="157">
        <f>IF(N109="sníž. přenesená",J109,0)</f>
        <v>0</v>
      </c>
      <c r="BI109" s="157">
        <f>IF(N109="nulová",J109,0)</f>
        <v>0</v>
      </c>
      <c r="BJ109" s="17" t="s">
        <v>80</v>
      </c>
      <c r="BK109" s="157">
        <f>ROUND(I109*H109,2)</f>
        <v>0</v>
      </c>
      <c r="BL109" s="17" t="s">
        <v>126</v>
      </c>
      <c r="BM109" s="156" t="s">
        <v>1085</v>
      </c>
    </row>
    <row r="110" spans="2:65" s="1" customFormat="1" ht="11.25">
      <c r="B110" s="32"/>
      <c r="D110" s="158" t="s">
        <v>128</v>
      </c>
      <c r="F110" s="159" t="s">
        <v>237</v>
      </c>
      <c r="I110" s="88"/>
      <c r="L110" s="32"/>
      <c r="M110" s="160"/>
      <c r="N110" s="52"/>
      <c r="O110" s="52"/>
      <c r="P110" s="52"/>
      <c r="Q110" s="52"/>
      <c r="R110" s="52"/>
      <c r="S110" s="52"/>
      <c r="T110" s="53"/>
      <c r="AT110" s="17" t="s">
        <v>128</v>
      </c>
      <c r="AU110" s="17" t="s">
        <v>82</v>
      </c>
    </row>
    <row r="111" spans="2:65" s="12" customFormat="1" ht="11.25">
      <c r="B111" s="165"/>
      <c r="D111" s="158" t="s">
        <v>232</v>
      </c>
      <c r="E111" s="166" t="s">
        <v>3</v>
      </c>
      <c r="F111" s="167" t="s">
        <v>1083</v>
      </c>
      <c r="H111" s="166" t="s">
        <v>3</v>
      </c>
      <c r="I111" s="168"/>
      <c r="L111" s="165"/>
      <c r="M111" s="169"/>
      <c r="N111" s="170"/>
      <c r="O111" s="170"/>
      <c r="P111" s="170"/>
      <c r="Q111" s="170"/>
      <c r="R111" s="170"/>
      <c r="S111" s="170"/>
      <c r="T111" s="171"/>
      <c r="AT111" s="166" t="s">
        <v>232</v>
      </c>
      <c r="AU111" s="166" t="s">
        <v>82</v>
      </c>
      <c r="AV111" s="12" t="s">
        <v>80</v>
      </c>
      <c r="AW111" s="12" t="s">
        <v>33</v>
      </c>
      <c r="AX111" s="12" t="s">
        <v>72</v>
      </c>
      <c r="AY111" s="166" t="s">
        <v>119</v>
      </c>
    </row>
    <row r="112" spans="2:65" s="13" customFormat="1" ht="11.25">
      <c r="B112" s="172"/>
      <c r="D112" s="158" t="s">
        <v>232</v>
      </c>
      <c r="E112" s="173" t="s">
        <v>3</v>
      </c>
      <c r="F112" s="174" t="s">
        <v>1084</v>
      </c>
      <c r="H112" s="175">
        <v>33.444000000000003</v>
      </c>
      <c r="I112" s="176"/>
      <c r="L112" s="172"/>
      <c r="M112" s="177"/>
      <c r="N112" s="178"/>
      <c r="O112" s="178"/>
      <c r="P112" s="178"/>
      <c r="Q112" s="178"/>
      <c r="R112" s="178"/>
      <c r="S112" s="178"/>
      <c r="T112" s="179"/>
      <c r="AT112" s="173" t="s">
        <v>232</v>
      </c>
      <c r="AU112" s="173" t="s">
        <v>82</v>
      </c>
      <c r="AV112" s="13" t="s">
        <v>82</v>
      </c>
      <c r="AW112" s="13" t="s">
        <v>33</v>
      </c>
      <c r="AX112" s="13" t="s">
        <v>72</v>
      </c>
      <c r="AY112" s="173" t="s">
        <v>119</v>
      </c>
    </row>
    <row r="113" spans="2:65" s="14" customFormat="1" ht="11.25">
      <c r="B113" s="180"/>
      <c r="D113" s="158" t="s">
        <v>232</v>
      </c>
      <c r="E113" s="181" t="s">
        <v>3</v>
      </c>
      <c r="F113" s="182" t="s">
        <v>235</v>
      </c>
      <c r="H113" s="183">
        <v>33.444000000000003</v>
      </c>
      <c r="I113" s="184"/>
      <c r="L113" s="180"/>
      <c r="M113" s="185"/>
      <c r="N113" s="186"/>
      <c r="O113" s="186"/>
      <c r="P113" s="186"/>
      <c r="Q113" s="186"/>
      <c r="R113" s="186"/>
      <c r="S113" s="186"/>
      <c r="T113" s="187"/>
      <c r="AT113" s="181" t="s">
        <v>232</v>
      </c>
      <c r="AU113" s="181" t="s">
        <v>82</v>
      </c>
      <c r="AV113" s="14" t="s">
        <v>126</v>
      </c>
      <c r="AW113" s="14" t="s">
        <v>33</v>
      </c>
      <c r="AX113" s="14" t="s">
        <v>80</v>
      </c>
      <c r="AY113" s="181" t="s">
        <v>119</v>
      </c>
    </row>
    <row r="114" spans="2:65" s="1" customFormat="1" ht="16.5" customHeight="1">
      <c r="B114" s="144"/>
      <c r="C114" s="145" t="s">
        <v>148</v>
      </c>
      <c r="D114" s="145" t="s">
        <v>122</v>
      </c>
      <c r="E114" s="146" t="s">
        <v>239</v>
      </c>
      <c r="F114" s="147" t="s">
        <v>240</v>
      </c>
      <c r="G114" s="148" t="s">
        <v>230</v>
      </c>
      <c r="H114" s="149">
        <v>33.444000000000003</v>
      </c>
      <c r="I114" s="150"/>
      <c r="J114" s="151">
        <f>ROUND(I114*H114,2)</f>
        <v>0</v>
      </c>
      <c r="K114" s="147" t="s">
        <v>914</v>
      </c>
      <c r="L114" s="32"/>
      <c r="M114" s="152" t="s">
        <v>3</v>
      </c>
      <c r="N114" s="153" t="s">
        <v>43</v>
      </c>
      <c r="O114" s="52"/>
      <c r="P114" s="154">
        <f>O114*H114</f>
        <v>0</v>
      </c>
      <c r="Q114" s="154">
        <v>0</v>
      </c>
      <c r="R114" s="154">
        <f>Q114*H114</f>
        <v>0</v>
      </c>
      <c r="S114" s="154">
        <v>0</v>
      </c>
      <c r="T114" s="155">
        <f>S114*H114</f>
        <v>0</v>
      </c>
      <c r="AR114" s="156" t="s">
        <v>126</v>
      </c>
      <c r="AT114" s="156" t="s">
        <v>122</v>
      </c>
      <c r="AU114" s="156" t="s">
        <v>82</v>
      </c>
      <c r="AY114" s="17" t="s">
        <v>119</v>
      </c>
      <c r="BE114" s="157">
        <f>IF(N114="základní",J114,0)</f>
        <v>0</v>
      </c>
      <c r="BF114" s="157">
        <f>IF(N114="snížená",J114,0)</f>
        <v>0</v>
      </c>
      <c r="BG114" s="157">
        <f>IF(N114="zákl. přenesená",J114,0)</f>
        <v>0</v>
      </c>
      <c r="BH114" s="157">
        <f>IF(N114="sníž. přenesená",J114,0)</f>
        <v>0</v>
      </c>
      <c r="BI114" s="157">
        <f>IF(N114="nulová",J114,0)</f>
        <v>0</v>
      </c>
      <c r="BJ114" s="17" t="s">
        <v>80</v>
      </c>
      <c r="BK114" s="157">
        <f>ROUND(I114*H114,2)</f>
        <v>0</v>
      </c>
      <c r="BL114" s="17" t="s">
        <v>126</v>
      </c>
      <c r="BM114" s="156" t="s">
        <v>1086</v>
      </c>
    </row>
    <row r="115" spans="2:65" s="1" customFormat="1" ht="11.25">
      <c r="B115" s="32"/>
      <c r="D115" s="158" t="s">
        <v>128</v>
      </c>
      <c r="F115" s="159" t="s">
        <v>240</v>
      </c>
      <c r="I115" s="88"/>
      <c r="L115" s="32"/>
      <c r="M115" s="160"/>
      <c r="N115" s="52"/>
      <c r="O115" s="52"/>
      <c r="P115" s="52"/>
      <c r="Q115" s="52"/>
      <c r="R115" s="52"/>
      <c r="S115" s="52"/>
      <c r="T115" s="53"/>
      <c r="AT115" s="17" t="s">
        <v>128</v>
      </c>
      <c r="AU115" s="17" t="s">
        <v>82</v>
      </c>
    </row>
    <row r="116" spans="2:65" s="1" customFormat="1" ht="16.5" customHeight="1">
      <c r="B116" s="144"/>
      <c r="C116" s="145" t="s">
        <v>155</v>
      </c>
      <c r="D116" s="145" t="s">
        <v>122</v>
      </c>
      <c r="E116" s="146" t="s">
        <v>242</v>
      </c>
      <c r="F116" s="147" t="s">
        <v>243</v>
      </c>
      <c r="G116" s="148" t="s">
        <v>230</v>
      </c>
      <c r="H116" s="149">
        <v>33.444000000000003</v>
      </c>
      <c r="I116" s="150"/>
      <c r="J116" s="151">
        <f>ROUND(I116*H116,2)</f>
        <v>0</v>
      </c>
      <c r="K116" s="147" t="s">
        <v>268</v>
      </c>
      <c r="L116" s="32"/>
      <c r="M116" s="152" t="s">
        <v>3</v>
      </c>
      <c r="N116" s="153" t="s">
        <v>43</v>
      </c>
      <c r="O116" s="52"/>
      <c r="P116" s="154">
        <f>O116*H116</f>
        <v>0</v>
      </c>
      <c r="Q116" s="154">
        <v>0</v>
      </c>
      <c r="R116" s="154">
        <f>Q116*H116</f>
        <v>0</v>
      </c>
      <c r="S116" s="154">
        <v>0</v>
      </c>
      <c r="T116" s="155">
        <f>S116*H116</f>
        <v>0</v>
      </c>
      <c r="AR116" s="156" t="s">
        <v>126</v>
      </c>
      <c r="AT116" s="156" t="s">
        <v>122</v>
      </c>
      <c r="AU116" s="156" t="s">
        <v>82</v>
      </c>
      <c r="AY116" s="17" t="s">
        <v>119</v>
      </c>
      <c r="BE116" s="157">
        <f>IF(N116="základní",J116,0)</f>
        <v>0</v>
      </c>
      <c r="BF116" s="157">
        <f>IF(N116="snížená",J116,0)</f>
        <v>0</v>
      </c>
      <c r="BG116" s="157">
        <f>IF(N116="zákl. přenesená",J116,0)</f>
        <v>0</v>
      </c>
      <c r="BH116" s="157">
        <f>IF(N116="sníž. přenesená",J116,0)</f>
        <v>0</v>
      </c>
      <c r="BI116" s="157">
        <f>IF(N116="nulová",J116,0)</f>
        <v>0</v>
      </c>
      <c r="BJ116" s="17" t="s">
        <v>80</v>
      </c>
      <c r="BK116" s="157">
        <f>ROUND(I116*H116,2)</f>
        <v>0</v>
      </c>
      <c r="BL116" s="17" t="s">
        <v>126</v>
      </c>
      <c r="BM116" s="156" t="s">
        <v>1087</v>
      </c>
    </row>
    <row r="117" spans="2:65" s="1" customFormat="1" ht="11.25">
      <c r="B117" s="32"/>
      <c r="D117" s="158" t="s">
        <v>128</v>
      </c>
      <c r="F117" s="159" t="s">
        <v>243</v>
      </c>
      <c r="I117" s="88"/>
      <c r="L117" s="32"/>
      <c r="M117" s="160"/>
      <c r="N117" s="52"/>
      <c r="O117" s="52"/>
      <c r="P117" s="52"/>
      <c r="Q117" s="52"/>
      <c r="R117" s="52"/>
      <c r="S117" s="52"/>
      <c r="T117" s="53"/>
      <c r="AT117" s="17" t="s">
        <v>128</v>
      </c>
      <c r="AU117" s="17" t="s">
        <v>82</v>
      </c>
    </row>
    <row r="118" spans="2:65" s="1" customFormat="1" ht="16.5" customHeight="1">
      <c r="B118" s="144"/>
      <c r="C118" s="145" t="s">
        <v>160</v>
      </c>
      <c r="D118" s="145" t="s">
        <v>122</v>
      </c>
      <c r="E118" s="146" t="s">
        <v>245</v>
      </c>
      <c r="F118" s="147" t="s">
        <v>920</v>
      </c>
      <c r="G118" s="148" t="s">
        <v>247</v>
      </c>
      <c r="H118" s="149">
        <v>56.854999999999997</v>
      </c>
      <c r="I118" s="150"/>
      <c r="J118" s="151">
        <f>ROUND(I118*H118,2)</f>
        <v>0</v>
      </c>
      <c r="K118" s="147" t="s">
        <v>914</v>
      </c>
      <c r="L118" s="32"/>
      <c r="M118" s="152" t="s">
        <v>3</v>
      </c>
      <c r="N118" s="153" t="s">
        <v>43</v>
      </c>
      <c r="O118" s="52"/>
      <c r="P118" s="154">
        <f>O118*H118</f>
        <v>0</v>
      </c>
      <c r="Q118" s="154">
        <v>0</v>
      </c>
      <c r="R118" s="154">
        <f>Q118*H118</f>
        <v>0</v>
      </c>
      <c r="S118" s="154">
        <v>0</v>
      </c>
      <c r="T118" s="155">
        <f>S118*H118</f>
        <v>0</v>
      </c>
      <c r="AR118" s="156" t="s">
        <v>126</v>
      </c>
      <c r="AT118" s="156" t="s">
        <v>122</v>
      </c>
      <c r="AU118" s="156" t="s">
        <v>82</v>
      </c>
      <c r="AY118" s="17" t="s">
        <v>119</v>
      </c>
      <c r="BE118" s="157">
        <f>IF(N118="základní",J118,0)</f>
        <v>0</v>
      </c>
      <c r="BF118" s="157">
        <f>IF(N118="snížená",J118,0)</f>
        <v>0</v>
      </c>
      <c r="BG118" s="157">
        <f>IF(N118="zákl. přenesená",J118,0)</f>
        <v>0</v>
      </c>
      <c r="BH118" s="157">
        <f>IF(N118="sníž. přenesená",J118,0)</f>
        <v>0</v>
      </c>
      <c r="BI118" s="157">
        <f>IF(N118="nulová",J118,0)</f>
        <v>0</v>
      </c>
      <c r="BJ118" s="17" t="s">
        <v>80</v>
      </c>
      <c r="BK118" s="157">
        <f>ROUND(I118*H118,2)</f>
        <v>0</v>
      </c>
      <c r="BL118" s="17" t="s">
        <v>126</v>
      </c>
      <c r="BM118" s="156" t="s">
        <v>1088</v>
      </c>
    </row>
    <row r="119" spans="2:65" s="1" customFormat="1" ht="11.25">
      <c r="B119" s="32"/>
      <c r="D119" s="158" t="s">
        <v>128</v>
      </c>
      <c r="F119" s="159" t="s">
        <v>920</v>
      </c>
      <c r="I119" s="88"/>
      <c r="L119" s="32"/>
      <c r="M119" s="160"/>
      <c r="N119" s="52"/>
      <c r="O119" s="52"/>
      <c r="P119" s="52"/>
      <c r="Q119" s="52"/>
      <c r="R119" s="52"/>
      <c r="S119" s="52"/>
      <c r="T119" s="53"/>
      <c r="AT119" s="17" t="s">
        <v>128</v>
      </c>
      <c r="AU119" s="17" t="s">
        <v>82</v>
      </c>
    </row>
    <row r="120" spans="2:65" s="13" customFormat="1" ht="11.25">
      <c r="B120" s="172"/>
      <c r="D120" s="158" t="s">
        <v>232</v>
      </c>
      <c r="E120" s="173" t="s">
        <v>3</v>
      </c>
      <c r="F120" s="174" t="s">
        <v>1089</v>
      </c>
      <c r="H120" s="175">
        <v>56.854999999999997</v>
      </c>
      <c r="I120" s="176"/>
      <c r="L120" s="172"/>
      <c r="M120" s="177"/>
      <c r="N120" s="178"/>
      <c r="O120" s="178"/>
      <c r="P120" s="178"/>
      <c r="Q120" s="178"/>
      <c r="R120" s="178"/>
      <c r="S120" s="178"/>
      <c r="T120" s="179"/>
      <c r="AT120" s="173" t="s">
        <v>232</v>
      </c>
      <c r="AU120" s="173" t="s">
        <v>82</v>
      </c>
      <c r="AV120" s="13" t="s">
        <v>82</v>
      </c>
      <c r="AW120" s="13" t="s">
        <v>33</v>
      </c>
      <c r="AX120" s="13" t="s">
        <v>72</v>
      </c>
      <c r="AY120" s="173" t="s">
        <v>119</v>
      </c>
    </row>
    <row r="121" spans="2:65" s="14" customFormat="1" ht="11.25">
      <c r="B121" s="180"/>
      <c r="D121" s="158" t="s">
        <v>232</v>
      </c>
      <c r="E121" s="181" t="s">
        <v>3</v>
      </c>
      <c r="F121" s="182" t="s">
        <v>235</v>
      </c>
      <c r="H121" s="183">
        <v>56.854999999999997</v>
      </c>
      <c r="I121" s="184"/>
      <c r="L121" s="180"/>
      <c r="M121" s="185"/>
      <c r="N121" s="186"/>
      <c r="O121" s="186"/>
      <c r="P121" s="186"/>
      <c r="Q121" s="186"/>
      <c r="R121" s="186"/>
      <c r="S121" s="186"/>
      <c r="T121" s="187"/>
      <c r="AT121" s="181" t="s">
        <v>232</v>
      </c>
      <c r="AU121" s="181" t="s">
        <v>82</v>
      </c>
      <c r="AV121" s="14" t="s">
        <v>126</v>
      </c>
      <c r="AW121" s="14" t="s">
        <v>33</v>
      </c>
      <c r="AX121" s="14" t="s">
        <v>80</v>
      </c>
      <c r="AY121" s="181" t="s">
        <v>119</v>
      </c>
    </row>
    <row r="122" spans="2:65" s="1" customFormat="1" ht="16.5" customHeight="1">
      <c r="B122" s="144"/>
      <c r="C122" s="145" t="s">
        <v>167</v>
      </c>
      <c r="D122" s="145" t="s">
        <v>122</v>
      </c>
      <c r="E122" s="146" t="s">
        <v>256</v>
      </c>
      <c r="F122" s="147" t="s">
        <v>257</v>
      </c>
      <c r="G122" s="148" t="s">
        <v>230</v>
      </c>
      <c r="H122" s="149">
        <v>33.444000000000003</v>
      </c>
      <c r="I122" s="150"/>
      <c r="J122" s="151">
        <f>ROUND(I122*H122,2)</f>
        <v>0</v>
      </c>
      <c r="K122" s="147" t="s">
        <v>914</v>
      </c>
      <c r="L122" s="32"/>
      <c r="M122" s="152" t="s">
        <v>3</v>
      </c>
      <c r="N122" s="153" t="s">
        <v>43</v>
      </c>
      <c r="O122" s="52"/>
      <c r="P122" s="154">
        <f>O122*H122</f>
        <v>0</v>
      </c>
      <c r="Q122" s="154">
        <v>0</v>
      </c>
      <c r="R122" s="154">
        <f>Q122*H122</f>
        <v>0</v>
      </c>
      <c r="S122" s="154">
        <v>0</v>
      </c>
      <c r="T122" s="155">
        <f>S122*H122</f>
        <v>0</v>
      </c>
      <c r="AR122" s="156" t="s">
        <v>126</v>
      </c>
      <c r="AT122" s="156" t="s">
        <v>122</v>
      </c>
      <c r="AU122" s="156" t="s">
        <v>82</v>
      </c>
      <c r="AY122" s="17" t="s">
        <v>119</v>
      </c>
      <c r="BE122" s="157">
        <f>IF(N122="základní",J122,0)</f>
        <v>0</v>
      </c>
      <c r="BF122" s="157">
        <f>IF(N122="snížená",J122,0)</f>
        <v>0</v>
      </c>
      <c r="BG122" s="157">
        <f>IF(N122="zákl. přenesená",J122,0)</f>
        <v>0</v>
      </c>
      <c r="BH122" s="157">
        <f>IF(N122="sníž. přenesená",J122,0)</f>
        <v>0</v>
      </c>
      <c r="BI122" s="157">
        <f>IF(N122="nulová",J122,0)</f>
        <v>0</v>
      </c>
      <c r="BJ122" s="17" t="s">
        <v>80</v>
      </c>
      <c r="BK122" s="157">
        <f>ROUND(I122*H122,2)</f>
        <v>0</v>
      </c>
      <c r="BL122" s="17" t="s">
        <v>126</v>
      </c>
      <c r="BM122" s="156" t="s">
        <v>1090</v>
      </c>
    </row>
    <row r="123" spans="2:65" s="1" customFormat="1" ht="11.25">
      <c r="B123" s="32"/>
      <c r="D123" s="158" t="s">
        <v>128</v>
      </c>
      <c r="F123" s="159" t="s">
        <v>257</v>
      </c>
      <c r="I123" s="88"/>
      <c r="L123" s="32"/>
      <c r="M123" s="160"/>
      <c r="N123" s="52"/>
      <c r="O123" s="52"/>
      <c r="P123" s="52"/>
      <c r="Q123" s="52"/>
      <c r="R123" s="52"/>
      <c r="S123" s="52"/>
      <c r="T123" s="53"/>
      <c r="AT123" s="17" t="s">
        <v>128</v>
      </c>
      <c r="AU123" s="17" t="s">
        <v>82</v>
      </c>
    </row>
    <row r="124" spans="2:65" s="1" customFormat="1" ht="16.5" customHeight="1">
      <c r="B124" s="144"/>
      <c r="C124" s="188" t="s">
        <v>172</v>
      </c>
      <c r="D124" s="188" t="s">
        <v>260</v>
      </c>
      <c r="E124" s="189" t="s">
        <v>261</v>
      </c>
      <c r="F124" s="190" t="s">
        <v>927</v>
      </c>
      <c r="G124" s="191" t="s">
        <v>247</v>
      </c>
      <c r="H124" s="192">
        <v>63.543999999999997</v>
      </c>
      <c r="I124" s="193"/>
      <c r="J124" s="194">
        <f>ROUND(I124*H124,2)</f>
        <v>0</v>
      </c>
      <c r="K124" s="190" t="s">
        <v>268</v>
      </c>
      <c r="L124" s="195"/>
      <c r="M124" s="196" t="s">
        <v>3</v>
      </c>
      <c r="N124" s="197" t="s">
        <v>43</v>
      </c>
      <c r="O124" s="52"/>
      <c r="P124" s="154">
        <f>O124*H124</f>
        <v>0</v>
      </c>
      <c r="Q124" s="154">
        <v>1</v>
      </c>
      <c r="R124" s="154">
        <f>Q124*H124</f>
        <v>63.543999999999997</v>
      </c>
      <c r="S124" s="154">
        <v>0</v>
      </c>
      <c r="T124" s="155">
        <f>S124*H124</f>
        <v>0</v>
      </c>
      <c r="AR124" s="156" t="s">
        <v>160</v>
      </c>
      <c r="AT124" s="156" t="s">
        <v>260</v>
      </c>
      <c r="AU124" s="156" t="s">
        <v>82</v>
      </c>
      <c r="AY124" s="17" t="s">
        <v>119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7" t="s">
        <v>80</v>
      </c>
      <c r="BK124" s="157">
        <f>ROUND(I124*H124,2)</f>
        <v>0</v>
      </c>
      <c r="BL124" s="17" t="s">
        <v>126</v>
      </c>
      <c r="BM124" s="156" t="s">
        <v>1091</v>
      </c>
    </row>
    <row r="125" spans="2:65" s="1" customFormat="1" ht="11.25">
      <c r="B125" s="32"/>
      <c r="D125" s="158" t="s">
        <v>128</v>
      </c>
      <c r="F125" s="159" t="s">
        <v>927</v>
      </c>
      <c r="I125" s="88"/>
      <c r="L125" s="32"/>
      <c r="M125" s="160"/>
      <c r="N125" s="52"/>
      <c r="O125" s="52"/>
      <c r="P125" s="52"/>
      <c r="Q125" s="52"/>
      <c r="R125" s="52"/>
      <c r="S125" s="52"/>
      <c r="T125" s="53"/>
      <c r="AT125" s="17" t="s">
        <v>128</v>
      </c>
      <c r="AU125" s="17" t="s">
        <v>82</v>
      </c>
    </row>
    <row r="126" spans="2:65" s="12" customFormat="1" ht="11.25">
      <c r="B126" s="165"/>
      <c r="D126" s="158" t="s">
        <v>232</v>
      </c>
      <c r="E126" s="166" t="s">
        <v>3</v>
      </c>
      <c r="F126" s="167" t="s">
        <v>1083</v>
      </c>
      <c r="H126" s="166" t="s">
        <v>3</v>
      </c>
      <c r="I126" s="168"/>
      <c r="L126" s="165"/>
      <c r="M126" s="169"/>
      <c r="N126" s="170"/>
      <c r="O126" s="170"/>
      <c r="P126" s="170"/>
      <c r="Q126" s="170"/>
      <c r="R126" s="170"/>
      <c r="S126" s="170"/>
      <c r="T126" s="171"/>
      <c r="AT126" s="166" t="s">
        <v>232</v>
      </c>
      <c r="AU126" s="166" t="s">
        <v>82</v>
      </c>
      <c r="AV126" s="12" t="s">
        <v>80</v>
      </c>
      <c r="AW126" s="12" t="s">
        <v>33</v>
      </c>
      <c r="AX126" s="12" t="s">
        <v>72</v>
      </c>
      <c r="AY126" s="166" t="s">
        <v>119</v>
      </c>
    </row>
    <row r="127" spans="2:65" s="13" customFormat="1" ht="11.25">
      <c r="B127" s="172"/>
      <c r="D127" s="158" t="s">
        <v>232</v>
      </c>
      <c r="E127" s="173" t="s">
        <v>3</v>
      </c>
      <c r="F127" s="174" t="s">
        <v>1092</v>
      </c>
      <c r="H127" s="175">
        <v>63.543999999999997</v>
      </c>
      <c r="I127" s="176"/>
      <c r="L127" s="172"/>
      <c r="M127" s="177"/>
      <c r="N127" s="178"/>
      <c r="O127" s="178"/>
      <c r="P127" s="178"/>
      <c r="Q127" s="178"/>
      <c r="R127" s="178"/>
      <c r="S127" s="178"/>
      <c r="T127" s="179"/>
      <c r="AT127" s="173" t="s">
        <v>232</v>
      </c>
      <c r="AU127" s="173" t="s">
        <v>82</v>
      </c>
      <c r="AV127" s="13" t="s">
        <v>82</v>
      </c>
      <c r="AW127" s="13" t="s">
        <v>33</v>
      </c>
      <c r="AX127" s="13" t="s">
        <v>72</v>
      </c>
      <c r="AY127" s="173" t="s">
        <v>119</v>
      </c>
    </row>
    <row r="128" spans="2:65" s="14" customFormat="1" ht="11.25">
      <c r="B128" s="180"/>
      <c r="D128" s="158" t="s">
        <v>232</v>
      </c>
      <c r="E128" s="181" t="s">
        <v>3</v>
      </c>
      <c r="F128" s="182" t="s">
        <v>235</v>
      </c>
      <c r="H128" s="183">
        <v>63.543999999999997</v>
      </c>
      <c r="I128" s="184"/>
      <c r="L128" s="180"/>
      <c r="M128" s="185"/>
      <c r="N128" s="186"/>
      <c r="O128" s="186"/>
      <c r="P128" s="186"/>
      <c r="Q128" s="186"/>
      <c r="R128" s="186"/>
      <c r="S128" s="186"/>
      <c r="T128" s="187"/>
      <c r="AT128" s="181" t="s">
        <v>232</v>
      </c>
      <c r="AU128" s="181" t="s">
        <v>82</v>
      </c>
      <c r="AV128" s="14" t="s">
        <v>126</v>
      </c>
      <c r="AW128" s="14" t="s">
        <v>33</v>
      </c>
      <c r="AX128" s="14" t="s">
        <v>80</v>
      </c>
      <c r="AY128" s="181" t="s">
        <v>119</v>
      </c>
    </row>
    <row r="129" spans="2:65" s="11" customFormat="1" ht="22.9" customHeight="1">
      <c r="B129" s="131"/>
      <c r="D129" s="132" t="s">
        <v>71</v>
      </c>
      <c r="E129" s="142" t="s">
        <v>135</v>
      </c>
      <c r="F129" s="142" t="s">
        <v>274</v>
      </c>
      <c r="I129" s="134"/>
      <c r="J129" s="143">
        <f>BK129</f>
        <v>0</v>
      </c>
      <c r="L129" s="131"/>
      <c r="M129" s="136"/>
      <c r="N129" s="137"/>
      <c r="O129" s="137"/>
      <c r="P129" s="138">
        <f>SUM(P130:P136)</f>
        <v>0</v>
      </c>
      <c r="Q129" s="137"/>
      <c r="R129" s="138">
        <f>SUM(R130:R136)</f>
        <v>2.1288275400000001</v>
      </c>
      <c r="S129" s="137"/>
      <c r="T129" s="139">
        <f>SUM(T130:T136)</f>
        <v>0</v>
      </c>
      <c r="AR129" s="132" t="s">
        <v>80</v>
      </c>
      <c r="AT129" s="140" t="s">
        <v>71</v>
      </c>
      <c r="AU129" s="140" t="s">
        <v>80</v>
      </c>
      <c r="AY129" s="132" t="s">
        <v>119</v>
      </c>
      <c r="BK129" s="141">
        <f>SUM(BK130:BK136)</f>
        <v>0</v>
      </c>
    </row>
    <row r="130" spans="2:65" s="1" customFormat="1" ht="16.5" customHeight="1">
      <c r="B130" s="144"/>
      <c r="C130" s="145" t="s">
        <v>178</v>
      </c>
      <c r="D130" s="145" t="s">
        <v>122</v>
      </c>
      <c r="E130" s="146" t="s">
        <v>282</v>
      </c>
      <c r="F130" s="147" t="s">
        <v>283</v>
      </c>
      <c r="G130" s="148" t="s">
        <v>252</v>
      </c>
      <c r="H130" s="149">
        <v>13.811</v>
      </c>
      <c r="I130" s="150"/>
      <c r="J130" s="151">
        <f>ROUND(I130*H130,2)</f>
        <v>0</v>
      </c>
      <c r="K130" s="147" t="s">
        <v>268</v>
      </c>
      <c r="L130" s="32"/>
      <c r="M130" s="152" t="s">
        <v>3</v>
      </c>
      <c r="N130" s="153" t="s">
        <v>43</v>
      </c>
      <c r="O130" s="52"/>
      <c r="P130" s="154">
        <f>O130*H130</f>
        <v>0</v>
      </c>
      <c r="Q130" s="154">
        <v>0.15414</v>
      </c>
      <c r="R130" s="154">
        <f>Q130*H130</f>
        <v>2.1288275400000001</v>
      </c>
      <c r="S130" s="154">
        <v>0</v>
      </c>
      <c r="T130" s="155">
        <f>S130*H130</f>
        <v>0</v>
      </c>
      <c r="AR130" s="156" t="s">
        <v>126</v>
      </c>
      <c r="AT130" s="156" t="s">
        <v>122</v>
      </c>
      <c r="AU130" s="156" t="s">
        <v>82</v>
      </c>
      <c r="AY130" s="17" t="s">
        <v>119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80</v>
      </c>
      <c r="BK130" s="157">
        <f>ROUND(I130*H130,2)</f>
        <v>0</v>
      </c>
      <c r="BL130" s="17" t="s">
        <v>126</v>
      </c>
      <c r="BM130" s="156" t="s">
        <v>1093</v>
      </c>
    </row>
    <row r="131" spans="2:65" s="1" customFormat="1" ht="11.25">
      <c r="B131" s="32"/>
      <c r="D131" s="158" t="s">
        <v>128</v>
      </c>
      <c r="F131" s="159" t="s">
        <v>285</v>
      </c>
      <c r="I131" s="88"/>
      <c r="L131" s="32"/>
      <c r="M131" s="160"/>
      <c r="N131" s="52"/>
      <c r="O131" s="52"/>
      <c r="P131" s="52"/>
      <c r="Q131" s="52"/>
      <c r="R131" s="52"/>
      <c r="S131" s="52"/>
      <c r="T131" s="53"/>
      <c r="AT131" s="17" t="s">
        <v>128</v>
      </c>
      <c r="AU131" s="17" t="s">
        <v>82</v>
      </c>
    </row>
    <row r="132" spans="2:65" s="12" customFormat="1" ht="11.25">
      <c r="B132" s="165"/>
      <c r="D132" s="158" t="s">
        <v>232</v>
      </c>
      <c r="E132" s="166" t="s">
        <v>3</v>
      </c>
      <c r="F132" s="167" t="s">
        <v>288</v>
      </c>
      <c r="H132" s="166" t="s">
        <v>3</v>
      </c>
      <c r="I132" s="168"/>
      <c r="L132" s="165"/>
      <c r="M132" s="169"/>
      <c r="N132" s="170"/>
      <c r="O132" s="170"/>
      <c r="P132" s="170"/>
      <c r="Q132" s="170"/>
      <c r="R132" s="170"/>
      <c r="S132" s="170"/>
      <c r="T132" s="171"/>
      <c r="AT132" s="166" t="s">
        <v>232</v>
      </c>
      <c r="AU132" s="166" t="s">
        <v>82</v>
      </c>
      <c r="AV132" s="12" t="s">
        <v>80</v>
      </c>
      <c r="AW132" s="12" t="s">
        <v>33</v>
      </c>
      <c r="AX132" s="12" t="s">
        <v>72</v>
      </c>
      <c r="AY132" s="166" t="s">
        <v>119</v>
      </c>
    </row>
    <row r="133" spans="2:65" s="13" customFormat="1" ht="11.25">
      <c r="B133" s="172"/>
      <c r="D133" s="158" t="s">
        <v>232</v>
      </c>
      <c r="E133" s="173" t="s">
        <v>3</v>
      </c>
      <c r="F133" s="174" t="s">
        <v>1094</v>
      </c>
      <c r="H133" s="175">
        <v>2.726</v>
      </c>
      <c r="I133" s="176"/>
      <c r="L133" s="172"/>
      <c r="M133" s="177"/>
      <c r="N133" s="178"/>
      <c r="O133" s="178"/>
      <c r="P133" s="178"/>
      <c r="Q133" s="178"/>
      <c r="R133" s="178"/>
      <c r="S133" s="178"/>
      <c r="T133" s="179"/>
      <c r="AT133" s="173" t="s">
        <v>232</v>
      </c>
      <c r="AU133" s="173" t="s">
        <v>82</v>
      </c>
      <c r="AV133" s="13" t="s">
        <v>82</v>
      </c>
      <c r="AW133" s="13" t="s">
        <v>33</v>
      </c>
      <c r="AX133" s="13" t="s">
        <v>72</v>
      </c>
      <c r="AY133" s="173" t="s">
        <v>119</v>
      </c>
    </row>
    <row r="134" spans="2:65" s="12" customFormat="1" ht="11.25">
      <c r="B134" s="165"/>
      <c r="D134" s="158" t="s">
        <v>232</v>
      </c>
      <c r="E134" s="166" t="s">
        <v>3</v>
      </c>
      <c r="F134" s="167" t="s">
        <v>374</v>
      </c>
      <c r="H134" s="166" t="s">
        <v>3</v>
      </c>
      <c r="I134" s="168"/>
      <c r="L134" s="165"/>
      <c r="M134" s="169"/>
      <c r="N134" s="170"/>
      <c r="O134" s="170"/>
      <c r="P134" s="170"/>
      <c r="Q134" s="170"/>
      <c r="R134" s="170"/>
      <c r="S134" s="170"/>
      <c r="T134" s="171"/>
      <c r="AT134" s="166" t="s">
        <v>232</v>
      </c>
      <c r="AU134" s="166" t="s">
        <v>82</v>
      </c>
      <c r="AV134" s="12" t="s">
        <v>80</v>
      </c>
      <c r="AW134" s="12" t="s">
        <v>33</v>
      </c>
      <c r="AX134" s="12" t="s">
        <v>72</v>
      </c>
      <c r="AY134" s="166" t="s">
        <v>119</v>
      </c>
    </row>
    <row r="135" spans="2:65" s="13" customFormat="1" ht="11.25">
      <c r="B135" s="172"/>
      <c r="D135" s="158" t="s">
        <v>232</v>
      </c>
      <c r="E135" s="173" t="s">
        <v>3</v>
      </c>
      <c r="F135" s="174" t="s">
        <v>1095</v>
      </c>
      <c r="H135" s="175">
        <v>11.085000000000001</v>
      </c>
      <c r="I135" s="176"/>
      <c r="L135" s="172"/>
      <c r="M135" s="177"/>
      <c r="N135" s="178"/>
      <c r="O135" s="178"/>
      <c r="P135" s="178"/>
      <c r="Q135" s="178"/>
      <c r="R135" s="178"/>
      <c r="S135" s="178"/>
      <c r="T135" s="179"/>
      <c r="AT135" s="173" t="s">
        <v>232</v>
      </c>
      <c r="AU135" s="173" t="s">
        <v>82</v>
      </c>
      <c r="AV135" s="13" t="s">
        <v>82</v>
      </c>
      <c r="AW135" s="13" t="s">
        <v>33</v>
      </c>
      <c r="AX135" s="13" t="s">
        <v>72</v>
      </c>
      <c r="AY135" s="173" t="s">
        <v>119</v>
      </c>
    </row>
    <row r="136" spans="2:65" s="14" customFormat="1" ht="11.25">
      <c r="B136" s="180"/>
      <c r="D136" s="158" t="s">
        <v>232</v>
      </c>
      <c r="E136" s="181" t="s">
        <v>3</v>
      </c>
      <c r="F136" s="182" t="s">
        <v>235</v>
      </c>
      <c r="H136" s="183">
        <v>13.811</v>
      </c>
      <c r="I136" s="184"/>
      <c r="L136" s="180"/>
      <c r="M136" s="185"/>
      <c r="N136" s="186"/>
      <c r="O136" s="186"/>
      <c r="P136" s="186"/>
      <c r="Q136" s="186"/>
      <c r="R136" s="186"/>
      <c r="S136" s="186"/>
      <c r="T136" s="187"/>
      <c r="AT136" s="181" t="s">
        <v>232</v>
      </c>
      <c r="AU136" s="181" t="s">
        <v>82</v>
      </c>
      <c r="AV136" s="14" t="s">
        <v>126</v>
      </c>
      <c r="AW136" s="14" t="s">
        <v>33</v>
      </c>
      <c r="AX136" s="14" t="s">
        <v>80</v>
      </c>
      <c r="AY136" s="181" t="s">
        <v>119</v>
      </c>
    </row>
    <row r="137" spans="2:65" s="11" customFormat="1" ht="22.9" customHeight="1">
      <c r="B137" s="131"/>
      <c r="D137" s="132" t="s">
        <v>71</v>
      </c>
      <c r="E137" s="142" t="s">
        <v>142</v>
      </c>
      <c r="F137" s="142" t="s">
        <v>334</v>
      </c>
      <c r="I137" s="134"/>
      <c r="J137" s="143">
        <f>BK137</f>
        <v>0</v>
      </c>
      <c r="L137" s="131"/>
      <c r="M137" s="136"/>
      <c r="N137" s="137"/>
      <c r="O137" s="137"/>
      <c r="P137" s="138">
        <f>SUM(P138:P142)</f>
        <v>0</v>
      </c>
      <c r="Q137" s="137"/>
      <c r="R137" s="138">
        <f>SUM(R138:R142)</f>
        <v>11.743285200000001</v>
      </c>
      <c r="S137" s="137"/>
      <c r="T137" s="139">
        <f>SUM(T138:T142)</f>
        <v>0</v>
      </c>
      <c r="AR137" s="132" t="s">
        <v>80</v>
      </c>
      <c r="AT137" s="140" t="s">
        <v>71</v>
      </c>
      <c r="AU137" s="140" t="s">
        <v>80</v>
      </c>
      <c r="AY137" s="132" t="s">
        <v>119</v>
      </c>
      <c r="BK137" s="141">
        <f>SUM(BK138:BK142)</f>
        <v>0</v>
      </c>
    </row>
    <row r="138" spans="2:65" s="1" customFormat="1" ht="16.5" customHeight="1">
      <c r="B138" s="144"/>
      <c r="C138" s="145" t="s">
        <v>182</v>
      </c>
      <c r="D138" s="145" t="s">
        <v>122</v>
      </c>
      <c r="E138" s="146" t="s">
        <v>1096</v>
      </c>
      <c r="F138" s="147" t="s">
        <v>1097</v>
      </c>
      <c r="G138" s="148" t="s">
        <v>252</v>
      </c>
      <c r="H138" s="149">
        <v>48.39</v>
      </c>
      <c r="I138" s="150"/>
      <c r="J138" s="151">
        <f>ROUND(I138*H138,2)</f>
        <v>0</v>
      </c>
      <c r="K138" s="147" t="s">
        <v>268</v>
      </c>
      <c r="L138" s="32"/>
      <c r="M138" s="152" t="s">
        <v>3</v>
      </c>
      <c r="N138" s="153" t="s">
        <v>43</v>
      </c>
      <c r="O138" s="52"/>
      <c r="P138" s="154">
        <f>O138*H138</f>
        <v>0</v>
      </c>
      <c r="Q138" s="154">
        <v>0.10100000000000001</v>
      </c>
      <c r="R138" s="154">
        <f>Q138*H138</f>
        <v>4.8873900000000008</v>
      </c>
      <c r="S138" s="154">
        <v>0</v>
      </c>
      <c r="T138" s="155">
        <f>S138*H138</f>
        <v>0</v>
      </c>
      <c r="AR138" s="156" t="s">
        <v>126</v>
      </c>
      <c r="AT138" s="156" t="s">
        <v>122</v>
      </c>
      <c r="AU138" s="156" t="s">
        <v>82</v>
      </c>
      <c r="AY138" s="17" t="s">
        <v>119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80</v>
      </c>
      <c r="BK138" s="157">
        <f>ROUND(I138*H138,2)</f>
        <v>0</v>
      </c>
      <c r="BL138" s="17" t="s">
        <v>126</v>
      </c>
      <c r="BM138" s="156" t="s">
        <v>1098</v>
      </c>
    </row>
    <row r="139" spans="2:65" s="1" customFormat="1" ht="19.5">
      <c r="B139" s="32"/>
      <c r="D139" s="158" t="s">
        <v>128</v>
      </c>
      <c r="F139" s="159" t="s">
        <v>1099</v>
      </c>
      <c r="I139" s="88"/>
      <c r="L139" s="32"/>
      <c r="M139" s="160"/>
      <c r="N139" s="52"/>
      <c r="O139" s="52"/>
      <c r="P139" s="52"/>
      <c r="Q139" s="52"/>
      <c r="R139" s="52"/>
      <c r="S139" s="52"/>
      <c r="T139" s="53"/>
      <c r="AT139" s="17" t="s">
        <v>128</v>
      </c>
      <c r="AU139" s="17" t="s">
        <v>82</v>
      </c>
    </row>
    <row r="140" spans="2:65" s="1" customFormat="1" ht="16.5" customHeight="1">
      <c r="B140" s="144"/>
      <c r="C140" s="188" t="s">
        <v>187</v>
      </c>
      <c r="D140" s="188" t="s">
        <v>260</v>
      </c>
      <c r="E140" s="189" t="s">
        <v>1100</v>
      </c>
      <c r="F140" s="190" t="s">
        <v>1101</v>
      </c>
      <c r="G140" s="191" t="s">
        <v>252</v>
      </c>
      <c r="H140" s="192">
        <v>48.39</v>
      </c>
      <c r="I140" s="193"/>
      <c r="J140" s="194">
        <f>ROUND(I140*H140,2)</f>
        <v>0</v>
      </c>
      <c r="K140" s="190" t="s">
        <v>268</v>
      </c>
      <c r="L140" s="195"/>
      <c r="M140" s="196" t="s">
        <v>3</v>
      </c>
      <c r="N140" s="197" t="s">
        <v>43</v>
      </c>
      <c r="O140" s="52"/>
      <c r="P140" s="154">
        <f>O140*H140</f>
        <v>0</v>
      </c>
      <c r="Q140" s="154">
        <v>0.14168</v>
      </c>
      <c r="R140" s="154">
        <f>Q140*H140</f>
        <v>6.8558952</v>
      </c>
      <c r="S140" s="154">
        <v>0</v>
      </c>
      <c r="T140" s="155">
        <f>S140*H140</f>
        <v>0</v>
      </c>
      <c r="AR140" s="156" t="s">
        <v>160</v>
      </c>
      <c r="AT140" s="156" t="s">
        <v>260</v>
      </c>
      <c r="AU140" s="156" t="s">
        <v>82</v>
      </c>
      <c r="AY140" s="17" t="s">
        <v>119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80</v>
      </c>
      <c r="BK140" s="157">
        <f>ROUND(I140*H140,2)</f>
        <v>0</v>
      </c>
      <c r="BL140" s="17" t="s">
        <v>126</v>
      </c>
      <c r="BM140" s="156" t="s">
        <v>1102</v>
      </c>
    </row>
    <row r="141" spans="2:65" s="1" customFormat="1" ht="11.25">
      <c r="B141" s="32"/>
      <c r="D141" s="158" t="s">
        <v>128</v>
      </c>
      <c r="F141" s="159" t="s">
        <v>1101</v>
      </c>
      <c r="I141" s="88"/>
      <c r="L141" s="32"/>
      <c r="M141" s="160"/>
      <c r="N141" s="52"/>
      <c r="O141" s="52"/>
      <c r="P141" s="52"/>
      <c r="Q141" s="52"/>
      <c r="R141" s="52"/>
      <c r="S141" s="52"/>
      <c r="T141" s="53"/>
      <c r="AT141" s="17" t="s">
        <v>128</v>
      </c>
      <c r="AU141" s="17" t="s">
        <v>82</v>
      </c>
    </row>
    <row r="142" spans="2:65" s="1" customFormat="1" ht="19.5">
      <c r="B142" s="32"/>
      <c r="D142" s="158" t="s">
        <v>129</v>
      </c>
      <c r="F142" s="161" t="s">
        <v>1103</v>
      </c>
      <c r="I142" s="88"/>
      <c r="L142" s="32"/>
      <c r="M142" s="160"/>
      <c r="N142" s="52"/>
      <c r="O142" s="52"/>
      <c r="P142" s="52"/>
      <c r="Q142" s="52"/>
      <c r="R142" s="52"/>
      <c r="S142" s="52"/>
      <c r="T142" s="53"/>
      <c r="AT142" s="17" t="s">
        <v>129</v>
      </c>
      <c r="AU142" s="17" t="s">
        <v>82</v>
      </c>
    </row>
    <row r="143" spans="2:65" s="11" customFormat="1" ht="22.9" customHeight="1">
      <c r="B143" s="131"/>
      <c r="D143" s="132" t="s">
        <v>71</v>
      </c>
      <c r="E143" s="142" t="s">
        <v>148</v>
      </c>
      <c r="F143" s="142" t="s">
        <v>341</v>
      </c>
      <c r="I143" s="134"/>
      <c r="J143" s="143">
        <f>BK143</f>
        <v>0</v>
      </c>
      <c r="L143" s="131"/>
      <c r="M143" s="136"/>
      <c r="N143" s="137"/>
      <c r="O143" s="137"/>
      <c r="P143" s="138">
        <f>SUM(P144:P289)</f>
        <v>0</v>
      </c>
      <c r="Q143" s="137"/>
      <c r="R143" s="138">
        <f>SUM(R144:R289)</f>
        <v>40.821260850000002</v>
      </c>
      <c r="S143" s="137"/>
      <c r="T143" s="139">
        <f>SUM(T144:T289)</f>
        <v>0</v>
      </c>
      <c r="AR143" s="132" t="s">
        <v>80</v>
      </c>
      <c r="AT143" s="140" t="s">
        <v>71</v>
      </c>
      <c r="AU143" s="140" t="s">
        <v>80</v>
      </c>
      <c r="AY143" s="132" t="s">
        <v>119</v>
      </c>
      <c r="BK143" s="141">
        <f>SUM(BK144:BK289)</f>
        <v>0</v>
      </c>
    </row>
    <row r="144" spans="2:65" s="1" customFormat="1" ht="16.5" customHeight="1">
      <c r="B144" s="144"/>
      <c r="C144" s="145" t="s">
        <v>192</v>
      </c>
      <c r="D144" s="145" t="s">
        <v>122</v>
      </c>
      <c r="E144" s="146" t="s">
        <v>343</v>
      </c>
      <c r="F144" s="147" t="s">
        <v>344</v>
      </c>
      <c r="G144" s="148" t="s">
        <v>252</v>
      </c>
      <c r="H144" s="149">
        <v>11.085000000000001</v>
      </c>
      <c r="I144" s="150"/>
      <c r="J144" s="151">
        <f>ROUND(I144*H144,2)</f>
        <v>0</v>
      </c>
      <c r="K144" s="147" t="s">
        <v>3</v>
      </c>
      <c r="L144" s="32"/>
      <c r="M144" s="152" t="s">
        <v>3</v>
      </c>
      <c r="N144" s="153" t="s">
        <v>43</v>
      </c>
      <c r="O144" s="52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AR144" s="156" t="s">
        <v>126</v>
      </c>
      <c r="AT144" s="156" t="s">
        <v>122</v>
      </c>
      <c r="AU144" s="156" t="s">
        <v>82</v>
      </c>
      <c r="AY144" s="17" t="s">
        <v>119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80</v>
      </c>
      <c r="BK144" s="157">
        <f>ROUND(I144*H144,2)</f>
        <v>0</v>
      </c>
      <c r="BL144" s="17" t="s">
        <v>126</v>
      </c>
      <c r="BM144" s="156" t="s">
        <v>1104</v>
      </c>
    </row>
    <row r="145" spans="2:65" s="1" customFormat="1" ht="11.25">
      <c r="B145" s="32"/>
      <c r="D145" s="158" t="s">
        <v>128</v>
      </c>
      <c r="F145" s="159" t="s">
        <v>344</v>
      </c>
      <c r="I145" s="88"/>
      <c r="L145" s="32"/>
      <c r="M145" s="160"/>
      <c r="N145" s="52"/>
      <c r="O145" s="52"/>
      <c r="P145" s="52"/>
      <c r="Q145" s="52"/>
      <c r="R145" s="52"/>
      <c r="S145" s="52"/>
      <c r="T145" s="53"/>
      <c r="AT145" s="17" t="s">
        <v>128</v>
      </c>
      <c r="AU145" s="17" t="s">
        <v>82</v>
      </c>
    </row>
    <row r="146" spans="2:65" s="12" customFormat="1" ht="11.25">
      <c r="B146" s="165"/>
      <c r="D146" s="158" t="s">
        <v>232</v>
      </c>
      <c r="E146" s="166" t="s">
        <v>3</v>
      </c>
      <c r="F146" s="167" t="s">
        <v>1105</v>
      </c>
      <c r="H146" s="166" t="s">
        <v>3</v>
      </c>
      <c r="I146" s="168"/>
      <c r="L146" s="165"/>
      <c r="M146" s="169"/>
      <c r="N146" s="170"/>
      <c r="O146" s="170"/>
      <c r="P146" s="170"/>
      <c r="Q146" s="170"/>
      <c r="R146" s="170"/>
      <c r="S146" s="170"/>
      <c r="T146" s="171"/>
      <c r="AT146" s="166" t="s">
        <v>232</v>
      </c>
      <c r="AU146" s="166" t="s">
        <v>82</v>
      </c>
      <c r="AV146" s="12" t="s">
        <v>80</v>
      </c>
      <c r="AW146" s="12" t="s">
        <v>33</v>
      </c>
      <c r="AX146" s="12" t="s">
        <v>72</v>
      </c>
      <c r="AY146" s="166" t="s">
        <v>119</v>
      </c>
    </row>
    <row r="147" spans="2:65" s="13" customFormat="1" ht="11.25">
      <c r="B147" s="172"/>
      <c r="D147" s="158" t="s">
        <v>232</v>
      </c>
      <c r="E147" s="173" t="s">
        <v>3</v>
      </c>
      <c r="F147" s="174" t="s">
        <v>1095</v>
      </c>
      <c r="H147" s="175">
        <v>11.085000000000001</v>
      </c>
      <c r="I147" s="176"/>
      <c r="L147" s="172"/>
      <c r="M147" s="177"/>
      <c r="N147" s="178"/>
      <c r="O147" s="178"/>
      <c r="P147" s="178"/>
      <c r="Q147" s="178"/>
      <c r="R147" s="178"/>
      <c r="S147" s="178"/>
      <c r="T147" s="179"/>
      <c r="AT147" s="173" t="s">
        <v>232</v>
      </c>
      <c r="AU147" s="173" t="s">
        <v>82</v>
      </c>
      <c r="AV147" s="13" t="s">
        <v>82</v>
      </c>
      <c r="AW147" s="13" t="s">
        <v>33</v>
      </c>
      <c r="AX147" s="13" t="s">
        <v>72</v>
      </c>
      <c r="AY147" s="173" t="s">
        <v>119</v>
      </c>
    </row>
    <row r="148" spans="2:65" s="14" customFormat="1" ht="11.25">
      <c r="B148" s="180"/>
      <c r="D148" s="158" t="s">
        <v>232</v>
      </c>
      <c r="E148" s="181" t="s">
        <v>3</v>
      </c>
      <c r="F148" s="182" t="s">
        <v>235</v>
      </c>
      <c r="H148" s="183">
        <v>11.085000000000001</v>
      </c>
      <c r="I148" s="184"/>
      <c r="L148" s="180"/>
      <c r="M148" s="185"/>
      <c r="N148" s="186"/>
      <c r="O148" s="186"/>
      <c r="P148" s="186"/>
      <c r="Q148" s="186"/>
      <c r="R148" s="186"/>
      <c r="S148" s="186"/>
      <c r="T148" s="187"/>
      <c r="AT148" s="181" t="s">
        <v>232</v>
      </c>
      <c r="AU148" s="181" t="s">
        <v>82</v>
      </c>
      <c r="AV148" s="14" t="s">
        <v>126</v>
      </c>
      <c r="AW148" s="14" t="s">
        <v>33</v>
      </c>
      <c r="AX148" s="14" t="s">
        <v>80</v>
      </c>
      <c r="AY148" s="181" t="s">
        <v>119</v>
      </c>
    </row>
    <row r="149" spans="2:65" s="1" customFormat="1" ht="16.5" customHeight="1">
      <c r="B149" s="144"/>
      <c r="C149" s="145" t="s">
        <v>9</v>
      </c>
      <c r="D149" s="145" t="s">
        <v>122</v>
      </c>
      <c r="E149" s="146" t="s">
        <v>346</v>
      </c>
      <c r="F149" s="147" t="s">
        <v>347</v>
      </c>
      <c r="G149" s="148" t="s">
        <v>252</v>
      </c>
      <c r="H149" s="149">
        <v>11.085000000000001</v>
      </c>
      <c r="I149" s="150"/>
      <c r="J149" s="151">
        <f>ROUND(I149*H149,2)</f>
        <v>0</v>
      </c>
      <c r="K149" s="147" t="s">
        <v>3</v>
      </c>
      <c r="L149" s="32"/>
      <c r="M149" s="152" t="s">
        <v>3</v>
      </c>
      <c r="N149" s="153" t="s">
        <v>43</v>
      </c>
      <c r="O149" s="52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56" t="s">
        <v>126</v>
      </c>
      <c r="AT149" s="156" t="s">
        <v>122</v>
      </c>
      <c r="AU149" s="156" t="s">
        <v>82</v>
      </c>
      <c r="AY149" s="17" t="s">
        <v>119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80</v>
      </c>
      <c r="BK149" s="157">
        <f>ROUND(I149*H149,2)</f>
        <v>0</v>
      </c>
      <c r="BL149" s="17" t="s">
        <v>126</v>
      </c>
      <c r="BM149" s="156" t="s">
        <v>1106</v>
      </c>
    </row>
    <row r="150" spans="2:65" s="1" customFormat="1" ht="11.25">
      <c r="B150" s="32"/>
      <c r="D150" s="158" t="s">
        <v>128</v>
      </c>
      <c r="F150" s="159" t="s">
        <v>347</v>
      </c>
      <c r="I150" s="88"/>
      <c r="L150" s="32"/>
      <c r="M150" s="160"/>
      <c r="N150" s="52"/>
      <c r="O150" s="52"/>
      <c r="P150" s="52"/>
      <c r="Q150" s="52"/>
      <c r="R150" s="52"/>
      <c r="S150" s="52"/>
      <c r="T150" s="53"/>
      <c r="AT150" s="17" t="s">
        <v>128</v>
      </c>
      <c r="AU150" s="17" t="s">
        <v>82</v>
      </c>
    </row>
    <row r="151" spans="2:65" s="12" customFormat="1" ht="11.25">
      <c r="B151" s="165"/>
      <c r="D151" s="158" t="s">
        <v>232</v>
      </c>
      <c r="E151" s="166" t="s">
        <v>3</v>
      </c>
      <c r="F151" s="167" t="s">
        <v>1105</v>
      </c>
      <c r="H151" s="166" t="s">
        <v>3</v>
      </c>
      <c r="I151" s="168"/>
      <c r="L151" s="165"/>
      <c r="M151" s="169"/>
      <c r="N151" s="170"/>
      <c r="O151" s="170"/>
      <c r="P151" s="170"/>
      <c r="Q151" s="170"/>
      <c r="R151" s="170"/>
      <c r="S151" s="170"/>
      <c r="T151" s="171"/>
      <c r="AT151" s="166" t="s">
        <v>232</v>
      </c>
      <c r="AU151" s="166" t="s">
        <v>82</v>
      </c>
      <c r="AV151" s="12" t="s">
        <v>80</v>
      </c>
      <c r="AW151" s="12" t="s">
        <v>33</v>
      </c>
      <c r="AX151" s="12" t="s">
        <v>72</v>
      </c>
      <c r="AY151" s="166" t="s">
        <v>119</v>
      </c>
    </row>
    <row r="152" spans="2:65" s="13" customFormat="1" ht="11.25">
      <c r="B152" s="172"/>
      <c r="D152" s="158" t="s">
        <v>232</v>
      </c>
      <c r="E152" s="173" t="s">
        <v>3</v>
      </c>
      <c r="F152" s="174" t="s">
        <v>1095</v>
      </c>
      <c r="H152" s="175">
        <v>11.085000000000001</v>
      </c>
      <c r="I152" s="176"/>
      <c r="L152" s="172"/>
      <c r="M152" s="177"/>
      <c r="N152" s="178"/>
      <c r="O152" s="178"/>
      <c r="P152" s="178"/>
      <c r="Q152" s="178"/>
      <c r="R152" s="178"/>
      <c r="S152" s="178"/>
      <c r="T152" s="179"/>
      <c r="AT152" s="173" t="s">
        <v>232</v>
      </c>
      <c r="AU152" s="173" t="s">
        <v>82</v>
      </c>
      <c r="AV152" s="13" t="s">
        <v>82</v>
      </c>
      <c r="AW152" s="13" t="s">
        <v>33</v>
      </c>
      <c r="AX152" s="13" t="s">
        <v>72</v>
      </c>
      <c r="AY152" s="173" t="s">
        <v>119</v>
      </c>
    </row>
    <row r="153" spans="2:65" s="14" customFormat="1" ht="11.25">
      <c r="B153" s="180"/>
      <c r="D153" s="158" t="s">
        <v>232</v>
      </c>
      <c r="E153" s="181" t="s">
        <v>3</v>
      </c>
      <c r="F153" s="182" t="s">
        <v>235</v>
      </c>
      <c r="H153" s="183">
        <v>11.085000000000001</v>
      </c>
      <c r="I153" s="184"/>
      <c r="L153" s="180"/>
      <c r="M153" s="185"/>
      <c r="N153" s="186"/>
      <c r="O153" s="186"/>
      <c r="P153" s="186"/>
      <c r="Q153" s="186"/>
      <c r="R153" s="186"/>
      <c r="S153" s="186"/>
      <c r="T153" s="187"/>
      <c r="AT153" s="181" t="s">
        <v>232</v>
      </c>
      <c r="AU153" s="181" t="s">
        <v>82</v>
      </c>
      <c r="AV153" s="14" t="s">
        <v>126</v>
      </c>
      <c r="AW153" s="14" t="s">
        <v>33</v>
      </c>
      <c r="AX153" s="14" t="s">
        <v>80</v>
      </c>
      <c r="AY153" s="181" t="s">
        <v>119</v>
      </c>
    </row>
    <row r="154" spans="2:65" s="1" customFormat="1" ht="16.5" customHeight="1">
      <c r="B154" s="144"/>
      <c r="C154" s="145" t="s">
        <v>318</v>
      </c>
      <c r="D154" s="145" t="s">
        <v>122</v>
      </c>
      <c r="E154" s="146" t="s">
        <v>350</v>
      </c>
      <c r="F154" s="147" t="s">
        <v>351</v>
      </c>
      <c r="G154" s="148" t="s">
        <v>252</v>
      </c>
      <c r="H154" s="149">
        <v>11.085000000000001</v>
      </c>
      <c r="I154" s="150"/>
      <c r="J154" s="151">
        <f>ROUND(I154*H154,2)</f>
        <v>0</v>
      </c>
      <c r="K154" s="147" t="s">
        <v>3</v>
      </c>
      <c r="L154" s="32"/>
      <c r="M154" s="152" t="s">
        <v>3</v>
      </c>
      <c r="N154" s="153" t="s">
        <v>43</v>
      </c>
      <c r="O154" s="52"/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AR154" s="156" t="s">
        <v>126</v>
      </c>
      <c r="AT154" s="156" t="s">
        <v>122</v>
      </c>
      <c r="AU154" s="156" t="s">
        <v>82</v>
      </c>
      <c r="AY154" s="17" t="s">
        <v>119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80</v>
      </c>
      <c r="BK154" s="157">
        <f>ROUND(I154*H154,2)</f>
        <v>0</v>
      </c>
      <c r="BL154" s="17" t="s">
        <v>126</v>
      </c>
      <c r="BM154" s="156" t="s">
        <v>1107</v>
      </c>
    </row>
    <row r="155" spans="2:65" s="1" customFormat="1" ht="11.25">
      <c r="B155" s="32"/>
      <c r="D155" s="158" t="s">
        <v>128</v>
      </c>
      <c r="F155" s="159" t="s">
        <v>351</v>
      </c>
      <c r="I155" s="88"/>
      <c r="L155" s="32"/>
      <c r="M155" s="160"/>
      <c r="N155" s="52"/>
      <c r="O155" s="52"/>
      <c r="P155" s="52"/>
      <c r="Q155" s="52"/>
      <c r="R155" s="52"/>
      <c r="S155" s="52"/>
      <c r="T155" s="53"/>
      <c r="AT155" s="17" t="s">
        <v>128</v>
      </c>
      <c r="AU155" s="17" t="s">
        <v>82</v>
      </c>
    </row>
    <row r="156" spans="2:65" s="12" customFormat="1" ht="11.25">
      <c r="B156" s="165"/>
      <c r="D156" s="158" t="s">
        <v>232</v>
      </c>
      <c r="E156" s="166" t="s">
        <v>3</v>
      </c>
      <c r="F156" s="167" t="s">
        <v>1105</v>
      </c>
      <c r="H156" s="166" t="s">
        <v>3</v>
      </c>
      <c r="I156" s="168"/>
      <c r="L156" s="165"/>
      <c r="M156" s="169"/>
      <c r="N156" s="170"/>
      <c r="O156" s="170"/>
      <c r="P156" s="170"/>
      <c r="Q156" s="170"/>
      <c r="R156" s="170"/>
      <c r="S156" s="170"/>
      <c r="T156" s="171"/>
      <c r="AT156" s="166" t="s">
        <v>232</v>
      </c>
      <c r="AU156" s="166" t="s">
        <v>82</v>
      </c>
      <c r="AV156" s="12" t="s">
        <v>80</v>
      </c>
      <c r="AW156" s="12" t="s">
        <v>33</v>
      </c>
      <c r="AX156" s="12" t="s">
        <v>72</v>
      </c>
      <c r="AY156" s="166" t="s">
        <v>119</v>
      </c>
    </row>
    <row r="157" spans="2:65" s="13" customFormat="1" ht="11.25">
      <c r="B157" s="172"/>
      <c r="D157" s="158" t="s">
        <v>232</v>
      </c>
      <c r="E157" s="173" t="s">
        <v>3</v>
      </c>
      <c r="F157" s="174" t="s">
        <v>1095</v>
      </c>
      <c r="H157" s="175">
        <v>11.085000000000001</v>
      </c>
      <c r="I157" s="176"/>
      <c r="L157" s="172"/>
      <c r="M157" s="177"/>
      <c r="N157" s="178"/>
      <c r="O157" s="178"/>
      <c r="P157" s="178"/>
      <c r="Q157" s="178"/>
      <c r="R157" s="178"/>
      <c r="S157" s="178"/>
      <c r="T157" s="179"/>
      <c r="AT157" s="173" t="s">
        <v>232</v>
      </c>
      <c r="AU157" s="173" t="s">
        <v>82</v>
      </c>
      <c r="AV157" s="13" t="s">
        <v>82</v>
      </c>
      <c r="AW157" s="13" t="s">
        <v>33</v>
      </c>
      <c r="AX157" s="13" t="s">
        <v>72</v>
      </c>
      <c r="AY157" s="173" t="s">
        <v>119</v>
      </c>
    </row>
    <row r="158" spans="2:65" s="14" customFormat="1" ht="11.25">
      <c r="B158" s="180"/>
      <c r="D158" s="158" t="s">
        <v>232</v>
      </c>
      <c r="E158" s="181" t="s">
        <v>3</v>
      </c>
      <c r="F158" s="182" t="s">
        <v>235</v>
      </c>
      <c r="H158" s="183">
        <v>11.085000000000001</v>
      </c>
      <c r="I158" s="184"/>
      <c r="L158" s="180"/>
      <c r="M158" s="185"/>
      <c r="N158" s="186"/>
      <c r="O158" s="186"/>
      <c r="P158" s="186"/>
      <c r="Q158" s="186"/>
      <c r="R158" s="186"/>
      <c r="S158" s="186"/>
      <c r="T158" s="187"/>
      <c r="AT158" s="181" t="s">
        <v>232</v>
      </c>
      <c r="AU158" s="181" t="s">
        <v>82</v>
      </c>
      <c r="AV158" s="14" t="s">
        <v>126</v>
      </c>
      <c r="AW158" s="14" t="s">
        <v>33</v>
      </c>
      <c r="AX158" s="14" t="s">
        <v>80</v>
      </c>
      <c r="AY158" s="181" t="s">
        <v>119</v>
      </c>
    </row>
    <row r="159" spans="2:65" s="1" customFormat="1" ht="16.5" customHeight="1">
      <c r="B159" s="144"/>
      <c r="C159" s="145" t="s">
        <v>325</v>
      </c>
      <c r="D159" s="145" t="s">
        <v>122</v>
      </c>
      <c r="E159" s="146" t="s">
        <v>354</v>
      </c>
      <c r="F159" s="147" t="s">
        <v>355</v>
      </c>
      <c r="G159" s="148" t="s">
        <v>252</v>
      </c>
      <c r="H159" s="149">
        <v>73.86</v>
      </c>
      <c r="I159" s="150"/>
      <c r="J159" s="151">
        <f>ROUND(I159*H159,2)</f>
        <v>0</v>
      </c>
      <c r="K159" s="147" t="s">
        <v>914</v>
      </c>
      <c r="L159" s="32"/>
      <c r="M159" s="152" t="s">
        <v>3</v>
      </c>
      <c r="N159" s="153" t="s">
        <v>43</v>
      </c>
      <c r="O159" s="52"/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AR159" s="156" t="s">
        <v>126</v>
      </c>
      <c r="AT159" s="156" t="s">
        <v>122</v>
      </c>
      <c r="AU159" s="156" t="s">
        <v>82</v>
      </c>
      <c r="AY159" s="17" t="s">
        <v>119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80</v>
      </c>
      <c r="BK159" s="157">
        <f>ROUND(I159*H159,2)</f>
        <v>0</v>
      </c>
      <c r="BL159" s="17" t="s">
        <v>126</v>
      </c>
      <c r="BM159" s="156" t="s">
        <v>1108</v>
      </c>
    </row>
    <row r="160" spans="2:65" s="1" customFormat="1" ht="11.25">
      <c r="B160" s="32"/>
      <c r="D160" s="158" t="s">
        <v>128</v>
      </c>
      <c r="F160" s="159" t="s">
        <v>355</v>
      </c>
      <c r="I160" s="88"/>
      <c r="L160" s="32"/>
      <c r="M160" s="160"/>
      <c r="N160" s="52"/>
      <c r="O160" s="52"/>
      <c r="P160" s="52"/>
      <c r="Q160" s="52"/>
      <c r="R160" s="52"/>
      <c r="S160" s="52"/>
      <c r="T160" s="53"/>
      <c r="AT160" s="17" t="s">
        <v>128</v>
      </c>
      <c r="AU160" s="17" t="s">
        <v>82</v>
      </c>
    </row>
    <row r="161" spans="2:65" s="12" customFormat="1" ht="11.25">
      <c r="B161" s="165"/>
      <c r="D161" s="158" t="s">
        <v>232</v>
      </c>
      <c r="E161" s="166" t="s">
        <v>3</v>
      </c>
      <c r="F161" s="167" t="s">
        <v>1083</v>
      </c>
      <c r="H161" s="166" t="s">
        <v>3</v>
      </c>
      <c r="I161" s="168"/>
      <c r="L161" s="165"/>
      <c r="M161" s="169"/>
      <c r="N161" s="170"/>
      <c r="O161" s="170"/>
      <c r="P161" s="170"/>
      <c r="Q161" s="170"/>
      <c r="R161" s="170"/>
      <c r="S161" s="170"/>
      <c r="T161" s="171"/>
      <c r="AT161" s="166" t="s">
        <v>232</v>
      </c>
      <c r="AU161" s="166" t="s">
        <v>82</v>
      </c>
      <c r="AV161" s="12" t="s">
        <v>80</v>
      </c>
      <c r="AW161" s="12" t="s">
        <v>33</v>
      </c>
      <c r="AX161" s="12" t="s">
        <v>72</v>
      </c>
      <c r="AY161" s="166" t="s">
        <v>119</v>
      </c>
    </row>
    <row r="162" spans="2:65" s="13" customFormat="1" ht="11.25">
      <c r="B162" s="172"/>
      <c r="D162" s="158" t="s">
        <v>232</v>
      </c>
      <c r="E162" s="173" t="s">
        <v>3</v>
      </c>
      <c r="F162" s="174" t="s">
        <v>1109</v>
      </c>
      <c r="H162" s="175">
        <v>73.86</v>
      </c>
      <c r="I162" s="176"/>
      <c r="L162" s="172"/>
      <c r="M162" s="177"/>
      <c r="N162" s="178"/>
      <c r="O162" s="178"/>
      <c r="P162" s="178"/>
      <c r="Q162" s="178"/>
      <c r="R162" s="178"/>
      <c r="S162" s="178"/>
      <c r="T162" s="179"/>
      <c r="AT162" s="173" t="s">
        <v>232</v>
      </c>
      <c r="AU162" s="173" t="s">
        <v>82</v>
      </c>
      <c r="AV162" s="13" t="s">
        <v>82</v>
      </c>
      <c r="AW162" s="13" t="s">
        <v>33</v>
      </c>
      <c r="AX162" s="13" t="s">
        <v>72</v>
      </c>
      <c r="AY162" s="173" t="s">
        <v>119</v>
      </c>
    </row>
    <row r="163" spans="2:65" s="14" customFormat="1" ht="11.25">
      <c r="B163" s="180"/>
      <c r="D163" s="158" t="s">
        <v>232</v>
      </c>
      <c r="E163" s="181" t="s">
        <v>3</v>
      </c>
      <c r="F163" s="182" t="s">
        <v>235</v>
      </c>
      <c r="H163" s="183">
        <v>73.86</v>
      </c>
      <c r="I163" s="184"/>
      <c r="L163" s="180"/>
      <c r="M163" s="185"/>
      <c r="N163" s="186"/>
      <c r="O163" s="186"/>
      <c r="P163" s="186"/>
      <c r="Q163" s="186"/>
      <c r="R163" s="186"/>
      <c r="S163" s="186"/>
      <c r="T163" s="187"/>
      <c r="AT163" s="181" t="s">
        <v>232</v>
      </c>
      <c r="AU163" s="181" t="s">
        <v>82</v>
      </c>
      <c r="AV163" s="14" t="s">
        <v>126</v>
      </c>
      <c r="AW163" s="14" t="s">
        <v>33</v>
      </c>
      <c r="AX163" s="14" t="s">
        <v>80</v>
      </c>
      <c r="AY163" s="181" t="s">
        <v>119</v>
      </c>
    </row>
    <row r="164" spans="2:65" s="1" customFormat="1" ht="16.5" customHeight="1">
      <c r="B164" s="144"/>
      <c r="C164" s="145" t="s">
        <v>330</v>
      </c>
      <c r="D164" s="145" t="s">
        <v>122</v>
      </c>
      <c r="E164" s="146" t="s">
        <v>364</v>
      </c>
      <c r="F164" s="147" t="s">
        <v>365</v>
      </c>
      <c r="G164" s="148" t="s">
        <v>252</v>
      </c>
      <c r="H164" s="149">
        <v>437.697</v>
      </c>
      <c r="I164" s="150"/>
      <c r="J164" s="151">
        <f>ROUND(I164*H164,2)</f>
        <v>0</v>
      </c>
      <c r="K164" s="147" t="s">
        <v>3</v>
      </c>
      <c r="L164" s="32"/>
      <c r="M164" s="152" t="s">
        <v>3</v>
      </c>
      <c r="N164" s="153" t="s">
        <v>43</v>
      </c>
      <c r="O164" s="52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AR164" s="156" t="s">
        <v>126</v>
      </c>
      <c r="AT164" s="156" t="s">
        <v>122</v>
      </c>
      <c r="AU164" s="156" t="s">
        <v>82</v>
      </c>
      <c r="AY164" s="17" t="s">
        <v>119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7" t="s">
        <v>80</v>
      </c>
      <c r="BK164" s="157">
        <f>ROUND(I164*H164,2)</f>
        <v>0</v>
      </c>
      <c r="BL164" s="17" t="s">
        <v>126</v>
      </c>
      <c r="BM164" s="156" t="s">
        <v>1110</v>
      </c>
    </row>
    <row r="165" spans="2:65" s="1" customFormat="1" ht="11.25">
      <c r="B165" s="32"/>
      <c r="D165" s="158" t="s">
        <v>128</v>
      </c>
      <c r="F165" s="159" t="s">
        <v>365</v>
      </c>
      <c r="I165" s="88"/>
      <c r="L165" s="32"/>
      <c r="M165" s="160"/>
      <c r="N165" s="52"/>
      <c r="O165" s="52"/>
      <c r="P165" s="52"/>
      <c r="Q165" s="52"/>
      <c r="R165" s="52"/>
      <c r="S165" s="52"/>
      <c r="T165" s="53"/>
      <c r="AT165" s="17" t="s">
        <v>128</v>
      </c>
      <c r="AU165" s="17" t="s">
        <v>82</v>
      </c>
    </row>
    <row r="166" spans="2:65" s="12" customFormat="1" ht="11.25">
      <c r="B166" s="165"/>
      <c r="D166" s="158" t="s">
        <v>232</v>
      </c>
      <c r="E166" s="166" t="s">
        <v>3</v>
      </c>
      <c r="F166" s="167" t="s">
        <v>1111</v>
      </c>
      <c r="H166" s="166" t="s">
        <v>3</v>
      </c>
      <c r="I166" s="168"/>
      <c r="L166" s="165"/>
      <c r="M166" s="169"/>
      <c r="N166" s="170"/>
      <c r="O166" s="170"/>
      <c r="P166" s="170"/>
      <c r="Q166" s="170"/>
      <c r="R166" s="170"/>
      <c r="S166" s="170"/>
      <c r="T166" s="171"/>
      <c r="AT166" s="166" t="s">
        <v>232</v>
      </c>
      <c r="AU166" s="166" t="s">
        <v>82</v>
      </c>
      <c r="AV166" s="12" t="s">
        <v>80</v>
      </c>
      <c r="AW166" s="12" t="s">
        <v>33</v>
      </c>
      <c r="AX166" s="12" t="s">
        <v>72</v>
      </c>
      <c r="AY166" s="166" t="s">
        <v>119</v>
      </c>
    </row>
    <row r="167" spans="2:65" s="13" customFormat="1" ht="22.5">
      <c r="B167" s="172"/>
      <c r="D167" s="158" t="s">
        <v>232</v>
      </c>
      <c r="E167" s="173" t="s">
        <v>3</v>
      </c>
      <c r="F167" s="174" t="s">
        <v>1112</v>
      </c>
      <c r="H167" s="175">
        <v>565.29499999999996</v>
      </c>
      <c r="I167" s="176"/>
      <c r="L167" s="172"/>
      <c r="M167" s="177"/>
      <c r="N167" s="178"/>
      <c r="O167" s="178"/>
      <c r="P167" s="178"/>
      <c r="Q167" s="178"/>
      <c r="R167" s="178"/>
      <c r="S167" s="178"/>
      <c r="T167" s="179"/>
      <c r="AT167" s="173" t="s">
        <v>232</v>
      </c>
      <c r="AU167" s="173" t="s">
        <v>82</v>
      </c>
      <c r="AV167" s="13" t="s">
        <v>82</v>
      </c>
      <c r="AW167" s="13" t="s">
        <v>33</v>
      </c>
      <c r="AX167" s="13" t="s">
        <v>72</v>
      </c>
      <c r="AY167" s="173" t="s">
        <v>119</v>
      </c>
    </row>
    <row r="168" spans="2:65" s="12" customFormat="1" ht="11.25">
      <c r="B168" s="165"/>
      <c r="D168" s="158" t="s">
        <v>232</v>
      </c>
      <c r="E168" s="166" t="s">
        <v>3</v>
      </c>
      <c r="F168" s="167" t="s">
        <v>371</v>
      </c>
      <c r="H168" s="166" t="s">
        <v>3</v>
      </c>
      <c r="I168" s="168"/>
      <c r="L168" s="165"/>
      <c r="M168" s="169"/>
      <c r="N168" s="170"/>
      <c r="O168" s="170"/>
      <c r="P168" s="170"/>
      <c r="Q168" s="170"/>
      <c r="R168" s="170"/>
      <c r="S168" s="170"/>
      <c r="T168" s="171"/>
      <c r="AT168" s="166" t="s">
        <v>232</v>
      </c>
      <c r="AU168" s="166" t="s">
        <v>82</v>
      </c>
      <c r="AV168" s="12" t="s">
        <v>80</v>
      </c>
      <c r="AW168" s="12" t="s">
        <v>33</v>
      </c>
      <c r="AX168" s="12" t="s">
        <v>72</v>
      </c>
      <c r="AY168" s="166" t="s">
        <v>119</v>
      </c>
    </row>
    <row r="169" spans="2:65" s="13" customFormat="1" ht="11.25">
      <c r="B169" s="172"/>
      <c r="D169" s="158" t="s">
        <v>232</v>
      </c>
      <c r="E169" s="173" t="s">
        <v>3</v>
      </c>
      <c r="F169" s="174" t="s">
        <v>1113</v>
      </c>
      <c r="H169" s="175">
        <v>-71.356999999999999</v>
      </c>
      <c r="I169" s="176"/>
      <c r="L169" s="172"/>
      <c r="M169" s="177"/>
      <c r="N169" s="178"/>
      <c r="O169" s="178"/>
      <c r="P169" s="178"/>
      <c r="Q169" s="178"/>
      <c r="R169" s="178"/>
      <c r="S169" s="178"/>
      <c r="T169" s="179"/>
      <c r="AT169" s="173" t="s">
        <v>232</v>
      </c>
      <c r="AU169" s="173" t="s">
        <v>82</v>
      </c>
      <c r="AV169" s="13" t="s">
        <v>82</v>
      </c>
      <c r="AW169" s="13" t="s">
        <v>33</v>
      </c>
      <c r="AX169" s="13" t="s">
        <v>72</v>
      </c>
      <c r="AY169" s="173" t="s">
        <v>119</v>
      </c>
    </row>
    <row r="170" spans="2:65" s="13" customFormat="1" ht="11.25">
      <c r="B170" s="172"/>
      <c r="D170" s="158" t="s">
        <v>232</v>
      </c>
      <c r="E170" s="173" t="s">
        <v>3</v>
      </c>
      <c r="F170" s="174" t="s">
        <v>1114</v>
      </c>
      <c r="H170" s="175">
        <v>-56.241</v>
      </c>
      <c r="I170" s="176"/>
      <c r="L170" s="172"/>
      <c r="M170" s="177"/>
      <c r="N170" s="178"/>
      <c r="O170" s="178"/>
      <c r="P170" s="178"/>
      <c r="Q170" s="178"/>
      <c r="R170" s="178"/>
      <c r="S170" s="178"/>
      <c r="T170" s="179"/>
      <c r="AT170" s="173" t="s">
        <v>232</v>
      </c>
      <c r="AU170" s="173" t="s">
        <v>82</v>
      </c>
      <c r="AV170" s="13" t="s">
        <v>82</v>
      </c>
      <c r="AW170" s="13" t="s">
        <v>33</v>
      </c>
      <c r="AX170" s="13" t="s">
        <v>72</v>
      </c>
      <c r="AY170" s="173" t="s">
        <v>119</v>
      </c>
    </row>
    <row r="171" spans="2:65" s="14" customFormat="1" ht="11.25">
      <c r="B171" s="180"/>
      <c r="D171" s="158" t="s">
        <v>232</v>
      </c>
      <c r="E171" s="181" t="s">
        <v>3</v>
      </c>
      <c r="F171" s="182" t="s">
        <v>235</v>
      </c>
      <c r="H171" s="183">
        <v>437.697</v>
      </c>
      <c r="I171" s="184"/>
      <c r="L171" s="180"/>
      <c r="M171" s="185"/>
      <c r="N171" s="186"/>
      <c r="O171" s="186"/>
      <c r="P171" s="186"/>
      <c r="Q171" s="186"/>
      <c r="R171" s="186"/>
      <c r="S171" s="186"/>
      <c r="T171" s="187"/>
      <c r="AT171" s="181" t="s">
        <v>232</v>
      </c>
      <c r="AU171" s="181" t="s">
        <v>82</v>
      </c>
      <c r="AV171" s="14" t="s">
        <v>126</v>
      </c>
      <c r="AW171" s="14" t="s">
        <v>33</v>
      </c>
      <c r="AX171" s="14" t="s">
        <v>80</v>
      </c>
      <c r="AY171" s="181" t="s">
        <v>119</v>
      </c>
    </row>
    <row r="172" spans="2:65" s="1" customFormat="1" ht="16.5" customHeight="1">
      <c r="B172" s="144"/>
      <c r="C172" s="145" t="s">
        <v>335</v>
      </c>
      <c r="D172" s="145" t="s">
        <v>122</v>
      </c>
      <c r="E172" s="146" t="s">
        <v>377</v>
      </c>
      <c r="F172" s="147" t="s">
        <v>378</v>
      </c>
      <c r="G172" s="148" t="s">
        <v>252</v>
      </c>
      <c r="H172" s="149">
        <v>875.39400000000001</v>
      </c>
      <c r="I172" s="150"/>
      <c r="J172" s="151">
        <f>ROUND(I172*H172,2)</f>
        <v>0</v>
      </c>
      <c r="K172" s="147" t="s">
        <v>3</v>
      </c>
      <c r="L172" s="32"/>
      <c r="M172" s="152" t="s">
        <v>3</v>
      </c>
      <c r="N172" s="153" t="s">
        <v>43</v>
      </c>
      <c r="O172" s="52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AR172" s="156" t="s">
        <v>126</v>
      </c>
      <c r="AT172" s="156" t="s">
        <v>122</v>
      </c>
      <c r="AU172" s="156" t="s">
        <v>82</v>
      </c>
      <c r="AY172" s="17" t="s">
        <v>119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80</v>
      </c>
      <c r="BK172" s="157">
        <f>ROUND(I172*H172,2)</f>
        <v>0</v>
      </c>
      <c r="BL172" s="17" t="s">
        <v>126</v>
      </c>
      <c r="BM172" s="156" t="s">
        <v>1115</v>
      </c>
    </row>
    <row r="173" spans="2:65" s="1" customFormat="1" ht="11.25">
      <c r="B173" s="32"/>
      <c r="D173" s="158" t="s">
        <v>128</v>
      </c>
      <c r="F173" s="159" t="s">
        <v>378</v>
      </c>
      <c r="I173" s="88"/>
      <c r="L173" s="32"/>
      <c r="M173" s="160"/>
      <c r="N173" s="52"/>
      <c r="O173" s="52"/>
      <c r="P173" s="52"/>
      <c r="Q173" s="52"/>
      <c r="R173" s="52"/>
      <c r="S173" s="52"/>
      <c r="T173" s="53"/>
      <c r="AT173" s="17" t="s">
        <v>128</v>
      </c>
      <c r="AU173" s="17" t="s">
        <v>82</v>
      </c>
    </row>
    <row r="174" spans="2:65" s="1" customFormat="1" ht="19.5">
      <c r="B174" s="32"/>
      <c r="D174" s="158" t="s">
        <v>129</v>
      </c>
      <c r="F174" s="161" t="s">
        <v>380</v>
      </c>
      <c r="I174" s="88"/>
      <c r="L174" s="32"/>
      <c r="M174" s="160"/>
      <c r="N174" s="52"/>
      <c r="O174" s="52"/>
      <c r="P174" s="52"/>
      <c r="Q174" s="52"/>
      <c r="R174" s="52"/>
      <c r="S174" s="52"/>
      <c r="T174" s="53"/>
      <c r="AT174" s="17" t="s">
        <v>129</v>
      </c>
      <c r="AU174" s="17" t="s">
        <v>82</v>
      </c>
    </row>
    <row r="175" spans="2:65" s="12" customFormat="1" ht="11.25">
      <c r="B175" s="165"/>
      <c r="D175" s="158" t="s">
        <v>232</v>
      </c>
      <c r="E175" s="166" t="s">
        <v>3</v>
      </c>
      <c r="F175" s="167" t="s">
        <v>1111</v>
      </c>
      <c r="H175" s="166" t="s">
        <v>3</v>
      </c>
      <c r="I175" s="168"/>
      <c r="L175" s="165"/>
      <c r="M175" s="169"/>
      <c r="N175" s="170"/>
      <c r="O175" s="170"/>
      <c r="P175" s="170"/>
      <c r="Q175" s="170"/>
      <c r="R175" s="170"/>
      <c r="S175" s="170"/>
      <c r="T175" s="171"/>
      <c r="AT175" s="166" t="s">
        <v>232</v>
      </c>
      <c r="AU175" s="166" t="s">
        <v>82</v>
      </c>
      <c r="AV175" s="12" t="s">
        <v>80</v>
      </c>
      <c r="AW175" s="12" t="s">
        <v>33</v>
      </c>
      <c r="AX175" s="12" t="s">
        <v>72</v>
      </c>
      <c r="AY175" s="166" t="s">
        <v>119</v>
      </c>
    </row>
    <row r="176" spans="2:65" s="13" customFormat="1" ht="22.5">
      <c r="B176" s="172"/>
      <c r="D176" s="158" t="s">
        <v>232</v>
      </c>
      <c r="E176" s="173" t="s">
        <v>3</v>
      </c>
      <c r="F176" s="174" t="s">
        <v>1112</v>
      </c>
      <c r="H176" s="175">
        <v>565.29499999999996</v>
      </c>
      <c r="I176" s="176"/>
      <c r="L176" s="172"/>
      <c r="M176" s="177"/>
      <c r="N176" s="178"/>
      <c r="O176" s="178"/>
      <c r="P176" s="178"/>
      <c r="Q176" s="178"/>
      <c r="R176" s="178"/>
      <c r="S176" s="178"/>
      <c r="T176" s="179"/>
      <c r="AT176" s="173" t="s">
        <v>232</v>
      </c>
      <c r="AU176" s="173" t="s">
        <v>82</v>
      </c>
      <c r="AV176" s="13" t="s">
        <v>82</v>
      </c>
      <c r="AW176" s="13" t="s">
        <v>33</v>
      </c>
      <c r="AX176" s="13" t="s">
        <v>72</v>
      </c>
      <c r="AY176" s="173" t="s">
        <v>119</v>
      </c>
    </row>
    <row r="177" spans="2:65" s="12" customFormat="1" ht="11.25">
      <c r="B177" s="165"/>
      <c r="D177" s="158" t="s">
        <v>232</v>
      </c>
      <c r="E177" s="166" t="s">
        <v>3</v>
      </c>
      <c r="F177" s="167" t="s">
        <v>371</v>
      </c>
      <c r="H177" s="166" t="s">
        <v>3</v>
      </c>
      <c r="I177" s="168"/>
      <c r="L177" s="165"/>
      <c r="M177" s="169"/>
      <c r="N177" s="170"/>
      <c r="O177" s="170"/>
      <c r="P177" s="170"/>
      <c r="Q177" s="170"/>
      <c r="R177" s="170"/>
      <c r="S177" s="170"/>
      <c r="T177" s="171"/>
      <c r="AT177" s="166" t="s">
        <v>232</v>
      </c>
      <c r="AU177" s="166" t="s">
        <v>82</v>
      </c>
      <c r="AV177" s="12" t="s">
        <v>80</v>
      </c>
      <c r="AW177" s="12" t="s">
        <v>33</v>
      </c>
      <c r="AX177" s="12" t="s">
        <v>72</v>
      </c>
      <c r="AY177" s="166" t="s">
        <v>119</v>
      </c>
    </row>
    <row r="178" spans="2:65" s="13" customFormat="1" ht="11.25">
      <c r="B178" s="172"/>
      <c r="D178" s="158" t="s">
        <v>232</v>
      </c>
      <c r="E178" s="173" t="s">
        <v>3</v>
      </c>
      <c r="F178" s="174" t="s">
        <v>1113</v>
      </c>
      <c r="H178" s="175">
        <v>-71.356999999999999</v>
      </c>
      <c r="I178" s="176"/>
      <c r="L178" s="172"/>
      <c r="M178" s="177"/>
      <c r="N178" s="178"/>
      <c r="O178" s="178"/>
      <c r="P178" s="178"/>
      <c r="Q178" s="178"/>
      <c r="R178" s="178"/>
      <c r="S178" s="178"/>
      <c r="T178" s="179"/>
      <c r="AT178" s="173" t="s">
        <v>232</v>
      </c>
      <c r="AU178" s="173" t="s">
        <v>82</v>
      </c>
      <c r="AV178" s="13" t="s">
        <v>82</v>
      </c>
      <c r="AW178" s="13" t="s">
        <v>33</v>
      </c>
      <c r="AX178" s="13" t="s">
        <v>72</v>
      </c>
      <c r="AY178" s="173" t="s">
        <v>119</v>
      </c>
    </row>
    <row r="179" spans="2:65" s="13" customFormat="1" ht="11.25">
      <c r="B179" s="172"/>
      <c r="D179" s="158" t="s">
        <v>232</v>
      </c>
      <c r="E179" s="173" t="s">
        <v>3</v>
      </c>
      <c r="F179" s="174" t="s">
        <v>1114</v>
      </c>
      <c r="H179" s="175">
        <v>-56.241</v>
      </c>
      <c r="I179" s="176"/>
      <c r="L179" s="172"/>
      <c r="M179" s="177"/>
      <c r="N179" s="178"/>
      <c r="O179" s="178"/>
      <c r="P179" s="178"/>
      <c r="Q179" s="178"/>
      <c r="R179" s="178"/>
      <c r="S179" s="178"/>
      <c r="T179" s="179"/>
      <c r="AT179" s="173" t="s">
        <v>232</v>
      </c>
      <c r="AU179" s="173" t="s">
        <v>82</v>
      </c>
      <c r="AV179" s="13" t="s">
        <v>82</v>
      </c>
      <c r="AW179" s="13" t="s">
        <v>33</v>
      </c>
      <c r="AX179" s="13" t="s">
        <v>72</v>
      </c>
      <c r="AY179" s="173" t="s">
        <v>119</v>
      </c>
    </row>
    <row r="180" spans="2:65" s="14" customFormat="1" ht="11.25">
      <c r="B180" s="180"/>
      <c r="D180" s="158" t="s">
        <v>232</v>
      </c>
      <c r="E180" s="181" t="s">
        <v>3</v>
      </c>
      <c r="F180" s="182" t="s">
        <v>235</v>
      </c>
      <c r="H180" s="183">
        <v>437.697</v>
      </c>
      <c r="I180" s="184"/>
      <c r="L180" s="180"/>
      <c r="M180" s="185"/>
      <c r="N180" s="186"/>
      <c r="O180" s="186"/>
      <c r="P180" s="186"/>
      <c r="Q180" s="186"/>
      <c r="R180" s="186"/>
      <c r="S180" s="186"/>
      <c r="T180" s="187"/>
      <c r="AT180" s="181" t="s">
        <v>232</v>
      </c>
      <c r="AU180" s="181" t="s">
        <v>82</v>
      </c>
      <c r="AV180" s="14" t="s">
        <v>126</v>
      </c>
      <c r="AW180" s="14" t="s">
        <v>33</v>
      </c>
      <c r="AX180" s="14" t="s">
        <v>80</v>
      </c>
      <c r="AY180" s="181" t="s">
        <v>119</v>
      </c>
    </row>
    <row r="181" spans="2:65" s="13" customFormat="1" ht="11.25">
      <c r="B181" s="172"/>
      <c r="D181" s="158" t="s">
        <v>232</v>
      </c>
      <c r="F181" s="174" t="s">
        <v>1116</v>
      </c>
      <c r="H181" s="175">
        <v>875.39400000000001</v>
      </c>
      <c r="I181" s="176"/>
      <c r="L181" s="172"/>
      <c r="M181" s="177"/>
      <c r="N181" s="178"/>
      <c r="O181" s="178"/>
      <c r="P181" s="178"/>
      <c r="Q181" s="178"/>
      <c r="R181" s="178"/>
      <c r="S181" s="178"/>
      <c r="T181" s="179"/>
      <c r="AT181" s="173" t="s">
        <v>232</v>
      </c>
      <c r="AU181" s="173" t="s">
        <v>82</v>
      </c>
      <c r="AV181" s="13" t="s">
        <v>82</v>
      </c>
      <c r="AW181" s="13" t="s">
        <v>4</v>
      </c>
      <c r="AX181" s="13" t="s">
        <v>80</v>
      </c>
      <c r="AY181" s="173" t="s">
        <v>119</v>
      </c>
    </row>
    <row r="182" spans="2:65" s="1" customFormat="1" ht="16.5" customHeight="1">
      <c r="B182" s="144"/>
      <c r="C182" s="145" t="s">
        <v>342</v>
      </c>
      <c r="D182" s="145" t="s">
        <v>122</v>
      </c>
      <c r="E182" s="146" t="s">
        <v>382</v>
      </c>
      <c r="F182" s="147" t="s">
        <v>383</v>
      </c>
      <c r="G182" s="148" t="s">
        <v>252</v>
      </c>
      <c r="H182" s="149">
        <v>73.86</v>
      </c>
      <c r="I182" s="150"/>
      <c r="J182" s="151">
        <f>ROUND(I182*H182,2)</f>
        <v>0</v>
      </c>
      <c r="K182" s="147" t="s">
        <v>914</v>
      </c>
      <c r="L182" s="32"/>
      <c r="M182" s="152" t="s">
        <v>3</v>
      </c>
      <c r="N182" s="153" t="s">
        <v>43</v>
      </c>
      <c r="O182" s="52"/>
      <c r="P182" s="154">
        <f>O182*H182</f>
        <v>0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AR182" s="156" t="s">
        <v>126</v>
      </c>
      <c r="AT182" s="156" t="s">
        <v>122</v>
      </c>
      <c r="AU182" s="156" t="s">
        <v>82</v>
      </c>
      <c r="AY182" s="17" t="s">
        <v>119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80</v>
      </c>
      <c r="BK182" s="157">
        <f>ROUND(I182*H182,2)</f>
        <v>0</v>
      </c>
      <c r="BL182" s="17" t="s">
        <v>126</v>
      </c>
      <c r="BM182" s="156" t="s">
        <v>1117</v>
      </c>
    </row>
    <row r="183" spans="2:65" s="1" customFormat="1" ht="11.25">
      <c r="B183" s="32"/>
      <c r="D183" s="158" t="s">
        <v>128</v>
      </c>
      <c r="F183" s="159" t="s">
        <v>383</v>
      </c>
      <c r="I183" s="88"/>
      <c r="L183" s="32"/>
      <c r="M183" s="160"/>
      <c r="N183" s="52"/>
      <c r="O183" s="52"/>
      <c r="P183" s="52"/>
      <c r="Q183" s="52"/>
      <c r="R183" s="52"/>
      <c r="S183" s="52"/>
      <c r="T183" s="53"/>
      <c r="AT183" s="17" t="s">
        <v>128</v>
      </c>
      <c r="AU183" s="17" t="s">
        <v>82</v>
      </c>
    </row>
    <row r="184" spans="2:65" s="12" customFormat="1" ht="11.25">
      <c r="B184" s="165"/>
      <c r="D184" s="158" t="s">
        <v>232</v>
      </c>
      <c r="E184" s="166" t="s">
        <v>3</v>
      </c>
      <c r="F184" s="167" t="s">
        <v>1083</v>
      </c>
      <c r="H184" s="166" t="s">
        <v>3</v>
      </c>
      <c r="I184" s="168"/>
      <c r="L184" s="165"/>
      <c r="M184" s="169"/>
      <c r="N184" s="170"/>
      <c r="O184" s="170"/>
      <c r="P184" s="170"/>
      <c r="Q184" s="170"/>
      <c r="R184" s="170"/>
      <c r="S184" s="170"/>
      <c r="T184" s="171"/>
      <c r="AT184" s="166" t="s">
        <v>232</v>
      </c>
      <c r="AU184" s="166" t="s">
        <v>82</v>
      </c>
      <c r="AV184" s="12" t="s">
        <v>80</v>
      </c>
      <c r="AW184" s="12" t="s">
        <v>33</v>
      </c>
      <c r="AX184" s="12" t="s">
        <v>72</v>
      </c>
      <c r="AY184" s="166" t="s">
        <v>119</v>
      </c>
    </row>
    <row r="185" spans="2:65" s="13" customFormat="1" ht="11.25">
      <c r="B185" s="172"/>
      <c r="D185" s="158" t="s">
        <v>232</v>
      </c>
      <c r="E185" s="173" t="s">
        <v>3</v>
      </c>
      <c r="F185" s="174" t="s">
        <v>1109</v>
      </c>
      <c r="H185" s="175">
        <v>73.86</v>
      </c>
      <c r="I185" s="176"/>
      <c r="L185" s="172"/>
      <c r="M185" s="177"/>
      <c r="N185" s="178"/>
      <c r="O185" s="178"/>
      <c r="P185" s="178"/>
      <c r="Q185" s="178"/>
      <c r="R185" s="178"/>
      <c r="S185" s="178"/>
      <c r="T185" s="179"/>
      <c r="AT185" s="173" t="s">
        <v>232</v>
      </c>
      <c r="AU185" s="173" t="s">
        <v>82</v>
      </c>
      <c r="AV185" s="13" t="s">
        <v>82</v>
      </c>
      <c r="AW185" s="13" t="s">
        <v>33</v>
      </c>
      <c r="AX185" s="13" t="s">
        <v>72</v>
      </c>
      <c r="AY185" s="173" t="s">
        <v>119</v>
      </c>
    </row>
    <row r="186" spans="2:65" s="14" customFormat="1" ht="11.25">
      <c r="B186" s="180"/>
      <c r="D186" s="158" t="s">
        <v>232</v>
      </c>
      <c r="E186" s="181" t="s">
        <v>3</v>
      </c>
      <c r="F186" s="182" t="s">
        <v>235</v>
      </c>
      <c r="H186" s="183">
        <v>73.86</v>
      </c>
      <c r="I186" s="184"/>
      <c r="L186" s="180"/>
      <c r="M186" s="185"/>
      <c r="N186" s="186"/>
      <c r="O186" s="186"/>
      <c r="P186" s="186"/>
      <c r="Q186" s="186"/>
      <c r="R186" s="186"/>
      <c r="S186" s="186"/>
      <c r="T186" s="187"/>
      <c r="AT186" s="181" t="s">
        <v>232</v>
      </c>
      <c r="AU186" s="181" t="s">
        <v>82</v>
      </c>
      <c r="AV186" s="14" t="s">
        <v>126</v>
      </c>
      <c r="AW186" s="14" t="s">
        <v>33</v>
      </c>
      <c r="AX186" s="14" t="s">
        <v>80</v>
      </c>
      <c r="AY186" s="181" t="s">
        <v>119</v>
      </c>
    </row>
    <row r="187" spans="2:65" s="1" customFormat="1" ht="16.5" customHeight="1">
      <c r="B187" s="144"/>
      <c r="C187" s="145" t="s">
        <v>8</v>
      </c>
      <c r="D187" s="145" t="s">
        <v>122</v>
      </c>
      <c r="E187" s="146" t="s">
        <v>387</v>
      </c>
      <c r="F187" s="147" t="s">
        <v>388</v>
      </c>
      <c r="G187" s="148" t="s">
        <v>389</v>
      </c>
      <c r="H187" s="149">
        <v>27.254999999999999</v>
      </c>
      <c r="I187" s="150"/>
      <c r="J187" s="151">
        <f>ROUND(I187*H187,2)</f>
        <v>0</v>
      </c>
      <c r="K187" s="147" t="s">
        <v>3</v>
      </c>
      <c r="L187" s="32"/>
      <c r="M187" s="152" t="s">
        <v>3</v>
      </c>
      <c r="N187" s="153" t="s">
        <v>43</v>
      </c>
      <c r="O187" s="52"/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AR187" s="156" t="s">
        <v>126</v>
      </c>
      <c r="AT187" s="156" t="s">
        <v>122</v>
      </c>
      <c r="AU187" s="156" t="s">
        <v>82</v>
      </c>
      <c r="AY187" s="17" t="s">
        <v>119</v>
      </c>
      <c r="BE187" s="157">
        <f>IF(N187="základní",J187,0)</f>
        <v>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7" t="s">
        <v>80</v>
      </c>
      <c r="BK187" s="157">
        <f>ROUND(I187*H187,2)</f>
        <v>0</v>
      </c>
      <c r="BL187" s="17" t="s">
        <v>126</v>
      </c>
      <c r="BM187" s="156" t="s">
        <v>1118</v>
      </c>
    </row>
    <row r="188" spans="2:65" s="1" customFormat="1" ht="19.5">
      <c r="B188" s="32"/>
      <c r="D188" s="158" t="s">
        <v>128</v>
      </c>
      <c r="F188" s="159" t="s">
        <v>391</v>
      </c>
      <c r="I188" s="88"/>
      <c r="L188" s="32"/>
      <c r="M188" s="160"/>
      <c r="N188" s="52"/>
      <c r="O188" s="52"/>
      <c r="P188" s="52"/>
      <c r="Q188" s="52"/>
      <c r="R188" s="52"/>
      <c r="S188" s="52"/>
      <c r="T188" s="53"/>
      <c r="AT188" s="17" t="s">
        <v>128</v>
      </c>
      <c r="AU188" s="17" t="s">
        <v>82</v>
      </c>
    </row>
    <row r="189" spans="2:65" s="1" customFormat="1" ht="29.25">
      <c r="B189" s="32"/>
      <c r="D189" s="158" t="s">
        <v>129</v>
      </c>
      <c r="F189" s="161" t="s">
        <v>392</v>
      </c>
      <c r="I189" s="88"/>
      <c r="L189" s="32"/>
      <c r="M189" s="160"/>
      <c r="N189" s="52"/>
      <c r="O189" s="52"/>
      <c r="P189" s="52"/>
      <c r="Q189" s="52"/>
      <c r="R189" s="52"/>
      <c r="S189" s="52"/>
      <c r="T189" s="53"/>
      <c r="AT189" s="17" t="s">
        <v>129</v>
      </c>
      <c r="AU189" s="17" t="s">
        <v>82</v>
      </c>
    </row>
    <row r="190" spans="2:65" s="12" customFormat="1" ht="11.25">
      <c r="B190" s="165"/>
      <c r="D190" s="158" t="s">
        <v>232</v>
      </c>
      <c r="E190" s="166" t="s">
        <v>3</v>
      </c>
      <c r="F190" s="167" t="s">
        <v>393</v>
      </c>
      <c r="H190" s="166" t="s">
        <v>3</v>
      </c>
      <c r="I190" s="168"/>
      <c r="L190" s="165"/>
      <c r="M190" s="169"/>
      <c r="N190" s="170"/>
      <c r="O190" s="170"/>
      <c r="P190" s="170"/>
      <c r="Q190" s="170"/>
      <c r="R190" s="170"/>
      <c r="S190" s="170"/>
      <c r="T190" s="171"/>
      <c r="AT190" s="166" t="s">
        <v>232</v>
      </c>
      <c r="AU190" s="166" t="s">
        <v>82</v>
      </c>
      <c r="AV190" s="12" t="s">
        <v>80</v>
      </c>
      <c r="AW190" s="12" t="s">
        <v>33</v>
      </c>
      <c r="AX190" s="12" t="s">
        <v>72</v>
      </c>
      <c r="AY190" s="166" t="s">
        <v>119</v>
      </c>
    </row>
    <row r="191" spans="2:65" s="13" customFormat="1" ht="11.25">
      <c r="B191" s="172"/>
      <c r="D191" s="158" t="s">
        <v>232</v>
      </c>
      <c r="E191" s="173" t="s">
        <v>3</v>
      </c>
      <c r="F191" s="174" t="s">
        <v>1119</v>
      </c>
      <c r="H191" s="175">
        <v>27.254999999999999</v>
      </c>
      <c r="I191" s="176"/>
      <c r="L191" s="172"/>
      <c r="M191" s="177"/>
      <c r="N191" s="178"/>
      <c r="O191" s="178"/>
      <c r="P191" s="178"/>
      <c r="Q191" s="178"/>
      <c r="R191" s="178"/>
      <c r="S191" s="178"/>
      <c r="T191" s="179"/>
      <c r="AT191" s="173" t="s">
        <v>232</v>
      </c>
      <c r="AU191" s="173" t="s">
        <v>82</v>
      </c>
      <c r="AV191" s="13" t="s">
        <v>82</v>
      </c>
      <c r="AW191" s="13" t="s">
        <v>33</v>
      </c>
      <c r="AX191" s="13" t="s">
        <v>72</v>
      </c>
      <c r="AY191" s="173" t="s">
        <v>119</v>
      </c>
    </row>
    <row r="192" spans="2:65" s="14" customFormat="1" ht="11.25">
      <c r="B192" s="180"/>
      <c r="D192" s="158" t="s">
        <v>232</v>
      </c>
      <c r="E192" s="181" t="s">
        <v>3</v>
      </c>
      <c r="F192" s="182" t="s">
        <v>235</v>
      </c>
      <c r="H192" s="183">
        <v>27.254999999999999</v>
      </c>
      <c r="I192" s="184"/>
      <c r="L192" s="180"/>
      <c r="M192" s="185"/>
      <c r="N192" s="186"/>
      <c r="O192" s="186"/>
      <c r="P192" s="186"/>
      <c r="Q192" s="186"/>
      <c r="R192" s="186"/>
      <c r="S192" s="186"/>
      <c r="T192" s="187"/>
      <c r="AT192" s="181" t="s">
        <v>232</v>
      </c>
      <c r="AU192" s="181" t="s">
        <v>82</v>
      </c>
      <c r="AV192" s="14" t="s">
        <v>126</v>
      </c>
      <c r="AW192" s="14" t="s">
        <v>33</v>
      </c>
      <c r="AX192" s="14" t="s">
        <v>80</v>
      </c>
      <c r="AY192" s="181" t="s">
        <v>119</v>
      </c>
    </row>
    <row r="193" spans="2:65" s="1" customFormat="1" ht="16.5" customHeight="1">
      <c r="B193" s="144"/>
      <c r="C193" s="145" t="s">
        <v>349</v>
      </c>
      <c r="D193" s="145" t="s">
        <v>122</v>
      </c>
      <c r="E193" s="146" t="s">
        <v>396</v>
      </c>
      <c r="F193" s="147" t="s">
        <v>397</v>
      </c>
      <c r="G193" s="148" t="s">
        <v>389</v>
      </c>
      <c r="H193" s="149">
        <v>92.325000000000003</v>
      </c>
      <c r="I193" s="150"/>
      <c r="J193" s="151">
        <f>ROUND(I193*H193,2)</f>
        <v>0</v>
      </c>
      <c r="K193" s="147" t="s">
        <v>914</v>
      </c>
      <c r="L193" s="32"/>
      <c r="M193" s="152" t="s">
        <v>3</v>
      </c>
      <c r="N193" s="153" t="s">
        <v>43</v>
      </c>
      <c r="O193" s="52"/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AR193" s="156" t="s">
        <v>126</v>
      </c>
      <c r="AT193" s="156" t="s">
        <v>122</v>
      </c>
      <c r="AU193" s="156" t="s">
        <v>82</v>
      </c>
      <c r="AY193" s="17" t="s">
        <v>119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80</v>
      </c>
      <c r="BK193" s="157">
        <f>ROUND(I193*H193,2)</f>
        <v>0</v>
      </c>
      <c r="BL193" s="17" t="s">
        <v>126</v>
      </c>
      <c r="BM193" s="156" t="s">
        <v>1120</v>
      </c>
    </row>
    <row r="194" spans="2:65" s="1" customFormat="1" ht="11.25">
      <c r="B194" s="32"/>
      <c r="D194" s="158" t="s">
        <v>128</v>
      </c>
      <c r="F194" s="159" t="s">
        <v>397</v>
      </c>
      <c r="I194" s="88"/>
      <c r="L194" s="32"/>
      <c r="M194" s="160"/>
      <c r="N194" s="52"/>
      <c r="O194" s="52"/>
      <c r="P194" s="52"/>
      <c r="Q194" s="52"/>
      <c r="R194" s="52"/>
      <c r="S194" s="52"/>
      <c r="T194" s="53"/>
      <c r="AT194" s="17" t="s">
        <v>128</v>
      </c>
      <c r="AU194" s="17" t="s">
        <v>82</v>
      </c>
    </row>
    <row r="195" spans="2:65" s="1" customFormat="1" ht="16.5" customHeight="1">
      <c r="B195" s="144"/>
      <c r="C195" s="188" t="s">
        <v>353</v>
      </c>
      <c r="D195" s="188" t="s">
        <v>260</v>
      </c>
      <c r="E195" s="189" t="s">
        <v>400</v>
      </c>
      <c r="F195" s="190" t="s">
        <v>1121</v>
      </c>
      <c r="G195" s="191" t="s">
        <v>389</v>
      </c>
      <c r="H195" s="192">
        <v>92.325000000000003</v>
      </c>
      <c r="I195" s="193"/>
      <c r="J195" s="194">
        <f>ROUND(I195*H195,2)</f>
        <v>0</v>
      </c>
      <c r="K195" s="190" t="s">
        <v>914</v>
      </c>
      <c r="L195" s="195"/>
      <c r="M195" s="196" t="s">
        <v>3</v>
      </c>
      <c r="N195" s="197" t="s">
        <v>43</v>
      </c>
      <c r="O195" s="52"/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AR195" s="156" t="s">
        <v>160</v>
      </c>
      <c r="AT195" s="156" t="s">
        <v>260</v>
      </c>
      <c r="AU195" s="156" t="s">
        <v>82</v>
      </c>
      <c r="AY195" s="17" t="s">
        <v>119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80</v>
      </c>
      <c r="BK195" s="157">
        <f>ROUND(I195*H195,2)</f>
        <v>0</v>
      </c>
      <c r="BL195" s="17" t="s">
        <v>126</v>
      </c>
      <c r="BM195" s="156" t="s">
        <v>1122</v>
      </c>
    </row>
    <row r="196" spans="2:65" s="1" customFormat="1" ht="11.25">
      <c r="B196" s="32"/>
      <c r="D196" s="158" t="s">
        <v>128</v>
      </c>
      <c r="F196" s="159" t="s">
        <v>1121</v>
      </c>
      <c r="I196" s="88"/>
      <c r="L196" s="32"/>
      <c r="M196" s="160"/>
      <c r="N196" s="52"/>
      <c r="O196" s="52"/>
      <c r="P196" s="52"/>
      <c r="Q196" s="52"/>
      <c r="R196" s="52"/>
      <c r="S196" s="52"/>
      <c r="T196" s="53"/>
      <c r="AT196" s="17" t="s">
        <v>128</v>
      </c>
      <c r="AU196" s="17" t="s">
        <v>82</v>
      </c>
    </row>
    <row r="197" spans="2:65" s="13" customFormat="1" ht="11.25">
      <c r="B197" s="172"/>
      <c r="D197" s="158" t="s">
        <v>232</v>
      </c>
      <c r="E197" s="173" t="s">
        <v>3</v>
      </c>
      <c r="F197" s="174" t="s">
        <v>1123</v>
      </c>
      <c r="H197" s="175">
        <v>92.325000000000003</v>
      </c>
      <c r="I197" s="176"/>
      <c r="L197" s="172"/>
      <c r="M197" s="177"/>
      <c r="N197" s="178"/>
      <c r="O197" s="178"/>
      <c r="P197" s="178"/>
      <c r="Q197" s="178"/>
      <c r="R197" s="178"/>
      <c r="S197" s="178"/>
      <c r="T197" s="179"/>
      <c r="AT197" s="173" t="s">
        <v>232</v>
      </c>
      <c r="AU197" s="173" t="s">
        <v>82</v>
      </c>
      <c r="AV197" s="13" t="s">
        <v>82</v>
      </c>
      <c r="AW197" s="13" t="s">
        <v>33</v>
      </c>
      <c r="AX197" s="13" t="s">
        <v>72</v>
      </c>
      <c r="AY197" s="173" t="s">
        <v>119</v>
      </c>
    </row>
    <row r="198" spans="2:65" s="14" customFormat="1" ht="11.25">
      <c r="B198" s="180"/>
      <c r="D198" s="158" t="s">
        <v>232</v>
      </c>
      <c r="E198" s="181" t="s">
        <v>3</v>
      </c>
      <c r="F198" s="182" t="s">
        <v>235</v>
      </c>
      <c r="H198" s="183">
        <v>92.325000000000003</v>
      </c>
      <c r="I198" s="184"/>
      <c r="L198" s="180"/>
      <c r="M198" s="185"/>
      <c r="N198" s="186"/>
      <c r="O198" s="186"/>
      <c r="P198" s="186"/>
      <c r="Q198" s="186"/>
      <c r="R198" s="186"/>
      <c r="S198" s="186"/>
      <c r="T198" s="187"/>
      <c r="AT198" s="181" t="s">
        <v>232</v>
      </c>
      <c r="AU198" s="181" t="s">
        <v>82</v>
      </c>
      <c r="AV198" s="14" t="s">
        <v>126</v>
      </c>
      <c r="AW198" s="14" t="s">
        <v>33</v>
      </c>
      <c r="AX198" s="14" t="s">
        <v>80</v>
      </c>
      <c r="AY198" s="181" t="s">
        <v>119</v>
      </c>
    </row>
    <row r="199" spans="2:65" s="1" customFormat="1" ht="16.5" customHeight="1">
      <c r="B199" s="144"/>
      <c r="C199" s="145" t="s">
        <v>363</v>
      </c>
      <c r="D199" s="145" t="s">
        <v>122</v>
      </c>
      <c r="E199" s="146" t="s">
        <v>429</v>
      </c>
      <c r="F199" s="147" t="s">
        <v>430</v>
      </c>
      <c r="G199" s="148" t="s">
        <v>252</v>
      </c>
      <c r="H199" s="149">
        <v>73.86</v>
      </c>
      <c r="I199" s="150"/>
      <c r="J199" s="151">
        <f>ROUND(I199*H199,2)</f>
        <v>0</v>
      </c>
      <c r="K199" s="147" t="s">
        <v>914</v>
      </c>
      <c r="L199" s="32"/>
      <c r="M199" s="152" t="s">
        <v>3</v>
      </c>
      <c r="N199" s="153" t="s">
        <v>43</v>
      </c>
      <c r="O199" s="52"/>
      <c r="P199" s="154">
        <f>O199*H199</f>
        <v>0</v>
      </c>
      <c r="Q199" s="154">
        <v>0</v>
      </c>
      <c r="R199" s="154">
        <f>Q199*H199</f>
        <v>0</v>
      </c>
      <c r="S199" s="154">
        <v>0</v>
      </c>
      <c r="T199" s="155">
        <f>S199*H199</f>
        <v>0</v>
      </c>
      <c r="AR199" s="156" t="s">
        <v>126</v>
      </c>
      <c r="AT199" s="156" t="s">
        <v>122</v>
      </c>
      <c r="AU199" s="156" t="s">
        <v>82</v>
      </c>
      <c r="AY199" s="17" t="s">
        <v>119</v>
      </c>
      <c r="BE199" s="157">
        <f>IF(N199="základní",J199,0)</f>
        <v>0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7" t="s">
        <v>80</v>
      </c>
      <c r="BK199" s="157">
        <f>ROUND(I199*H199,2)</f>
        <v>0</v>
      </c>
      <c r="BL199" s="17" t="s">
        <v>126</v>
      </c>
      <c r="BM199" s="156" t="s">
        <v>1124</v>
      </c>
    </row>
    <row r="200" spans="2:65" s="1" customFormat="1" ht="11.25">
      <c r="B200" s="32"/>
      <c r="D200" s="158" t="s">
        <v>128</v>
      </c>
      <c r="F200" s="159" t="s">
        <v>430</v>
      </c>
      <c r="I200" s="88"/>
      <c r="L200" s="32"/>
      <c r="M200" s="160"/>
      <c r="N200" s="52"/>
      <c r="O200" s="52"/>
      <c r="P200" s="52"/>
      <c r="Q200" s="52"/>
      <c r="R200" s="52"/>
      <c r="S200" s="52"/>
      <c r="T200" s="53"/>
      <c r="AT200" s="17" t="s">
        <v>128</v>
      </c>
      <c r="AU200" s="17" t="s">
        <v>82</v>
      </c>
    </row>
    <row r="201" spans="2:65" s="1" customFormat="1" ht="16.5" customHeight="1">
      <c r="B201" s="144"/>
      <c r="C201" s="188" t="s">
        <v>376</v>
      </c>
      <c r="D201" s="188" t="s">
        <v>260</v>
      </c>
      <c r="E201" s="189" t="s">
        <v>433</v>
      </c>
      <c r="F201" s="190" t="s">
        <v>434</v>
      </c>
      <c r="G201" s="191" t="s">
        <v>252</v>
      </c>
      <c r="H201" s="192">
        <v>73.86</v>
      </c>
      <c r="I201" s="193"/>
      <c r="J201" s="194">
        <f>ROUND(I201*H201,2)</f>
        <v>0</v>
      </c>
      <c r="K201" s="190" t="s">
        <v>3</v>
      </c>
      <c r="L201" s="195"/>
      <c r="M201" s="196" t="s">
        <v>3</v>
      </c>
      <c r="N201" s="197" t="s">
        <v>43</v>
      </c>
      <c r="O201" s="52"/>
      <c r="P201" s="154">
        <f>O201*H201</f>
        <v>0</v>
      </c>
      <c r="Q201" s="154">
        <v>0</v>
      </c>
      <c r="R201" s="154">
        <f>Q201*H201</f>
        <v>0</v>
      </c>
      <c r="S201" s="154">
        <v>0</v>
      </c>
      <c r="T201" s="155">
        <f>S201*H201</f>
        <v>0</v>
      </c>
      <c r="AR201" s="156" t="s">
        <v>160</v>
      </c>
      <c r="AT201" s="156" t="s">
        <v>260</v>
      </c>
      <c r="AU201" s="156" t="s">
        <v>82</v>
      </c>
      <c r="AY201" s="17" t="s">
        <v>119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7" t="s">
        <v>80</v>
      </c>
      <c r="BK201" s="157">
        <f>ROUND(I201*H201,2)</f>
        <v>0</v>
      </c>
      <c r="BL201" s="17" t="s">
        <v>126</v>
      </c>
      <c r="BM201" s="156" t="s">
        <v>1125</v>
      </c>
    </row>
    <row r="202" spans="2:65" s="1" customFormat="1" ht="11.25">
      <c r="B202" s="32"/>
      <c r="D202" s="158" t="s">
        <v>128</v>
      </c>
      <c r="F202" s="159" t="s">
        <v>434</v>
      </c>
      <c r="I202" s="88"/>
      <c r="L202" s="32"/>
      <c r="M202" s="160"/>
      <c r="N202" s="52"/>
      <c r="O202" s="52"/>
      <c r="P202" s="52"/>
      <c r="Q202" s="52"/>
      <c r="R202" s="52"/>
      <c r="S202" s="52"/>
      <c r="T202" s="53"/>
      <c r="AT202" s="17" t="s">
        <v>128</v>
      </c>
      <c r="AU202" s="17" t="s">
        <v>82</v>
      </c>
    </row>
    <row r="203" spans="2:65" s="12" customFormat="1" ht="11.25">
      <c r="B203" s="165"/>
      <c r="D203" s="158" t="s">
        <v>232</v>
      </c>
      <c r="E203" s="166" t="s">
        <v>3</v>
      </c>
      <c r="F203" s="167" t="s">
        <v>1083</v>
      </c>
      <c r="H203" s="166" t="s">
        <v>3</v>
      </c>
      <c r="I203" s="168"/>
      <c r="L203" s="165"/>
      <c r="M203" s="169"/>
      <c r="N203" s="170"/>
      <c r="O203" s="170"/>
      <c r="P203" s="170"/>
      <c r="Q203" s="170"/>
      <c r="R203" s="170"/>
      <c r="S203" s="170"/>
      <c r="T203" s="171"/>
      <c r="AT203" s="166" t="s">
        <v>232</v>
      </c>
      <c r="AU203" s="166" t="s">
        <v>82</v>
      </c>
      <c r="AV203" s="12" t="s">
        <v>80</v>
      </c>
      <c r="AW203" s="12" t="s">
        <v>33</v>
      </c>
      <c r="AX203" s="12" t="s">
        <v>72</v>
      </c>
      <c r="AY203" s="166" t="s">
        <v>119</v>
      </c>
    </row>
    <row r="204" spans="2:65" s="13" customFormat="1" ht="11.25">
      <c r="B204" s="172"/>
      <c r="D204" s="158" t="s">
        <v>232</v>
      </c>
      <c r="E204" s="173" t="s">
        <v>3</v>
      </c>
      <c r="F204" s="174" t="s">
        <v>1126</v>
      </c>
      <c r="H204" s="175">
        <v>73.86</v>
      </c>
      <c r="I204" s="176"/>
      <c r="L204" s="172"/>
      <c r="M204" s="177"/>
      <c r="N204" s="178"/>
      <c r="O204" s="178"/>
      <c r="P204" s="178"/>
      <c r="Q204" s="178"/>
      <c r="R204" s="178"/>
      <c r="S204" s="178"/>
      <c r="T204" s="179"/>
      <c r="AT204" s="173" t="s">
        <v>232</v>
      </c>
      <c r="AU204" s="173" t="s">
        <v>82</v>
      </c>
      <c r="AV204" s="13" t="s">
        <v>82</v>
      </c>
      <c r="AW204" s="13" t="s">
        <v>33</v>
      </c>
      <c r="AX204" s="13" t="s">
        <v>72</v>
      </c>
      <c r="AY204" s="173" t="s">
        <v>119</v>
      </c>
    </row>
    <row r="205" spans="2:65" s="14" customFormat="1" ht="11.25">
      <c r="B205" s="180"/>
      <c r="D205" s="158" t="s">
        <v>232</v>
      </c>
      <c r="E205" s="181" t="s">
        <v>3</v>
      </c>
      <c r="F205" s="182" t="s">
        <v>235</v>
      </c>
      <c r="H205" s="183">
        <v>73.86</v>
      </c>
      <c r="I205" s="184"/>
      <c r="L205" s="180"/>
      <c r="M205" s="185"/>
      <c r="N205" s="186"/>
      <c r="O205" s="186"/>
      <c r="P205" s="186"/>
      <c r="Q205" s="186"/>
      <c r="R205" s="186"/>
      <c r="S205" s="186"/>
      <c r="T205" s="187"/>
      <c r="AT205" s="181" t="s">
        <v>232</v>
      </c>
      <c r="AU205" s="181" t="s">
        <v>82</v>
      </c>
      <c r="AV205" s="14" t="s">
        <v>126</v>
      </c>
      <c r="AW205" s="14" t="s">
        <v>33</v>
      </c>
      <c r="AX205" s="14" t="s">
        <v>80</v>
      </c>
      <c r="AY205" s="181" t="s">
        <v>119</v>
      </c>
    </row>
    <row r="206" spans="2:65" s="1" customFormat="1" ht="16.5" customHeight="1">
      <c r="B206" s="144"/>
      <c r="C206" s="145" t="s">
        <v>255</v>
      </c>
      <c r="D206" s="145" t="s">
        <v>122</v>
      </c>
      <c r="E206" s="146" t="s">
        <v>456</v>
      </c>
      <c r="F206" s="147" t="s">
        <v>457</v>
      </c>
      <c r="G206" s="148" t="s">
        <v>389</v>
      </c>
      <c r="H206" s="149">
        <v>27.254999999999999</v>
      </c>
      <c r="I206" s="150"/>
      <c r="J206" s="151">
        <f>ROUND(I206*H206,2)</f>
        <v>0</v>
      </c>
      <c r="K206" s="147" t="s">
        <v>268</v>
      </c>
      <c r="L206" s="32"/>
      <c r="M206" s="152" t="s">
        <v>3</v>
      </c>
      <c r="N206" s="153" t="s">
        <v>43</v>
      </c>
      <c r="O206" s="52"/>
      <c r="P206" s="154">
        <f>O206*H206</f>
        <v>0</v>
      </c>
      <c r="Q206" s="154">
        <v>3.3899999999999998E-3</v>
      </c>
      <c r="R206" s="154">
        <f>Q206*H206</f>
        <v>9.2394449999999989E-2</v>
      </c>
      <c r="S206" s="154">
        <v>0</v>
      </c>
      <c r="T206" s="155">
        <f>S206*H206</f>
        <v>0</v>
      </c>
      <c r="AR206" s="156" t="s">
        <v>126</v>
      </c>
      <c r="AT206" s="156" t="s">
        <v>122</v>
      </c>
      <c r="AU206" s="156" t="s">
        <v>82</v>
      </c>
      <c r="AY206" s="17" t="s">
        <v>119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7" t="s">
        <v>80</v>
      </c>
      <c r="BK206" s="157">
        <f>ROUND(I206*H206,2)</f>
        <v>0</v>
      </c>
      <c r="BL206" s="17" t="s">
        <v>126</v>
      </c>
      <c r="BM206" s="156" t="s">
        <v>1127</v>
      </c>
    </row>
    <row r="207" spans="2:65" s="1" customFormat="1" ht="19.5">
      <c r="B207" s="32"/>
      <c r="D207" s="158" t="s">
        <v>128</v>
      </c>
      <c r="F207" s="159" t="s">
        <v>459</v>
      </c>
      <c r="I207" s="88"/>
      <c r="L207" s="32"/>
      <c r="M207" s="160"/>
      <c r="N207" s="52"/>
      <c r="O207" s="52"/>
      <c r="P207" s="52"/>
      <c r="Q207" s="52"/>
      <c r="R207" s="52"/>
      <c r="S207" s="52"/>
      <c r="T207" s="53"/>
      <c r="AT207" s="17" t="s">
        <v>128</v>
      </c>
      <c r="AU207" s="17" t="s">
        <v>82</v>
      </c>
    </row>
    <row r="208" spans="2:65" s="12" customFormat="1" ht="11.25">
      <c r="B208" s="165"/>
      <c r="D208" s="158" t="s">
        <v>232</v>
      </c>
      <c r="E208" s="166" t="s">
        <v>3</v>
      </c>
      <c r="F208" s="167" t="s">
        <v>393</v>
      </c>
      <c r="H208" s="166" t="s">
        <v>3</v>
      </c>
      <c r="I208" s="168"/>
      <c r="L208" s="165"/>
      <c r="M208" s="169"/>
      <c r="N208" s="170"/>
      <c r="O208" s="170"/>
      <c r="P208" s="170"/>
      <c r="Q208" s="170"/>
      <c r="R208" s="170"/>
      <c r="S208" s="170"/>
      <c r="T208" s="171"/>
      <c r="AT208" s="166" t="s">
        <v>232</v>
      </c>
      <c r="AU208" s="166" t="s">
        <v>82</v>
      </c>
      <c r="AV208" s="12" t="s">
        <v>80</v>
      </c>
      <c r="AW208" s="12" t="s">
        <v>33</v>
      </c>
      <c r="AX208" s="12" t="s">
        <v>72</v>
      </c>
      <c r="AY208" s="166" t="s">
        <v>119</v>
      </c>
    </row>
    <row r="209" spans="2:65" s="13" customFormat="1" ht="11.25">
      <c r="B209" s="172"/>
      <c r="D209" s="158" t="s">
        <v>232</v>
      </c>
      <c r="E209" s="173" t="s">
        <v>3</v>
      </c>
      <c r="F209" s="174" t="s">
        <v>1128</v>
      </c>
      <c r="H209" s="175">
        <v>27.254999999999999</v>
      </c>
      <c r="I209" s="176"/>
      <c r="L209" s="172"/>
      <c r="M209" s="177"/>
      <c r="N209" s="178"/>
      <c r="O209" s="178"/>
      <c r="P209" s="178"/>
      <c r="Q209" s="178"/>
      <c r="R209" s="178"/>
      <c r="S209" s="178"/>
      <c r="T209" s="179"/>
      <c r="AT209" s="173" t="s">
        <v>232</v>
      </c>
      <c r="AU209" s="173" t="s">
        <v>82</v>
      </c>
      <c r="AV209" s="13" t="s">
        <v>82</v>
      </c>
      <c r="AW209" s="13" t="s">
        <v>33</v>
      </c>
      <c r="AX209" s="13" t="s">
        <v>72</v>
      </c>
      <c r="AY209" s="173" t="s">
        <v>119</v>
      </c>
    </row>
    <row r="210" spans="2:65" s="14" customFormat="1" ht="11.25">
      <c r="B210" s="180"/>
      <c r="D210" s="158" t="s">
        <v>232</v>
      </c>
      <c r="E210" s="181" t="s">
        <v>3</v>
      </c>
      <c r="F210" s="182" t="s">
        <v>235</v>
      </c>
      <c r="H210" s="183">
        <v>27.254999999999999</v>
      </c>
      <c r="I210" s="184"/>
      <c r="L210" s="180"/>
      <c r="M210" s="185"/>
      <c r="N210" s="186"/>
      <c r="O210" s="186"/>
      <c r="P210" s="186"/>
      <c r="Q210" s="186"/>
      <c r="R210" s="186"/>
      <c r="S210" s="186"/>
      <c r="T210" s="187"/>
      <c r="AT210" s="181" t="s">
        <v>232</v>
      </c>
      <c r="AU210" s="181" t="s">
        <v>82</v>
      </c>
      <c r="AV210" s="14" t="s">
        <v>126</v>
      </c>
      <c r="AW210" s="14" t="s">
        <v>33</v>
      </c>
      <c r="AX210" s="14" t="s">
        <v>80</v>
      </c>
      <c r="AY210" s="181" t="s">
        <v>119</v>
      </c>
    </row>
    <row r="211" spans="2:65" s="1" customFormat="1" ht="16.5" customHeight="1">
      <c r="B211" s="144"/>
      <c r="C211" s="188" t="s">
        <v>386</v>
      </c>
      <c r="D211" s="188" t="s">
        <v>260</v>
      </c>
      <c r="E211" s="189" t="s">
        <v>462</v>
      </c>
      <c r="F211" s="190" t="s">
        <v>463</v>
      </c>
      <c r="G211" s="191" t="s">
        <v>252</v>
      </c>
      <c r="H211" s="192">
        <v>11.992000000000001</v>
      </c>
      <c r="I211" s="193"/>
      <c r="J211" s="194">
        <f>ROUND(I211*H211,2)</f>
        <v>0</v>
      </c>
      <c r="K211" s="190" t="s">
        <v>268</v>
      </c>
      <c r="L211" s="195"/>
      <c r="M211" s="196" t="s">
        <v>3</v>
      </c>
      <c r="N211" s="197" t="s">
        <v>43</v>
      </c>
      <c r="O211" s="52"/>
      <c r="P211" s="154">
        <f>O211*H211</f>
        <v>0</v>
      </c>
      <c r="Q211" s="154">
        <v>8.9999999999999998E-4</v>
      </c>
      <c r="R211" s="154">
        <f>Q211*H211</f>
        <v>1.07928E-2</v>
      </c>
      <c r="S211" s="154">
        <v>0</v>
      </c>
      <c r="T211" s="155">
        <f>S211*H211</f>
        <v>0</v>
      </c>
      <c r="AR211" s="156" t="s">
        <v>160</v>
      </c>
      <c r="AT211" s="156" t="s">
        <v>260</v>
      </c>
      <c r="AU211" s="156" t="s">
        <v>82</v>
      </c>
      <c r="AY211" s="17" t="s">
        <v>119</v>
      </c>
      <c r="BE211" s="157">
        <f>IF(N211="základní",J211,0)</f>
        <v>0</v>
      </c>
      <c r="BF211" s="157">
        <f>IF(N211="snížená",J211,0)</f>
        <v>0</v>
      </c>
      <c r="BG211" s="157">
        <f>IF(N211="zákl. přenesená",J211,0)</f>
        <v>0</v>
      </c>
      <c r="BH211" s="157">
        <f>IF(N211="sníž. přenesená",J211,0)</f>
        <v>0</v>
      </c>
      <c r="BI211" s="157">
        <f>IF(N211="nulová",J211,0)</f>
        <v>0</v>
      </c>
      <c r="BJ211" s="17" t="s">
        <v>80</v>
      </c>
      <c r="BK211" s="157">
        <f>ROUND(I211*H211,2)</f>
        <v>0</v>
      </c>
      <c r="BL211" s="17" t="s">
        <v>126</v>
      </c>
      <c r="BM211" s="156" t="s">
        <v>1129</v>
      </c>
    </row>
    <row r="212" spans="2:65" s="1" customFormat="1" ht="11.25">
      <c r="B212" s="32"/>
      <c r="D212" s="158" t="s">
        <v>128</v>
      </c>
      <c r="F212" s="159" t="s">
        <v>463</v>
      </c>
      <c r="I212" s="88"/>
      <c r="L212" s="32"/>
      <c r="M212" s="160"/>
      <c r="N212" s="52"/>
      <c r="O212" s="52"/>
      <c r="P212" s="52"/>
      <c r="Q212" s="52"/>
      <c r="R212" s="52"/>
      <c r="S212" s="52"/>
      <c r="T212" s="53"/>
      <c r="AT212" s="17" t="s">
        <v>128</v>
      </c>
      <c r="AU212" s="17" t="s">
        <v>82</v>
      </c>
    </row>
    <row r="213" spans="2:65" s="12" customFormat="1" ht="11.25">
      <c r="B213" s="165"/>
      <c r="D213" s="158" t="s">
        <v>232</v>
      </c>
      <c r="E213" s="166" t="s">
        <v>3</v>
      </c>
      <c r="F213" s="167" t="s">
        <v>393</v>
      </c>
      <c r="H213" s="166" t="s">
        <v>3</v>
      </c>
      <c r="I213" s="168"/>
      <c r="L213" s="165"/>
      <c r="M213" s="169"/>
      <c r="N213" s="170"/>
      <c r="O213" s="170"/>
      <c r="P213" s="170"/>
      <c r="Q213" s="170"/>
      <c r="R213" s="170"/>
      <c r="S213" s="170"/>
      <c r="T213" s="171"/>
      <c r="AT213" s="166" t="s">
        <v>232</v>
      </c>
      <c r="AU213" s="166" t="s">
        <v>82</v>
      </c>
      <c r="AV213" s="12" t="s">
        <v>80</v>
      </c>
      <c r="AW213" s="12" t="s">
        <v>33</v>
      </c>
      <c r="AX213" s="12" t="s">
        <v>72</v>
      </c>
      <c r="AY213" s="166" t="s">
        <v>119</v>
      </c>
    </row>
    <row r="214" spans="2:65" s="13" customFormat="1" ht="11.25">
      <c r="B214" s="172"/>
      <c r="D214" s="158" t="s">
        <v>232</v>
      </c>
      <c r="E214" s="173" t="s">
        <v>3</v>
      </c>
      <c r="F214" s="174" t="s">
        <v>1130</v>
      </c>
      <c r="H214" s="175">
        <v>10.901999999999999</v>
      </c>
      <c r="I214" s="176"/>
      <c r="L214" s="172"/>
      <c r="M214" s="177"/>
      <c r="N214" s="178"/>
      <c r="O214" s="178"/>
      <c r="P214" s="178"/>
      <c r="Q214" s="178"/>
      <c r="R214" s="178"/>
      <c r="S214" s="178"/>
      <c r="T214" s="179"/>
      <c r="AT214" s="173" t="s">
        <v>232</v>
      </c>
      <c r="AU214" s="173" t="s">
        <v>82</v>
      </c>
      <c r="AV214" s="13" t="s">
        <v>82</v>
      </c>
      <c r="AW214" s="13" t="s">
        <v>33</v>
      </c>
      <c r="AX214" s="13" t="s">
        <v>72</v>
      </c>
      <c r="AY214" s="173" t="s">
        <v>119</v>
      </c>
    </row>
    <row r="215" spans="2:65" s="14" customFormat="1" ht="11.25">
      <c r="B215" s="180"/>
      <c r="D215" s="158" t="s">
        <v>232</v>
      </c>
      <c r="E215" s="181" t="s">
        <v>3</v>
      </c>
      <c r="F215" s="182" t="s">
        <v>235</v>
      </c>
      <c r="H215" s="183">
        <v>10.901999999999999</v>
      </c>
      <c r="I215" s="184"/>
      <c r="L215" s="180"/>
      <c r="M215" s="185"/>
      <c r="N215" s="186"/>
      <c r="O215" s="186"/>
      <c r="P215" s="186"/>
      <c r="Q215" s="186"/>
      <c r="R215" s="186"/>
      <c r="S215" s="186"/>
      <c r="T215" s="187"/>
      <c r="AT215" s="181" t="s">
        <v>232</v>
      </c>
      <c r="AU215" s="181" t="s">
        <v>82</v>
      </c>
      <c r="AV215" s="14" t="s">
        <v>126</v>
      </c>
      <c r="AW215" s="14" t="s">
        <v>33</v>
      </c>
      <c r="AX215" s="14" t="s">
        <v>80</v>
      </c>
      <c r="AY215" s="181" t="s">
        <v>119</v>
      </c>
    </row>
    <row r="216" spans="2:65" s="13" customFormat="1" ht="11.25">
      <c r="B216" s="172"/>
      <c r="D216" s="158" t="s">
        <v>232</v>
      </c>
      <c r="F216" s="174" t="s">
        <v>1131</v>
      </c>
      <c r="H216" s="175">
        <v>11.992000000000001</v>
      </c>
      <c r="I216" s="176"/>
      <c r="L216" s="172"/>
      <c r="M216" s="177"/>
      <c r="N216" s="178"/>
      <c r="O216" s="178"/>
      <c r="P216" s="178"/>
      <c r="Q216" s="178"/>
      <c r="R216" s="178"/>
      <c r="S216" s="178"/>
      <c r="T216" s="179"/>
      <c r="AT216" s="173" t="s">
        <v>232</v>
      </c>
      <c r="AU216" s="173" t="s">
        <v>82</v>
      </c>
      <c r="AV216" s="13" t="s">
        <v>82</v>
      </c>
      <c r="AW216" s="13" t="s">
        <v>4</v>
      </c>
      <c r="AX216" s="13" t="s">
        <v>80</v>
      </c>
      <c r="AY216" s="173" t="s">
        <v>119</v>
      </c>
    </row>
    <row r="217" spans="2:65" s="1" customFormat="1" ht="16.5" customHeight="1">
      <c r="B217" s="144"/>
      <c r="C217" s="145" t="s">
        <v>395</v>
      </c>
      <c r="D217" s="145" t="s">
        <v>122</v>
      </c>
      <c r="E217" s="146" t="s">
        <v>467</v>
      </c>
      <c r="F217" s="147" t="s">
        <v>468</v>
      </c>
      <c r="G217" s="148" t="s">
        <v>389</v>
      </c>
      <c r="H217" s="149">
        <v>92.325000000000003</v>
      </c>
      <c r="I217" s="150"/>
      <c r="J217" s="151">
        <f>ROUND(I217*H217,2)</f>
        <v>0</v>
      </c>
      <c r="K217" s="147" t="s">
        <v>914</v>
      </c>
      <c r="L217" s="32"/>
      <c r="M217" s="152" t="s">
        <v>3</v>
      </c>
      <c r="N217" s="153" t="s">
        <v>43</v>
      </c>
      <c r="O217" s="52"/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AR217" s="156" t="s">
        <v>126</v>
      </c>
      <c r="AT217" s="156" t="s">
        <v>122</v>
      </c>
      <c r="AU217" s="156" t="s">
        <v>82</v>
      </c>
      <c r="AY217" s="17" t="s">
        <v>119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7" t="s">
        <v>80</v>
      </c>
      <c r="BK217" s="157">
        <f>ROUND(I217*H217,2)</f>
        <v>0</v>
      </c>
      <c r="BL217" s="17" t="s">
        <v>126</v>
      </c>
      <c r="BM217" s="156" t="s">
        <v>1132</v>
      </c>
    </row>
    <row r="218" spans="2:65" s="1" customFormat="1" ht="11.25">
      <c r="B218" s="32"/>
      <c r="D218" s="158" t="s">
        <v>128</v>
      </c>
      <c r="F218" s="159" t="s">
        <v>468</v>
      </c>
      <c r="I218" s="88"/>
      <c r="L218" s="32"/>
      <c r="M218" s="160"/>
      <c r="N218" s="52"/>
      <c r="O218" s="52"/>
      <c r="P218" s="52"/>
      <c r="Q218" s="52"/>
      <c r="R218" s="52"/>
      <c r="S218" s="52"/>
      <c r="T218" s="53"/>
      <c r="AT218" s="17" t="s">
        <v>128</v>
      </c>
      <c r="AU218" s="17" t="s">
        <v>82</v>
      </c>
    </row>
    <row r="219" spans="2:65" s="1" customFormat="1" ht="16.5" customHeight="1">
      <c r="B219" s="144"/>
      <c r="C219" s="188" t="s">
        <v>399</v>
      </c>
      <c r="D219" s="188" t="s">
        <v>260</v>
      </c>
      <c r="E219" s="189" t="s">
        <v>1133</v>
      </c>
      <c r="F219" s="190" t="s">
        <v>1134</v>
      </c>
      <c r="G219" s="191" t="s">
        <v>389</v>
      </c>
      <c r="H219" s="192">
        <v>92.325000000000003</v>
      </c>
      <c r="I219" s="193"/>
      <c r="J219" s="194">
        <f>ROUND(I219*H219,2)</f>
        <v>0</v>
      </c>
      <c r="K219" s="190" t="s">
        <v>268</v>
      </c>
      <c r="L219" s="195"/>
      <c r="M219" s="196" t="s">
        <v>3</v>
      </c>
      <c r="N219" s="197" t="s">
        <v>43</v>
      </c>
      <c r="O219" s="52"/>
      <c r="P219" s="154">
        <f>O219*H219</f>
        <v>0</v>
      </c>
      <c r="Q219" s="154">
        <v>3.2000000000000003E-4</v>
      </c>
      <c r="R219" s="154">
        <f>Q219*H219</f>
        <v>2.9544000000000004E-2</v>
      </c>
      <c r="S219" s="154">
        <v>0</v>
      </c>
      <c r="T219" s="155">
        <f>S219*H219</f>
        <v>0</v>
      </c>
      <c r="AR219" s="156" t="s">
        <v>160</v>
      </c>
      <c r="AT219" s="156" t="s">
        <v>260</v>
      </c>
      <c r="AU219" s="156" t="s">
        <v>82</v>
      </c>
      <c r="AY219" s="17" t="s">
        <v>119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80</v>
      </c>
      <c r="BK219" s="157">
        <f>ROUND(I219*H219,2)</f>
        <v>0</v>
      </c>
      <c r="BL219" s="17" t="s">
        <v>126</v>
      </c>
      <c r="BM219" s="156" t="s">
        <v>1135</v>
      </c>
    </row>
    <row r="220" spans="2:65" s="1" customFormat="1" ht="11.25">
      <c r="B220" s="32"/>
      <c r="D220" s="158" t="s">
        <v>128</v>
      </c>
      <c r="F220" s="159" t="s">
        <v>1134</v>
      </c>
      <c r="I220" s="88"/>
      <c r="L220" s="32"/>
      <c r="M220" s="160"/>
      <c r="N220" s="52"/>
      <c r="O220" s="52"/>
      <c r="P220" s="52"/>
      <c r="Q220" s="52"/>
      <c r="R220" s="52"/>
      <c r="S220" s="52"/>
      <c r="T220" s="53"/>
      <c r="AT220" s="17" t="s">
        <v>128</v>
      </c>
      <c r="AU220" s="17" t="s">
        <v>82</v>
      </c>
    </row>
    <row r="221" spans="2:65" s="1" customFormat="1" ht="16.5" customHeight="1">
      <c r="B221" s="144"/>
      <c r="C221" s="145" t="s">
        <v>404</v>
      </c>
      <c r="D221" s="145" t="s">
        <v>122</v>
      </c>
      <c r="E221" s="146" t="s">
        <v>476</v>
      </c>
      <c r="F221" s="147" t="s">
        <v>477</v>
      </c>
      <c r="G221" s="148" t="s">
        <v>252</v>
      </c>
      <c r="H221" s="149">
        <v>432.55500000000001</v>
      </c>
      <c r="I221" s="150"/>
      <c r="J221" s="151">
        <f>ROUND(I221*H221,2)</f>
        <v>0</v>
      </c>
      <c r="K221" s="147" t="s">
        <v>3</v>
      </c>
      <c r="L221" s="32"/>
      <c r="M221" s="152" t="s">
        <v>3</v>
      </c>
      <c r="N221" s="153" t="s">
        <v>43</v>
      </c>
      <c r="O221" s="52"/>
      <c r="P221" s="154">
        <f>O221*H221</f>
        <v>0</v>
      </c>
      <c r="Q221" s="154">
        <v>1.022E-2</v>
      </c>
      <c r="R221" s="154">
        <f>Q221*H221</f>
        <v>4.4207121000000003</v>
      </c>
      <c r="S221" s="154">
        <v>0</v>
      </c>
      <c r="T221" s="155">
        <f>S221*H221</f>
        <v>0</v>
      </c>
      <c r="AR221" s="156" t="s">
        <v>126</v>
      </c>
      <c r="AT221" s="156" t="s">
        <v>122</v>
      </c>
      <c r="AU221" s="156" t="s">
        <v>82</v>
      </c>
      <c r="AY221" s="17" t="s">
        <v>119</v>
      </c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7" t="s">
        <v>80</v>
      </c>
      <c r="BK221" s="157">
        <f>ROUND(I221*H221,2)</f>
        <v>0</v>
      </c>
      <c r="BL221" s="17" t="s">
        <v>126</v>
      </c>
      <c r="BM221" s="156" t="s">
        <v>1136</v>
      </c>
    </row>
    <row r="222" spans="2:65" s="1" customFormat="1" ht="11.25">
      <c r="B222" s="32"/>
      <c r="D222" s="158" t="s">
        <v>128</v>
      </c>
      <c r="F222" s="159" t="s">
        <v>477</v>
      </c>
      <c r="I222" s="88"/>
      <c r="L222" s="32"/>
      <c r="M222" s="160"/>
      <c r="N222" s="52"/>
      <c r="O222" s="52"/>
      <c r="P222" s="52"/>
      <c r="Q222" s="52"/>
      <c r="R222" s="52"/>
      <c r="S222" s="52"/>
      <c r="T222" s="53"/>
      <c r="AT222" s="17" t="s">
        <v>128</v>
      </c>
      <c r="AU222" s="17" t="s">
        <v>82</v>
      </c>
    </row>
    <row r="223" spans="2:65" s="12" customFormat="1" ht="11.25">
      <c r="B223" s="165"/>
      <c r="D223" s="158" t="s">
        <v>232</v>
      </c>
      <c r="E223" s="166" t="s">
        <v>3</v>
      </c>
      <c r="F223" s="167" t="s">
        <v>1111</v>
      </c>
      <c r="H223" s="166" t="s">
        <v>3</v>
      </c>
      <c r="I223" s="168"/>
      <c r="L223" s="165"/>
      <c r="M223" s="169"/>
      <c r="N223" s="170"/>
      <c r="O223" s="170"/>
      <c r="P223" s="170"/>
      <c r="Q223" s="170"/>
      <c r="R223" s="170"/>
      <c r="S223" s="170"/>
      <c r="T223" s="171"/>
      <c r="AT223" s="166" t="s">
        <v>232</v>
      </c>
      <c r="AU223" s="166" t="s">
        <v>82</v>
      </c>
      <c r="AV223" s="12" t="s">
        <v>80</v>
      </c>
      <c r="AW223" s="12" t="s">
        <v>33</v>
      </c>
      <c r="AX223" s="12" t="s">
        <v>72</v>
      </c>
      <c r="AY223" s="166" t="s">
        <v>119</v>
      </c>
    </row>
    <row r="224" spans="2:65" s="13" customFormat="1" ht="11.25">
      <c r="B224" s="172"/>
      <c r="D224" s="158" t="s">
        <v>232</v>
      </c>
      <c r="E224" s="173" t="s">
        <v>3</v>
      </c>
      <c r="F224" s="174" t="s">
        <v>1137</v>
      </c>
      <c r="H224" s="175">
        <v>521.84100000000001</v>
      </c>
      <c r="I224" s="176"/>
      <c r="L224" s="172"/>
      <c r="M224" s="177"/>
      <c r="N224" s="178"/>
      <c r="O224" s="178"/>
      <c r="P224" s="178"/>
      <c r="Q224" s="178"/>
      <c r="R224" s="178"/>
      <c r="S224" s="178"/>
      <c r="T224" s="179"/>
      <c r="AT224" s="173" t="s">
        <v>232</v>
      </c>
      <c r="AU224" s="173" t="s">
        <v>82</v>
      </c>
      <c r="AV224" s="13" t="s">
        <v>82</v>
      </c>
      <c r="AW224" s="13" t="s">
        <v>33</v>
      </c>
      <c r="AX224" s="13" t="s">
        <v>72</v>
      </c>
      <c r="AY224" s="173" t="s">
        <v>119</v>
      </c>
    </row>
    <row r="225" spans="2:65" s="12" customFormat="1" ht="11.25">
      <c r="B225" s="165"/>
      <c r="D225" s="158" t="s">
        <v>232</v>
      </c>
      <c r="E225" s="166" t="s">
        <v>3</v>
      </c>
      <c r="F225" s="167" t="s">
        <v>1138</v>
      </c>
      <c r="H225" s="166" t="s">
        <v>3</v>
      </c>
      <c r="I225" s="168"/>
      <c r="L225" s="165"/>
      <c r="M225" s="169"/>
      <c r="N225" s="170"/>
      <c r="O225" s="170"/>
      <c r="P225" s="170"/>
      <c r="Q225" s="170"/>
      <c r="R225" s="170"/>
      <c r="S225" s="170"/>
      <c r="T225" s="171"/>
      <c r="AT225" s="166" t="s">
        <v>232</v>
      </c>
      <c r="AU225" s="166" t="s">
        <v>82</v>
      </c>
      <c r="AV225" s="12" t="s">
        <v>80</v>
      </c>
      <c r="AW225" s="12" t="s">
        <v>33</v>
      </c>
      <c r="AX225" s="12" t="s">
        <v>72</v>
      </c>
      <c r="AY225" s="166" t="s">
        <v>119</v>
      </c>
    </row>
    <row r="226" spans="2:65" s="13" customFormat="1" ht="11.25">
      <c r="B226" s="172"/>
      <c r="D226" s="158" t="s">
        <v>232</v>
      </c>
      <c r="E226" s="173" t="s">
        <v>3</v>
      </c>
      <c r="F226" s="174" t="s">
        <v>1139</v>
      </c>
      <c r="H226" s="175">
        <v>12.84</v>
      </c>
      <c r="I226" s="176"/>
      <c r="L226" s="172"/>
      <c r="M226" s="177"/>
      <c r="N226" s="178"/>
      <c r="O226" s="178"/>
      <c r="P226" s="178"/>
      <c r="Q226" s="178"/>
      <c r="R226" s="178"/>
      <c r="S226" s="178"/>
      <c r="T226" s="179"/>
      <c r="AT226" s="173" t="s">
        <v>232</v>
      </c>
      <c r="AU226" s="173" t="s">
        <v>82</v>
      </c>
      <c r="AV226" s="13" t="s">
        <v>82</v>
      </c>
      <c r="AW226" s="13" t="s">
        <v>33</v>
      </c>
      <c r="AX226" s="13" t="s">
        <v>72</v>
      </c>
      <c r="AY226" s="173" t="s">
        <v>119</v>
      </c>
    </row>
    <row r="227" spans="2:65" s="13" customFormat="1" ht="11.25">
      <c r="B227" s="172"/>
      <c r="D227" s="158" t="s">
        <v>232</v>
      </c>
      <c r="E227" s="173" t="s">
        <v>3</v>
      </c>
      <c r="F227" s="174" t="s">
        <v>1140</v>
      </c>
      <c r="H227" s="175">
        <v>10.324</v>
      </c>
      <c r="I227" s="176"/>
      <c r="L227" s="172"/>
      <c r="M227" s="177"/>
      <c r="N227" s="178"/>
      <c r="O227" s="178"/>
      <c r="P227" s="178"/>
      <c r="Q227" s="178"/>
      <c r="R227" s="178"/>
      <c r="S227" s="178"/>
      <c r="T227" s="179"/>
      <c r="AT227" s="173" t="s">
        <v>232</v>
      </c>
      <c r="AU227" s="173" t="s">
        <v>82</v>
      </c>
      <c r="AV227" s="13" t="s">
        <v>82</v>
      </c>
      <c r="AW227" s="13" t="s">
        <v>33</v>
      </c>
      <c r="AX227" s="13" t="s">
        <v>72</v>
      </c>
      <c r="AY227" s="173" t="s">
        <v>119</v>
      </c>
    </row>
    <row r="228" spans="2:65" s="12" customFormat="1" ht="11.25">
      <c r="B228" s="165"/>
      <c r="D228" s="158" t="s">
        <v>232</v>
      </c>
      <c r="E228" s="166" t="s">
        <v>3</v>
      </c>
      <c r="F228" s="167" t="s">
        <v>1141</v>
      </c>
      <c r="H228" s="166" t="s">
        <v>3</v>
      </c>
      <c r="I228" s="168"/>
      <c r="L228" s="165"/>
      <c r="M228" s="169"/>
      <c r="N228" s="170"/>
      <c r="O228" s="170"/>
      <c r="P228" s="170"/>
      <c r="Q228" s="170"/>
      <c r="R228" s="170"/>
      <c r="S228" s="170"/>
      <c r="T228" s="171"/>
      <c r="AT228" s="166" t="s">
        <v>232</v>
      </c>
      <c r="AU228" s="166" t="s">
        <v>82</v>
      </c>
      <c r="AV228" s="12" t="s">
        <v>80</v>
      </c>
      <c r="AW228" s="12" t="s">
        <v>33</v>
      </c>
      <c r="AX228" s="12" t="s">
        <v>72</v>
      </c>
      <c r="AY228" s="166" t="s">
        <v>119</v>
      </c>
    </row>
    <row r="229" spans="2:65" s="13" customFormat="1" ht="11.25">
      <c r="B229" s="172"/>
      <c r="D229" s="158" t="s">
        <v>232</v>
      </c>
      <c r="E229" s="173" t="s">
        <v>3</v>
      </c>
      <c r="F229" s="174" t="s">
        <v>1142</v>
      </c>
      <c r="H229" s="175">
        <v>15.148</v>
      </c>
      <c r="I229" s="176"/>
      <c r="L229" s="172"/>
      <c r="M229" s="177"/>
      <c r="N229" s="178"/>
      <c r="O229" s="178"/>
      <c r="P229" s="178"/>
      <c r="Q229" s="178"/>
      <c r="R229" s="178"/>
      <c r="S229" s="178"/>
      <c r="T229" s="179"/>
      <c r="AT229" s="173" t="s">
        <v>232</v>
      </c>
      <c r="AU229" s="173" t="s">
        <v>82</v>
      </c>
      <c r="AV229" s="13" t="s">
        <v>82</v>
      </c>
      <c r="AW229" s="13" t="s">
        <v>33</v>
      </c>
      <c r="AX229" s="13" t="s">
        <v>72</v>
      </c>
      <c r="AY229" s="173" t="s">
        <v>119</v>
      </c>
    </row>
    <row r="230" spans="2:65" s="12" customFormat="1" ht="11.25">
      <c r="B230" s="165"/>
      <c r="D230" s="158" t="s">
        <v>232</v>
      </c>
      <c r="E230" s="166" t="s">
        <v>3</v>
      </c>
      <c r="F230" s="167" t="s">
        <v>371</v>
      </c>
      <c r="H230" s="166" t="s">
        <v>3</v>
      </c>
      <c r="I230" s="168"/>
      <c r="L230" s="165"/>
      <c r="M230" s="169"/>
      <c r="N230" s="170"/>
      <c r="O230" s="170"/>
      <c r="P230" s="170"/>
      <c r="Q230" s="170"/>
      <c r="R230" s="170"/>
      <c r="S230" s="170"/>
      <c r="T230" s="171"/>
      <c r="AT230" s="166" t="s">
        <v>232</v>
      </c>
      <c r="AU230" s="166" t="s">
        <v>82</v>
      </c>
      <c r="AV230" s="12" t="s">
        <v>80</v>
      </c>
      <c r="AW230" s="12" t="s">
        <v>33</v>
      </c>
      <c r="AX230" s="12" t="s">
        <v>72</v>
      </c>
      <c r="AY230" s="166" t="s">
        <v>119</v>
      </c>
    </row>
    <row r="231" spans="2:65" s="13" customFormat="1" ht="11.25">
      <c r="B231" s="172"/>
      <c r="D231" s="158" t="s">
        <v>232</v>
      </c>
      <c r="E231" s="173" t="s">
        <v>3</v>
      </c>
      <c r="F231" s="174" t="s">
        <v>1143</v>
      </c>
      <c r="H231" s="175">
        <v>-127.598</v>
      </c>
      <c r="I231" s="176"/>
      <c r="L231" s="172"/>
      <c r="M231" s="177"/>
      <c r="N231" s="178"/>
      <c r="O231" s="178"/>
      <c r="P231" s="178"/>
      <c r="Q231" s="178"/>
      <c r="R231" s="178"/>
      <c r="S231" s="178"/>
      <c r="T231" s="179"/>
      <c r="AT231" s="173" t="s">
        <v>232</v>
      </c>
      <c r="AU231" s="173" t="s">
        <v>82</v>
      </c>
      <c r="AV231" s="13" t="s">
        <v>82</v>
      </c>
      <c r="AW231" s="13" t="s">
        <v>33</v>
      </c>
      <c r="AX231" s="13" t="s">
        <v>72</v>
      </c>
      <c r="AY231" s="173" t="s">
        <v>119</v>
      </c>
    </row>
    <row r="232" spans="2:65" s="14" customFormat="1" ht="11.25">
      <c r="B232" s="180"/>
      <c r="D232" s="158" t="s">
        <v>232</v>
      </c>
      <c r="E232" s="181" t="s">
        <v>3</v>
      </c>
      <c r="F232" s="182" t="s">
        <v>235</v>
      </c>
      <c r="H232" s="183">
        <v>432.55500000000001</v>
      </c>
      <c r="I232" s="184"/>
      <c r="L232" s="180"/>
      <c r="M232" s="185"/>
      <c r="N232" s="186"/>
      <c r="O232" s="186"/>
      <c r="P232" s="186"/>
      <c r="Q232" s="186"/>
      <c r="R232" s="186"/>
      <c r="S232" s="186"/>
      <c r="T232" s="187"/>
      <c r="AT232" s="181" t="s">
        <v>232</v>
      </c>
      <c r="AU232" s="181" t="s">
        <v>82</v>
      </c>
      <c r="AV232" s="14" t="s">
        <v>126</v>
      </c>
      <c r="AW232" s="14" t="s">
        <v>33</v>
      </c>
      <c r="AX232" s="14" t="s">
        <v>80</v>
      </c>
      <c r="AY232" s="181" t="s">
        <v>119</v>
      </c>
    </row>
    <row r="233" spans="2:65" s="1" customFormat="1" ht="16.5" customHeight="1">
      <c r="B233" s="144"/>
      <c r="C233" s="188" t="s">
        <v>408</v>
      </c>
      <c r="D233" s="188" t="s">
        <v>260</v>
      </c>
      <c r="E233" s="189" t="s">
        <v>487</v>
      </c>
      <c r="F233" s="190" t="s">
        <v>488</v>
      </c>
      <c r="G233" s="191" t="s">
        <v>252</v>
      </c>
      <c r="H233" s="192">
        <v>38.311999999999998</v>
      </c>
      <c r="I233" s="193"/>
      <c r="J233" s="194">
        <f>ROUND(I233*H233,2)</f>
        <v>0</v>
      </c>
      <c r="K233" s="190" t="s">
        <v>3</v>
      </c>
      <c r="L233" s="195"/>
      <c r="M233" s="196" t="s">
        <v>3</v>
      </c>
      <c r="N233" s="197" t="s">
        <v>43</v>
      </c>
      <c r="O233" s="52"/>
      <c r="P233" s="154">
        <f>O233*H233</f>
        <v>0</v>
      </c>
      <c r="Q233" s="154">
        <v>0</v>
      </c>
      <c r="R233" s="154">
        <f>Q233*H233</f>
        <v>0</v>
      </c>
      <c r="S233" s="154">
        <v>0</v>
      </c>
      <c r="T233" s="155">
        <f>S233*H233</f>
        <v>0</v>
      </c>
      <c r="AR233" s="156" t="s">
        <v>160</v>
      </c>
      <c r="AT233" s="156" t="s">
        <v>260</v>
      </c>
      <c r="AU233" s="156" t="s">
        <v>82</v>
      </c>
      <c r="AY233" s="17" t="s">
        <v>119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7" t="s">
        <v>80</v>
      </c>
      <c r="BK233" s="157">
        <f>ROUND(I233*H233,2)</f>
        <v>0</v>
      </c>
      <c r="BL233" s="17" t="s">
        <v>126</v>
      </c>
      <c r="BM233" s="156" t="s">
        <v>1144</v>
      </c>
    </row>
    <row r="234" spans="2:65" s="1" customFormat="1" ht="11.25">
      <c r="B234" s="32"/>
      <c r="D234" s="158" t="s">
        <v>128</v>
      </c>
      <c r="F234" s="159" t="s">
        <v>488</v>
      </c>
      <c r="I234" s="88"/>
      <c r="L234" s="32"/>
      <c r="M234" s="160"/>
      <c r="N234" s="52"/>
      <c r="O234" s="52"/>
      <c r="P234" s="52"/>
      <c r="Q234" s="52"/>
      <c r="R234" s="52"/>
      <c r="S234" s="52"/>
      <c r="T234" s="53"/>
      <c r="AT234" s="17" t="s">
        <v>128</v>
      </c>
      <c r="AU234" s="17" t="s">
        <v>82</v>
      </c>
    </row>
    <row r="235" spans="2:65" s="1" customFormat="1" ht="19.5">
      <c r="B235" s="32"/>
      <c r="D235" s="158" t="s">
        <v>129</v>
      </c>
      <c r="F235" s="161" t="s">
        <v>1145</v>
      </c>
      <c r="I235" s="88"/>
      <c r="L235" s="32"/>
      <c r="M235" s="160"/>
      <c r="N235" s="52"/>
      <c r="O235" s="52"/>
      <c r="P235" s="52"/>
      <c r="Q235" s="52"/>
      <c r="R235" s="52"/>
      <c r="S235" s="52"/>
      <c r="T235" s="53"/>
      <c r="AT235" s="17" t="s">
        <v>129</v>
      </c>
      <c r="AU235" s="17" t="s">
        <v>82</v>
      </c>
    </row>
    <row r="236" spans="2:65" s="1" customFormat="1" ht="16.5" customHeight="1">
      <c r="B236" s="144"/>
      <c r="C236" s="188" t="s">
        <v>416</v>
      </c>
      <c r="D236" s="188" t="s">
        <v>260</v>
      </c>
      <c r="E236" s="189" t="s">
        <v>1146</v>
      </c>
      <c r="F236" s="190" t="s">
        <v>483</v>
      </c>
      <c r="G236" s="191" t="s">
        <v>252</v>
      </c>
      <c r="H236" s="192">
        <v>432.55500000000001</v>
      </c>
      <c r="I236" s="193"/>
      <c r="J236" s="194">
        <f>ROUND(I236*H236,2)</f>
        <v>0</v>
      </c>
      <c r="K236" s="190" t="s">
        <v>3</v>
      </c>
      <c r="L236" s="195"/>
      <c r="M236" s="196" t="s">
        <v>3</v>
      </c>
      <c r="N236" s="197" t="s">
        <v>43</v>
      </c>
      <c r="O236" s="52"/>
      <c r="P236" s="154">
        <f>O236*H236</f>
        <v>0</v>
      </c>
      <c r="Q236" s="154">
        <v>1.5E-3</v>
      </c>
      <c r="R236" s="154">
        <f>Q236*H236</f>
        <v>0.64883250000000003</v>
      </c>
      <c r="S236" s="154">
        <v>0</v>
      </c>
      <c r="T236" s="155">
        <f>S236*H236</f>
        <v>0</v>
      </c>
      <c r="AR236" s="156" t="s">
        <v>160</v>
      </c>
      <c r="AT236" s="156" t="s">
        <v>260</v>
      </c>
      <c r="AU236" s="156" t="s">
        <v>82</v>
      </c>
      <c r="AY236" s="17" t="s">
        <v>119</v>
      </c>
      <c r="BE236" s="157">
        <f>IF(N236="základní",J236,0)</f>
        <v>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7" t="s">
        <v>80</v>
      </c>
      <c r="BK236" s="157">
        <f>ROUND(I236*H236,2)</f>
        <v>0</v>
      </c>
      <c r="BL236" s="17" t="s">
        <v>126</v>
      </c>
      <c r="BM236" s="156" t="s">
        <v>1147</v>
      </c>
    </row>
    <row r="237" spans="2:65" s="1" customFormat="1" ht="11.25">
      <c r="B237" s="32"/>
      <c r="D237" s="158" t="s">
        <v>128</v>
      </c>
      <c r="F237" s="159" t="s">
        <v>483</v>
      </c>
      <c r="I237" s="88"/>
      <c r="L237" s="32"/>
      <c r="M237" s="160"/>
      <c r="N237" s="52"/>
      <c r="O237" s="52"/>
      <c r="P237" s="52"/>
      <c r="Q237" s="52"/>
      <c r="R237" s="52"/>
      <c r="S237" s="52"/>
      <c r="T237" s="53"/>
      <c r="AT237" s="17" t="s">
        <v>128</v>
      </c>
      <c r="AU237" s="17" t="s">
        <v>82</v>
      </c>
    </row>
    <row r="238" spans="2:65" s="1" customFormat="1" ht="19.5">
      <c r="B238" s="32"/>
      <c r="D238" s="158" t="s">
        <v>129</v>
      </c>
      <c r="F238" s="161" t="s">
        <v>485</v>
      </c>
      <c r="I238" s="88"/>
      <c r="L238" s="32"/>
      <c r="M238" s="160"/>
      <c r="N238" s="52"/>
      <c r="O238" s="52"/>
      <c r="P238" s="52"/>
      <c r="Q238" s="52"/>
      <c r="R238" s="52"/>
      <c r="S238" s="52"/>
      <c r="T238" s="53"/>
      <c r="AT238" s="17" t="s">
        <v>129</v>
      </c>
      <c r="AU238" s="17" t="s">
        <v>82</v>
      </c>
    </row>
    <row r="239" spans="2:65" s="12" customFormat="1" ht="11.25">
      <c r="B239" s="165"/>
      <c r="D239" s="158" t="s">
        <v>232</v>
      </c>
      <c r="E239" s="166" t="s">
        <v>3</v>
      </c>
      <c r="F239" s="167" t="s">
        <v>1111</v>
      </c>
      <c r="H239" s="166" t="s">
        <v>3</v>
      </c>
      <c r="I239" s="168"/>
      <c r="L239" s="165"/>
      <c r="M239" s="169"/>
      <c r="N239" s="170"/>
      <c r="O239" s="170"/>
      <c r="P239" s="170"/>
      <c r="Q239" s="170"/>
      <c r="R239" s="170"/>
      <c r="S239" s="170"/>
      <c r="T239" s="171"/>
      <c r="AT239" s="166" t="s">
        <v>232</v>
      </c>
      <c r="AU239" s="166" t="s">
        <v>82</v>
      </c>
      <c r="AV239" s="12" t="s">
        <v>80</v>
      </c>
      <c r="AW239" s="12" t="s">
        <v>33</v>
      </c>
      <c r="AX239" s="12" t="s">
        <v>72</v>
      </c>
      <c r="AY239" s="166" t="s">
        <v>119</v>
      </c>
    </row>
    <row r="240" spans="2:65" s="13" customFormat="1" ht="11.25">
      <c r="B240" s="172"/>
      <c r="D240" s="158" t="s">
        <v>232</v>
      </c>
      <c r="E240" s="173" t="s">
        <v>3</v>
      </c>
      <c r="F240" s="174" t="s">
        <v>1137</v>
      </c>
      <c r="H240" s="175">
        <v>521.84100000000001</v>
      </c>
      <c r="I240" s="176"/>
      <c r="L240" s="172"/>
      <c r="M240" s="177"/>
      <c r="N240" s="178"/>
      <c r="O240" s="178"/>
      <c r="P240" s="178"/>
      <c r="Q240" s="178"/>
      <c r="R240" s="178"/>
      <c r="S240" s="178"/>
      <c r="T240" s="179"/>
      <c r="AT240" s="173" t="s">
        <v>232</v>
      </c>
      <c r="AU240" s="173" t="s">
        <v>82</v>
      </c>
      <c r="AV240" s="13" t="s">
        <v>82</v>
      </c>
      <c r="AW240" s="13" t="s">
        <v>33</v>
      </c>
      <c r="AX240" s="13" t="s">
        <v>72</v>
      </c>
      <c r="AY240" s="173" t="s">
        <v>119</v>
      </c>
    </row>
    <row r="241" spans="2:65" s="12" customFormat="1" ht="11.25">
      <c r="B241" s="165"/>
      <c r="D241" s="158" t="s">
        <v>232</v>
      </c>
      <c r="E241" s="166" t="s">
        <v>3</v>
      </c>
      <c r="F241" s="167" t="s">
        <v>1138</v>
      </c>
      <c r="H241" s="166" t="s">
        <v>3</v>
      </c>
      <c r="I241" s="168"/>
      <c r="L241" s="165"/>
      <c r="M241" s="169"/>
      <c r="N241" s="170"/>
      <c r="O241" s="170"/>
      <c r="P241" s="170"/>
      <c r="Q241" s="170"/>
      <c r="R241" s="170"/>
      <c r="S241" s="170"/>
      <c r="T241" s="171"/>
      <c r="AT241" s="166" t="s">
        <v>232</v>
      </c>
      <c r="AU241" s="166" t="s">
        <v>82</v>
      </c>
      <c r="AV241" s="12" t="s">
        <v>80</v>
      </c>
      <c r="AW241" s="12" t="s">
        <v>33</v>
      </c>
      <c r="AX241" s="12" t="s">
        <v>72</v>
      </c>
      <c r="AY241" s="166" t="s">
        <v>119</v>
      </c>
    </row>
    <row r="242" spans="2:65" s="13" customFormat="1" ht="11.25">
      <c r="B242" s="172"/>
      <c r="D242" s="158" t="s">
        <v>232</v>
      </c>
      <c r="E242" s="173" t="s">
        <v>3</v>
      </c>
      <c r="F242" s="174" t="s">
        <v>1139</v>
      </c>
      <c r="H242" s="175">
        <v>12.84</v>
      </c>
      <c r="I242" s="176"/>
      <c r="L242" s="172"/>
      <c r="M242" s="177"/>
      <c r="N242" s="178"/>
      <c r="O242" s="178"/>
      <c r="P242" s="178"/>
      <c r="Q242" s="178"/>
      <c r="R242" s="178"/>
      <c r="S242" s="178"/>
      <c r="T242" s="179"/>
      <c r="AT242" s="173" t="s">
        <v>232</v>
      </c>
      <c r="AU242" s="173" t="s">
        <v>82</v>
      </c>
      <c r="AV242" s="13" t="s">
        <v>82</v>
      </c>
      <c r="AW242" s="13" t="s">
        <v>33</v>
      </c>
      <c r="AX242" s="13" t="s">
        <v>72</v>
      </c>
      <c r="AY242" s="173" t="s">
        <v>119</v>
      </c>
    </row>
    <row r="243" spans="2:65" s="13" customFormat="1" ht="11.25">
      <c r="B243" s="172"/>
      <c r="D243" s="158" t="s">
        <v>232</v>
      </c>
      <c r="E243" s="173" t="s">
        <v>3</v>
      </c>
      <c r="F243" s="174" t="s">
        <v>1140</v>
      </c>
      <c r="H243" s="175">
        <v>10.324</v>
      </c>
      <c r="I243" s="176"/>
      <c r="L243" s="172"/>
      <c r="M243" s="177"/>
      <c r="N243" s="178"/>
      <c r="O243" s="178"/>
      <c r="P243" s="178"/>
      <c r="Q243" s="178"/>
      <c r="R243" s="178"/>
      <c r="S243" s="178"/>
      <c r="T243" s="179"/>
      <c r="AT243" s="173" t="s">
        <v>232</v>
      </c>
      <c r="AU243" s="173" t="s">
        <v>82</v>
      </c>
      <c r="AV243" s="13" t="s">
        <v>82</v>
      </c>
      <c r="AW243" s="13" t="s">
        <v>33</v>
      </c>
      <c r="AX243" s="13" t="s">
        <v>72</v>
      </c>
      <c r="AY243" s="173" t="s">
        <v>119</v>
      </c>
    </row>
    <row r="244" spans="2:65" s="12" customFormat="1" ht="11.25">
      <c r="B244" s="165"/>
      <c r="D244" s="158" t="s">
        <v>232</v>
      </c>
      <c r="E244" s="166" t="s">
        <v>3</v>
      </c>
      <c r="F244" s="167" t="s">
        <v>1141</v>
      </c>
      <c r="H244" s="166" t="s">
        <v>3</v>
      </c>
      <c r="I244" s="168"/>
      <c r="L244" s="165"/>
      <c r="M244" s="169"/>
      <c r="N244" s="170"/>
      <c r="O244" s="170"/>
      <c r="P244" s="170"/>
      <c r="Q244" s="170"/>
      <c r="R244" s="170"/>
      <c r="S244" s="170"/>
      <c r="T244" s="171"/>
      <c r="AT244" s="166" t="s">
        <v>232</v>
      </c>
      <c r="AU244" s="166" t="s">
        <v>82</v>
      </c>
      <c r="AV244" s="12" t="s">
        <v>80</v>
      </c>
      <c r="AW244" s="12" t="s">
        <v>33</v>
      </c>
      <c r="AX244" s="12" t="s">
        <v>72</v>
      </c>
      <c r="AY244" s="166" t="s">
        <v>119</v>
      </c>
    </row>
    <row r="245" spans="2:65" s="13" customFormat="1" ht="11.25">
      <c r="B245" s="172"/>
      <c r="D245" s="158" t="s">
        <v>232</v>
      </c>
      <c r="E245" s="173" t="s">
        <v>3</v>
      </c>
      <c r="F245" s="174" t="s">
        <v>1142</v>
      </c>
      <c r="H245" s="175">
        <v>15.148</v>
      </c>
      <c r="I245" s="176"/>
      <c r="L245" s="172"/>
      <c r="M245" s="177"/>
      <c r="N245" s="178"/>
      <c r="O245" s="178"/>
      <c r="P245" s="178"/>
      <c r="Q245" s="178"/>
      <c r="R245" s="178"/>
      <c r="S245" s="178"/>
      <c r="T245" s="179"/>
      <c r="AT245" s="173" t="s">
        <v>232</v>
      </c>
      <c r="AU245" s="173" t="s">
        <v>82</v>
      </c>
      <c r="AV245" s="13" t="s">
        <v>82</v>
      </c>
      <c r="AW245" s="13" t="s">
        <v>33</v>
      </c>
      <c r="AX245" s="13" t="s">
        <v>72</v>
      </c>
      <c r="AY245" s="173" t="s">
        <v>119</v>
      </c>
    </row>
    <row r="246" spans="2:65" s="12" customFormat="1" ht="11.25">
      <c r="B246" s="165"/>
      <c r="D246" s="158" t="s">
        <v>232</v>
      </c>
      <c r="E246" s="166" t="s">
        <v>3</v>
      </c>
      <c r="F246" s="167" t="s">
        <v>371</v>
      </c>
      <c r="H246" s="166" t="s">
        <v>3</v>
      </c>
      <c r="I246" s="168"/>
      <c r="L246" s="165"/>
      <c r="M246" s="169"/>
      <c r="N246" s="170"/>
      <c r="O246" s="170"/>
      <c r="P246" s="170"/>
      <c r="Q246" s="170"/>
      <c r="R246" s="170"/>
      <c r="S246" s="170"/>
      <c r="T246" s="171"/>
      <c r="AT246" s="166" t="s">
        <v>232</v>
      </c>
      <c r="AU246" s="166" t="s">
        <v>82</v>
      </c>
      <c r="AV246" s="12" t="s">
        <v>80</v>
      </c>
      <c r="AW246" s="12" t="s">
        <v>33</v>
      </c>
      <c r="AX246" s="12" t="s">
        <v>72</v>
      </c>
      <c r="AY246" s="166" t="s">
        <v>119</v>
      </c>
    </row>
    <row r="247" spans="2:65" s="13" customFormat="1" ht="11.25">
      <c r="B247" s="172"/>
      <c r="D247" s="158" t="s">
        <v>232</v>
      </c>
      <c r="E247" s="173" t="s">
        <v>3</v>
      </c>
      <c r="F247" s="174" t="s">
        <v>1143</v>
      </c>
      <c r="H247" s="175">
        <v>-127.598</v>
      </c>
      <c r="I247" s="176"/>
      <c r="L247" s="172"/>
      <c r="M247" s="177"/>
      <c r="N247" s="178"/>
      <c r="O247" s="178"/>
      <c r="P247" s="178"/>
      <c r="Q247" s="178"/>
      <c r="R247" s="178"/>
      <c r="S247" s="178"/>
      <c r="T247" s="179"/>
      <c r="AT247" s="173" t="s">
        <v>232</v>
      </c>
      <c r="AU247" s="173" t="s">
        <v>82</v>
      </c>
      <c r="AV247" s="13" t="s">
        <v>82</v>
      </c>
      <c r="AW247" s="13" t="s">
        <v>33</v>
      </c>
      <c r="AX247" s="13" t="s">
        <v>72</v>
      </c>
      <c r="AY247" s="173" t="s">
        <v>119</v>
      </c>
    </row>
    <row r="248" spans="2:65" s="14" customFormat="1" ht="11.25">
      <c r="B248" s="180"/>
      <c r="D248" s="158" t="s">
        <v>232</v>
      </c>
      <c r="E248" s="181" t="s">
        <v>3</v>
      </c>
      <c r="F248" s="182" t="s">
        <v>235</v>
      </c>
      <c r="H248" s="183">
        <v>432.55500000000001</v>
      </c>
      <c r="I248" s="184"/>
      <c r="L248" s="180"/>
      <c r="M248" s="185"/>
      <c r="N248" s="186"/>
      <c r="O248" s="186"/>
      <c r="P248" s="186"/>
      <c r="Q248" s="186"/>
      <c r="R248" s="186"/>
      <c r="S248" s="186"/>
      <c r="T248" s="187"/>
      <c r="AT248" s="181" t="s">
        <v>232</v>
      </c>
      <c r="AU248" s="181" t="s">
        <v>82</v>
      </c>
      <c r="AV248" s="14" t="s">
        <v>126</v>
      </c>
      <c r="AW248" s="14" t="s">
        <v>33</v>
      </c>
      <c r="AX248" s="14" t="s">
        <v>80</v>
      </c>
      <c r="AY248" s="181" t="s">
        <v>119</v>
      </c>
    </row>
    <row r="249" spans="2:65" s="1" customFormat="1" ht="16.5" customHeight="1">
      <c r="B249" s="144"/>
      <c r="C249" s="188" t="s">
        <v>420</v>
      </c>
      <c r="D249" s="188" t="s">
        <v>260</v>
      </c>
      <c r="E249" s="189" t="s">
        <v>492</v>
      </c>
      <c r="F249" s="190" t="s">
        <v>994</v>
      </c>
      <c r="G249" s="191" t="s">
        <v>252</v>
      </c>
      <c r="H249" s="192">
        <v>475.81099999999998</v>
      </c>
      <c r="I249" s="193"/>
      <c r="J249" s="194">
        <f>ROUND(I249*H249,2)</f>
        <v>0</v>
      </c>
      <c r="K249" s="190" t="s">
        <v>3</v>
      </c>
      <c r="L249" s="195"/>
      <c r="M249" s="196" t="s">
        <v>3</v>
      </c>
      <c r="N249" s="197" t="s">
        <v>43</v>
      </c>
      <c r="O249" s="52"/>
      <c r="P249" s="154">
        <f>O249*H249</f>
        <v>0</v>
      </c>
      <c r="Q249" s="154">
        <v>0</v>
      </c>
      <c r="R249" s="154">
        <f>Q249*H249</f>
        <v>0</v>
      </c>
      <c r="S249" s="154">
        <v>0</v>
      </c>
      <c r="T249" s="155">
        <f>S249*H249</f>
        <v>0</v>
      </c>
      <c r="AR249" s="156" t="s">
        <v>160</v>
      </c>
      <c r="AT249" s="156" t="s">
        <v>260</v>
      </c>
      <c r="AU249" s="156" t="s">
        <v>82</v>
      </c>
      <c r="AY249" s="17" t="s">
        <v>119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80</v>
      </c>
      <c r="BK249" s="157">
        <f>ROUND(I249*H249,2)</f>
        <v>0</v>
      </c>
      <c r="BL249" s="17" t="s">
        <v>126</v>
      </c>
      <c r="BM249" s="156" t="s">
        <v>1148</v>
      </c>
    </row>
    <row r="250" spans="2:65" s="1" customFormat="1" ht="11.25">
      <c r="B250" s="32"/>
      <c r="D250" s="158" t="s">
        <v>128</v>
      </c>
      <c r="F250" s="159" t="s">
        <v>994</v>
      </c>
      <c r="I250" s="88"/>
      <c r="L250" s="32"/>
      <c r="M250" s="160"/>
      <c r="N250" s="52"/>
      <c r="O250" s="52"/>
      <c r="P250" s="52"/>
      <c r="Q250" s="52"/>
      <c r="R250" s="52"/>
      <c r="S250" s="52"/>
      <c r="T250" s="53"/>
      <c r="AT250" s="17" t="s">
        <v>128</v>
      </c>
      <c r="AU250" s="17" t="s">
        <v>82</v>
      </c>
    </row>
    <row r="251" spans="2:65" s="1" customFormat="1" ht="48.75">
      <c r="B251" s="32"/>
      <c r="D251" s="158" t="s">
        <v>129</v>
      </c>
      <c r="F251" s="161" t="s">
        <v>495</v>
      </c>
      <c r="I251" s="88"/>
      <c r="L251" s="32"/>
      <c r="M251" s="160"/>
      <c r="N251" s="52"/>
      <c r="O251" s="52"/>
      <c r="P251" s="52"/>
      <c r="Q251" s="52"/>
      <c r="R251" s="52"/>
      <c r="S251" s="52"/>
      <c r="T251" s="53"/>
      <c r="AT251" s="17" t="s">
        <v>129</v>
      </c>
      <c r="AU251" s="17" t="s">
        <v>82</v>
      </c>
    </row>
    <row r="252" spans="2:65" s="12" customFormat="1" ht="11.25">
      <c r="B252" s="165"/>
      <c r="D252" s="158" t="s">
        <v>232</v>
      </c>
      <c r="E252" s="166" t="s">
        <v>3</v>
      </c>
      <c r="F252" s="167" t="s">
        <v>1111</v>
      </c>
      <c r="H252" s="166" t="s">
        <v>3</v>
      </c>
      <c r="I252" s="168"/>
      <c r="L252" s="165"/>
      <c r="M252" s="169"/>
      <c r="N252" s="170"/>
      <c r="O252" s="170"/>
      <c r="P252" s="170"/>
      <c r="Q252" s="170"/>
      <c r="R252" s="170"/>
      <c r="S252" s="170"/>
      <c r="T252" s="171"/>
      <c r="AT252" s="166" t="s">
        <v>232</v>
      </c>
      <c r="AU252" s="166" t="s">
        <v>82</v>
      </c>
      <c r="AV252" s="12" t="s">
        <v>80</v>
      </c>
      <c r="AW252" s="12" t="s">
        <v>33</v>
      </c>
      <c r="AX252" s="12" t="s">
        <v>72</v>
      </c>
      <c r="AY252" s="166" t="s">
        <v>119</v>
      </c>
    </row>
    <row r="253" spans="2:65" s="13" customFormat="1" ht="11.25">
      <c r="B253" s="172"/>
      <c r="D253" s="158" t="s">
        <v>232</v>
      </c>
      <c r="E253" s="173" t="s">
        <v>3</v>
      </c>
      <c r="F253" s="174" t="s">
        <v>1137</v>
      </c>
      <c r="H253" s="175">
        <v>521.84100000000001</v>
      </c>
      <c r="I253" s="176"/>
      <c r="L253" s="172"/>
      <c r="M253" s="177"/>
      <c r="N253" s="178"/>
      <c r="O253" s="178"/>
      <c r="P253" s="178"/>
      <c r="Q253" s="178"/>
      <c r="R253" s="178"/>
      <c r="S253" s="178"/>
      <c r="T253" s="179"/>
      <c r="AT253" s="173" t="s">
        <v>232</v>
      </c>
      <c r="AU253" s="173" t="s">
        <v>82</v>
      </c>
      <c r="AV253" s="13" t="s">
        <v>82</v>
      </c>
      <c r="AW253" s="13" t="s">
        <v>33</v>
      </c>
      <c r="AX253" s="13" t="s">
        <v>72</v>
      </c>
      <c r="AY253" s="173" t="s">
        <v>119</v>
      </c>
    </row>
    <row r="254" spans="2:65" s="12" customFormat="1" ht="11.25">
      <c r="B254" s="165"/>
      <c r="D254" s="158" t="s">
        <v>232</v>
      </c>
      <c r="E254" s="166" t="s">
        <v>3</v>
      </c>
      <c r="F254" s="167" t="s">
        <v>1138</v>
      </c>
      <c r="H254" s="166" t="s">
        <v>3</v>
      </c>
      <c r="I254" s="168"/>
      <c r="L254" s="165"/>
      <c r="M254" s="169"/>
      <c r="N254" s="170"/>
      <c r="O254" s="170"/>
      <c r="P254" s="170"/>
      <c r="Q254" s="170"/>
      <c r="R254" s="170"/>
      <c r="S254" s="170"/>
      <c r="T254" s="171"/>
      <c r="AT254" s="166" t="s">
        <v>232</v>
      </c>
      <c r="AU254" s="166" t="s">
        <v>82</v>
      </c>
      <c r="AV254" s="12" t="s">
        <v>80</v>
      </c>
      <c r="AW254" s="12" t="s">
        <v>33</v>
      </c>
      <c r="AX254" s="12" t="s">
        <v>72</v>
      </c>
      <c r="AY254" s="166" t="s">
        <v>119</v>
      </c>
    </row>
    <row r="255" spans="2:65" s="13" customFormat="1" ht="11.25">
      <c r="B255" s="172"/>
      <c r="D255" s="158" t="s">
        <v>232</v>
      </c>
      <c r="E255" s="173" t="s">
        <v>3</v>
      </c>
      <c r="F255" s="174" t="s">
        <v>1139</v>
      </c>
      <c r="H255" s="175">
        <v>12.84</v>
      </c>
      <c r="I255" s="176"/>
      <c r="L255" s="172"/>
      <c r="M255" s="177"/>
      <c r="N255" s="178"/>
      <c r="O255" s="178"/>
      <c r="P255" s="178"/>
      <c r="Q255" s="178"/>
      <c r="R255" s="178"/>
      <c r="S255" s="178"/>
      <c r="T255" s="179"/>
      <c r="AT255" s="173" t="s">
        <v>232</v>
      </c>
      <c r="AU255" s="173" t="s">
        <v>82</v>
      </c>
      <c r="AV255" s="13" t="s">
        <v>82</v>
      </c>
      <c r="AW255" s="13" t="s">
        <v>33</v>
      </c>
      <c r="AX255" s="13" t="s">
        <v>72</v>
      </c>
      <c r="AY255" s="173" t="s">
        <v>119</v>
      </c>
    </row>
    <row r="256" spans="2:65" s="13" customFormat="1" ht="11.25">
      <c r="B256" s="172"/>
      <c r="D256" s="158" t="s">
        <v>232</v>
      </c>
      <c r="E256" s="173" t="s">
        <v>3</v>
      </c>
      <c r="F256" s="174" t="s">
        <v>1140</v>
      </c>
      <c r="H256" s="175">
        <v>10.324</v>
      </c>
      <c r="I256" s="176"/>
      <c r="L256" s="172"/>
      <c r="M256" s="177"/>
      <c r="N256" s="178"/>
      <c r="O256" s="178"/>
      <c r="P256" s="178"/>
      <c r="Q256" s="178"/>
      <c r="R256" s="178"/>
      <c r="S256" s="178"/>
      <c r="T256" s="179"/>
      <c r="AT256" s="173" t="s">
        <v>232</v>
      </c>
      <c r="AU256" s="173" t="s">
        <v>82</v>
      </c>
      <c r="AV256" s="13" t="s">
        <v>82</v>
      </c>
      <c r="AW256" s="13" t="s">
        <v>33</v>
      </c>
      <c r="AX256" s="13" t="s">
        <v>72</v>
      </c>
      <c r="AY256" s="173" t="s">
        <v>119</v>
      </c>
    </row>
    <row r="257" spans="2:65" s="12" customFormat="1" ht="11.25">
      <c r="B257" s="165"/>
      <c r="D257" s="158" t="s">
        <v>232</v>
      </c>
      <c r="E257" s="166" t="s">
        <v>3</v>
      </c>
      <c r="F257" s="167" t="s">
        <v>1141</v>
      </c>
      <c r="H257" s="166" t="s">
        <v>3</v>
      </c>
      <c r="I257" s="168"/>
      <c r="L257" s="165"/>
      <c r="M257" s="169"/>
      <c r="N257" s="170"/>
      <c r="O257" s="170"/>
      <c r="P257" s="170"/>
      <c r="Q257" s="170"/>
      <c r="R257" s="170"/>
      <c r="S257" s="170"/>
      <c r="T257" s="171"/>
      <c r="AT257" s="166" t="s">
        <v>232</v>
      </c>
      <c r="AU257" s="166" t="s">
        <v>82</v>
      </c>
      <c r="AV257" s="12" t="s">
        <v>80</v>
      </c>
      <c r="AW257" s="12" t="s">
        <v>33</v>
      </c>
      <c r="AX257" s="12" t="s">
        <v>72</v>
      </c>
      <c r="AY257" s="166" t="s">
        <v>119</v>
      </c>
    </row>
    <row r="258" spans="2:65" s="13" customFormat="1" ht="11.25">
      <c r="B258" s="172"/>
      <c r="D258" s="158" t="s">
        <v>232</v>
      </c>
      <c r="E258" s="173" t="s">
        <v>3</v>
      </c>
      <c r="F258" s="174" t="s">
        <v>1142</v>
      </c>
      <c r="H258" s="175">
        <v>15.148</v>
      </c>
      <c r="I258" s="176"/>
      <c r="L258" s="172"/>
      <c r="M258" s="177"/>
      <c r="N258" s="178"/>
      <c r="O258" s="178"/>
      <c r="P258" s="178"/>
      <c r="Q258" s="178"/>
      <c r="R258" s="178"/>
      <c r="S258" s="178"/>
      <c r="T258" s="179"/>
      <c r="AT258" s="173" t="s">
        <v>232</v>
      </c>
      <c r="AU258" s="173" t="s">
        <v>82</v>
      </c>
      <c r="AV258" s="13" t="s">
        <v>82</v>
      </c>
      <c r="AW258" s="13" t="s">
        <v>33</v>
      </c>
      <c r="AX258" s="13" t="s">
        <v>72</v>
      </c>
      <c r="AY258" s="173" t="s">
        <v>119</v>
      </c>
    </row>
    <row r="259" spans="2:65" s="12" customFormat="1" ht="11.25">
      <c r="B259" s="165"/>
      <c r="D259" s="158" t="s">
        <v>232</v>
      </c>
      <c r="E259" s="166" t="s">
        <v>3</v>
      </c>
      <c r="F259" s="167" t="s">
        <v>371</v>
      </c>
      <c r="H259" s="166" t="s">
        <v>3</v>
      </c>
      <c r="I259" s="168"/>
      <c r="L259" s="165"/>
      <c r="M259" s="169"/>
      <c r="N259" s="170"/>
      <c r="O259" s="170"/>
      <c r="P259" s="170"/>
      <c r="Q259" s="170"/>
      <c r="R259" s="170"/>
      <c r="S259" s="170"/>
      <c r="T259" s="171"/>
      <c r="AT259" s="166" t="s">
        <v>232</v>
      </c>
      <c r="AU259" s="166" t="s">
        <v>82</v>
      </c>
      <c r="AV259" s="12" t="s">
        <v>80</v>
      </c>
      <c r="AW259" s="12" t="s">
        <v>33</v>
      </c>
      <c r="AX259" s="12" t="s">
        <v>72</v>
      </c>
      <c r="AY259" s="166" t="s">
        <v>119</v>
      </c>
    </row>
    <row r="260" spans="2:65" s="13" customFormat="1" ht="11.25">
      <c r="B260" s="172"/>
      <c r="D260" s="158" t="s">
        <v>232</v>
      </c>
      <c r="E260" s="173" t="s">
        <v>3</v>
      </c>
      <c r="F260" s="174" t="s">
        <v>1143</v>
      </c>
      <c r="H260" s="175">
        <v>-127.598</v>
      </c>
      <c r="I260" s="176"/>
      <c r="L260" s="172"/>
      <c r="M260" s="177"/>
      <c r="N260" s="178"/>
      <c r="O260" s="178"/>
      <c r="P260" s="178"/>
      <c r="Q260" s="178"/>
      <c r="R260" s="178"/>
      <c r="S260" s="178"/>
      <c r="T260" s="179"/>
      <c r="AT260" s="173" t="s">
        <v>232</v>
      </c>
      <c r="AU260" s="173" t="s">
        <v>82</v>
      </c>
      <c r="AV260" s="13" t="s">
        <v>82</v>
      </c>
      <c r="AW260" s="13" t="s">
        <v>33</v>
      </c>
      <c r="AX260" s="13" t="s">
        <v>72</v>
      </c>
      <c r="AY260" s="173" t="s">
        <v>119</v>
      </c>
    </row>
    <row r="261" spans="2:65" s="14" customFormat="1" ht="11.25">
      <c r="B261" s="180"/>
      <c r="D261" s="158" t="s">
        <v>232</v>
      </c>
      <c r="E261" s="181" t="s">
        <v>3</v>
      </c>
      <c r="F261" s="182" t="s">
        <v>235</v>
      </c>
      <c r="H261" s="183">
        <v>432.55500000000001</v>
      </c>
      <c r="I261" s="184"/>
      <c r="L261" s="180"/>
      <c r="M261" s="185"/>
      <c r="N261" s="186"/>
      <c r="O261" s="186"/>
      <c r="P261" s="186"/>
      <c r="Q261" s="186"/>
      <c r="R261" s="186"/>
      <c r="S261" s="186"/>
      <c r="T261" s="187"/>
      <c r="AT261" s="181" t="s">
        <v>232</v>
      </c>
      <c r="AU261" s="181" t="s">
        <v>82</v>
      </c>
      <c r="AV261" s="14" t="s">
        <v>126</v>
      </c>
      <c r="AW261" s="14" t="s">
        <v>33</v>
      </c>
      <c r="AX261" s="14" t="s">
        <v>80</v>
      </c>
      <c r="AY261" s="181" t="s">
        <v>119</v>
      </c>
    </row>
    <row r="262" spans="2:65" s="13" customFormat="1" ht="11.25">
      <c r="B262" s="172"/>
      <c r="D262" s="158" t="s">
        <v>232</v>
      </c>
      <c r="F262" s="174" t="s">
        <v>1149</v>
      </c>
      <c r="H262" s="175">
        <v>475.81099999999998</v>
      </c>
      <c r="I262" s="176"/>
      <c r="L262" s="172"/>
      <c r="M262" s="177"/>
      <c r="N262" s="178"/>
      <c r="O262" s="178"/>
      <c r="P262" s="178"/>
      <c r="Q262" s="178"/>
      <c r="R262" s="178"/>
      <c r="S262" s="178"/>
      <c r="T262" s="179"/>
      <c r="AT262" s="173" t="s">
        <v>232</v>
      </c>
      <c r="AU262" s="173" t="s">
        <v>82</v>
      </c>
      <c r="AV262" s="13" t="s">
        <v>82</v>
      </c>
      <c r="AW262" s="13" t="s">
        <v>4</v>
      </c>
      <c r="AX262" s="13" t="s">
        <v>80</v>
      </c>
      <c r="AY262" s="173" t="s">
        <v>119</v>
      </c>
    </row>
    <row r="263" spans="2:65" s="1" customFormat="1" ht="16.5" customHeight="1">
      <c r="B263" s="144"/>
      <c r="C263" s="145" t="s">
        <v>428</v>
      </c>
      <c r="D263" s="145" t="s">
        <v>122</v>
      </c>
      <c r="E263" s="146" t="s">
        <v>505</v>
      </c>
      <c r="F263" s="147" t="s">
        <v>506</v>
      </c>
      <c r="G263" s="148" t="s">
        <v>252</v>
      </c>
      <c r="H263" s="149">
        <v>46.162999999999997</v>
      </c>
      <c r="I263" s="150"/>
      <c r="J263" s="151">
        <f>ROUND(I263*H263,2)</f>
        <v>0</v>
      </c>
      <c r="K263" s="147" t="s">
        <v>914</v>
      </c>
      <c r="L263" s="32"/>
      <c r="M263" s="152" t="s">
        <v>3</v>
      </c>
      <c r="N263" s="153" t="s">
        <v>43</v>
      </c>
      <c r="O263" s="52"/>
      <c r="P263" s="154">
        <f>O263*H263</f>
        <v>0</v>
      </c>
      <c r="Q263" s="154">
        <v>0</v>
      </c>
      <c r="R263" s="154">
        <f>Q263*H263</f>
        <v>0</v>
      </c>
      <c r="S263" s="154">
        <v>0</v>
      </c>
      <c r="T263" s="155">
        <f>S263*H263</f>
        <v>0</v>
      </c>
      <c r="AR263" s="156" t="s">
        <v>126</v>
      </c>
      <c r="AT263" s="156" t="s">
        <v>122</v>
      </c>
      <c r="AU263" s="156" t="s">
        <v>82</v>
      </c>
      <c r="AY263" s="17" t="s">
        <v>119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7" t="s">
        <v>80</v>
      </c>
      <c r="BK263" s="157">
        <f>ROUND(I263*H263,2)</f>
        <v>0</v>
      </c>
      <c r="BL263" s="17" t="s">
        <v>126</v>
      </c>
      <c r="BM263" s="156" t="s">
        <v>1150</v>
      </c>
    </row>
    <row r="264" spans="2:65" s="1" customFormat="1" ht="11.25">
      <c r="B264" s="32"/>
      <c r="D264" s="158" t="s">
        <v>128</v>
      </c>
      <c r="F264" s="159" t="s">
        <v>506</v>
      </c>
      <c r="I264" s="88"/>
      <c r="L264" s="32"/>
      <c r="M264" s="160"/>
      <c r="N264" s="52"/>
      <c r="O264" s="52"/>
      <c r="P264" s="52"/>
      <c r="Q264" s="52"/>
      <c r="R264" s="52"/>
      <c r="S264" s="52"/>
      <c r="T264" s="53"/>
      <c r="AT264" s="17" t="s">
        <v>128</v>
      </c>
      <c r="AU264" s="17" t="s">
        <v>82</v>
      </c>
    </row>
    <row r="265" spans="2:65" s="1" customFormat="1" ht="19.5">
      <c r="B265" s="32"/>
      <c r="D265" s="158" t="s">
        <v>129</v>
      </c>
      <c r="F265" s="161" t="s">
        <v>999</v>
      </c>
      <c r="I265" s="88"/>
      <c r="L265" s="32"/>
      <c r="M265" s="160"/>
      <c r="N265" s="52"/>
      <c r="O265" s="52"/>
      <c r="P265" s="52"/>
      <c r="Q265" s="52"/>
      <c r="R265" s="52"/>
      <c r="S265" s="52"/>
      <c r="T265" s="53"/>
      <c r="AT265" s="17" t="s">
        <v>129</v>
      </c>
      <c r="AU265" s="17" t="s">
        <v>82</v>
      </c>
    </row>
    <row r="266" spans="2:65" s="12" customFormat="1" ht="11.25">
      <c r="B266" s="165"/>
      <c r="D266" s="158" t="s">
        <v>232</v>
      </c>
      <c r="E266" s="166" t="s">
        <v>3</v>
      </c>
      <c r="F266" s="167" t="s">
        <v>1083</v>
      </c>
      <c r="H266" s="166" t="s">
        <v>3</v>
      </c>
      <c r="I266" s="168"/>
      <c r="L266" s="165"/>
      <c r="M266" s="169"/>
      <c r="N266" s="170"/>
      <c r="O266" s="170"/>
      <c r="P266" s="170"/>
      <c r="Q266" s="170"/>
      <c r="R266" s="170"/>
      <c r="S266" s="170"/>
      <c r="T266" s="171"/>
      <c r="AT266" s="166" t="s">
        <v>232</v>
      </c>
      <c r="AU266" s="166" t="s">
        <v>82</v>
      </c>
      <c r="AV266" s="12" t="s">
        <v>80</v>
      </c>
      <c r="AW266" s="12" t="s">
        <v>33</v>
      </c>
      <c r="AX266" s="12" t="s">
        <v>72</v>
      </c>
      <c r="AY266" s="166" t="s">
        <v>119</v>
      </c>
    </row>
    <row r="267" spans="2:65" s="13" customFormat="1" ht="11.25">
      <c r="B267" s="172"/>
      <c r="D267" s="158" t="s">
        <v>232</v>
      </c>
      <c r="E267" s="173" t="s">
        <v>3</v>
      </c>
      <c r="F267" s="174" t="s">
        <v>1151</v>
      </c>
      <c r="H267" s="175">
        <v>46.162999999999997</v>
      </c>
      <c r="I267" s="176"/>
      <c r="L267" s="172"/>
      <c r="M267" s="177"/>
      <c r="N267" s="178"/>
      <c r="O267" s="178"/>
      <c r="P267" s="178"/>
      <c r="Q267" s="178"/>
      <c r="R267" s="178"/>
      <c r="S267" s="178"/>
      <c r="T267" s="179"/>
      <c r="AT267" s="173" t="s">
        <v>232</v>
      </c>
      <c r="AU267" s="173" t="s">
        <v>82</v>
      </c>
      <c r="AV267" s="13" t="s">
        <v>82</v>
      </c>
      <c r="AW267" s="13" t="s">
        <v>33</v>
      </c>
      <c r="AX267" s="13" t="s">
        <v>72</v>
      </c>
      <c r="AY267" s="173" t="s">
        <v>119</v>
      </c>
    </row>
    <row r="268" spans="2:65" s="14" customFormat="1" ht="11.25">
      <c r="B268" s="180"/>
      <c r="D268" s="158" t="s">
        <v>232</v>
      </c>
      <c r="E268" s="181" t="s">
        <v>3</v>
      </c>
      <c r="F268" s="182" t="s">
        <v>235</v>
      </c>
      <c r="H268" s="183">
        <v>46.162999999999997</v>
      </c>
      <c r="I268" s="184"/>
      <c r="L268" s="180"/>
      <c r="M268" s="185"/>
      <c r="N268" s="186"/>
      <c r="O268" s="186"/>
      <c r="P268" s="186"/>
      <c r="Q268" s="186"/>
      <c r="R268" s="186"/>
      <c r="S268" s="186"/>
      <c r="T268" s="187"/>
      <c r="AT268" s="181" t="s">
        <v>232</v>
      </c>
      <c r="AU268" s="181" t="s">
        <v>82</v>
      </c>
      <c r="AV268" s="14" t="s">
        <v>126</v>
      </c>
      <c r="AW268" s="14" t="s">
        <v>33</v>
      </c>
      <c r="AX268" s="14" t="s">
        <v>80</v>
      </c>
      <c r="AY268" s="181" t="s">
        <v>119</v>
      </c>
    </row>
    <row r="269" spans="2:65" s="1" customFormat="1" ht="16.5" customHeight="1">
      <c r="B269" s="144"/>
      <c r="C269" s="145" t="s">
        <v>432</v>
      </c>
      <c r="D269" s="145" t="s">
        <v>122</v>
      </c>
      <c r="E269" s="146" t="s">
        <v>515</v>
      </c>
      <c r="F269" s="147" t="s">
        <v>516</v>
      </c>
      <c r="G269" s="148" t="s">
        <v>252</v>
      </c>
      <c r="H269" s="149">
        <v>61</v>
      </c>
      <c r="I269" s="150"/>
      <c r="J269" s="151">
        <f>ROUND(I269*H269,2)</f>
        <v>0</v>
      </c>
      <c r="K269" s="147" t="s">
        <v>914</v>
      </c>
      <c r="L269" s="32"/>
      <c r="M269" s="152" t="s">
        <v>3</v>
      </c>
      <c r="N269" s="153" t="s">
        <v>43</v>
      </c>
      <c r="O269" s="52"/>
      <c r="P269" s="154">
        <f>O269*H269</f>
        <v>0</v>
      </c>
      <c r="Q269" s="154">
        <v>0</v>
      </c>
      <c r="R269" s="154">
        <f>Q269*H269</f>
        <v>0</v>
      </c>
      <c r="S269" s="154">
        <v>0</v>
      </c>
      <c r="T269" s="155">
        <f>S269*H269</f>
        <v>0</v>
      </c>
      <c r="AR269" s="156" t="s">
        <v>126</v>
      </c>
      <c r="AT269" s="156" t="s">
        <v>122</v>
      </c>
      <c r="AU269" s="156" t="s">
        <v>82</v>
      </c>
      <c r="AY269" s="17" t="s">
        <v>119</v>
      </c>
      <c r="BE269" s="157">
        <f>IF(N269="základní",J269,0)</f>
        <v>0</v>
      </c>
      <c r="BF269" s="157">
        <f>IF(N269="snížená",J269,0)</f>
        <v>0</v>
      </c>
      <c r="BG269" s="157">
        <f>IF(N269="zákl. přenesená",J269,0)</f>
        <v>0</v>
      </c>
      <c r="BH269" s="157">
        <f>IF(N269="sníž. přenesená",J269,0)</f>
        <v>0</v>
      </c>
      <c r="BI269" s="157">
        <f>IF(N269="nulová",J269,0)</f>
        <v>0</v>
      </c>
      <c r="BJ269" s="17" t="s">
        <v>80</v>
      </c>
      <c r="BK269" s="157">
        <f>ROUND(I269*H269,2)</f>
        <v>0</v>
      </c>
      <c r="BL269" s="17" t="s">
        <v>126</v>
      </c>
      <c r="BM269" s="156" t="s">
        <v>1152</v>
      </c>
    </row>
    <row r="270" spans="2:65" s="1" customFormat="1" ht="11.25">
      <c r="B270" s="32"/>
      <c r="D270" s="158" t="s">
        <v>128</v>
      </c>
      <c r="F270" s="159" t="s">
        <v>516</v>
      </c>
      <c r="I270" s="88"/>
      <c r="L270" s="32"/>
      <c r="M270" s="160"/>
      <c r="N270" s="52"/>
      <c r="O270" s="52"/>
      <c r="P270" s="52"/>
      <c r="Q270" s="52"/>
      <c r="R270" s="52"/>
      <c r="S270" s="52"/>
      <c r="T270" s="53"/>
      <c r="AT270" s="17" t="s">
        <v>128</v>
      </c>
      <c r="AU270" s="17" t="s">
        <v>82</v>
      </c>
    </row>
    <row r="271" spans="2:65" s="13" customFormat="1" ht="11.25">
      <c r="B271" s="172"/>
      <c r="D271" s="158" t="s">
        <v>232</v>
      </c>
      <c r="E271" s="173" t="s">
        <v>3</v>
      </c>
      <c r="F271" s="174" t="s">
        <v>577</v>
      </c>
      <c r="H271" s="175">
        <v>61</v>
      </c>
      <c r="I271" s="176"/>
      <c r="L271" s="172"/>
      <c r="M271" s="177"/>
      <c r="N271" s="178"/>
      <c r="O271" s="178"/>
      <c r="P271" s="178"/>
      <c r="Q271" s="178"/>
      <c r="R271" s="178"/>
      <c r="S271" s="178"/>
      <c r="T271" s="179"/>
      <c r="AT271" s="173" t="s">
        <v>232</v>
      </c>
      <c r="AU271" s="173" t="s">
        <v>82</v>
      </c>
      <c r="AV271" s="13" t="s">
        <v>82</v>
      </c>
      <c r="AW271" s="13" t="s">
        <v>33</v>
      </c>
      <c r="AX271" s="13" t="s">
        <v>72</v>
      </c>
      <c r="AY271" s="173" t="s">
        <v>119</v>
      </c>
    </row>
    <row r="272" spans="2:65" s="14" customFormat="1" ht="11.25">
      <c r="B272" s="180"/>
      <c r="D272" s="158" t="s">
        <v>232</v>
      </c>
      <c r="E272" s="181" t="s">
        <v>3</v>
      </c>
      <c r="F272" s="182" t="s">
        <v>235</v>
      </c>
      <c r="H272" s="183">
        <v>61</v>
      </c>
      <c r="I272" s="184"/>
      <c r="L272" s="180"/>
      <c r="M272" s="185"/>
      <c r="N272" s="186"/>
      <c r="O272" s="186"/>
      <c r="P272" s="186"/>
      <c r="Q272" s="186"/>
      <c r="R272" s="186"/>
      <c r="S272" s="186"/>
      <c r="T272" s="187"/>
      <c r="AT272" s="181" t="s">
        <v>232</v>
      </c>
      <c r="AU272" s="181" t="s">
        <v>82</v>
      </c>
      <c r="AV272" s="14" t="s">
        <v>126</v>
      </c>
      <c r="AW272" s="14" t="s">
        <v>33</v>
      </c>
      <c r="AX272" s="14" t="s">
        <v>80</v>
      </c>
      <c r="AY272" s="181" t="s">
        <v>119</v>
      </c>
    </row>
    <row r="273" spans="2:65" s="1" customFormat="1" ht="16.5" customHeight="1">
      <c r="B273" s="144"/>
      <c r="C273" s="145" t="s">
        <v>436</v>
      </c>
      <c r="D273" s="145" t="s">
        <v>122</v>
      </c>
      <c r="E273" s="146" t="s">
        <v>522</v>
      </c>
      <c r="F273" s="147" t="s">
        <v>1005</v>
      </c>
      <c r="G273" s="148" t="s">
        <v>252</v>
      </c>
      <c r="H273" s="149">
        <v>189.3</v>
      </c>
      <c r="I273" s="150"/>
      <c r="J273" s="151">
        <f>ROUND(I273*H273,2)</f>
        <v>0</v>
      </c>
      <c r="K273" s="147" t="s">
        <v>914</v>
      </c>
      <c r="L273" s="32"/>
      <c r="M273" s="152" t="s">
        <v>3</v>
      </c>
      <c r="N273" s="153" t="s">
        <v>43</v>
      </c>
      <c r="O273" s="52"/>
      <c r="P273" s="154">
        <f>O273*H273</f>
        <v>0</v>
      </c>
      <c r="Q273" s="154">
        <v>0</v>
      </c>
      <c r="R273" s="154">
        <f>Q273*H273</f>
        <v>0</v>
      </c>
      <c r="S273" s="154">
        <v>0</v>
      </c>
      <c r="T273" s="155">
        <f>S273*H273</f>
        <v>0</v>
      </c>
      <c r="AR273" s="156" t="s">
        <v>126</v>
      </c>
      <c r="AT273" s="156" t="s">
        <v>122</v>
      </c>
      <c r="AU273" s="156" t="s">
        <v>82</v>
      </c>
      <c r="AY273" s="17" t="s">
        <v>119</v>
      </c>
      <c r="BE273" s="157">
        <f>IF(N273="základní",J273,0)</f>
        <v>0</v>
      </c>
      <c r="BF273" s="157">
        <f>IF(N273="snížená",J273,0)</f>
        <v>0</v>
      </c>
      <c r="BG273" s="157">
        <f>IF(N273="zákl. přenesená",J273,0)</f>
        <v>0</v>
      </c>
      <c r="BH273" s="157">
        <f>IF(N273="sníž. přenesená",J273,0)</f>
        <v>0</v>
      </c>
      <c r="BI273" s="157">
        <f>IF(N273="nulová",J273,0)</f>
        <v>0</v>
      </c>
      <c r="BJ273" s="17" t="s">
        <v>80</v>
      </c>
      <c r="BK273" s="157">
        <f>ROUND(I273*H273,2)</f>
        <v>0</v>
      </c>
      <c r="BL273" s="17" t="s">
        <v>126</v>
      </c>
      <c r="BM273" s="156" t="s">
        <v>1153</v>
      </c>
    </row>
    <row r="274" spans="2:65" s="1" customFormat="1" ht="11.25">
      <c r="B274" s="32"/>
      <c r="D274" s="158" t="s">
        <v>128</v>
      </c>
      <c r="F274" s="159" t="s">
        <v>1005</v>
      </c>
      <c r="I274" s="88"/>
      <c r="L274" s="32"/>
      <c r="M274" s="160"/>
      <c r="N274" s="52"/>
      <c r="O274" s="52"/>
      <c r="P274" s="52"/>
      <c r="Q274" s="52"/>
      <c r="R274" s="52"/>
      <c r="S274" s="52"/>
      <c r="T274" s="53"/>
      <c r="AT274" s="17" t="s">
        <v>128</v>
      </c>
      <c r="AU274" s="17" t="s">
        <v>82</v>
      </c>
    </row>
    <row r="275" spans="2:65" s="12" customFormat="1" ht="11.25">
      <c r="B275" s="165"/>
      <c r="D275" s="158" t="s">
        <v>232</v>
      </c>
      <c r="E275" s="166" t="s">
        <v>3</v>
      </c>
      <c r="F275" s="167" t="s">
        <v>1154</v>
      </c>
      <c r="H275" s="166" t="s">
        <v>3</v>
      </c>
      <c r="I275" s="168"/>
      <c r="L275" s="165"/>
      <c r="M275" s="169"/>
      <c r="N275" s="170"/>
      <c r="O275" s="170"/>
      <c r="P275" s="170"/>
      <c r="Q275" s="170"/>
      <c r="R275" s="170"/>
      <c r="S275" s="170"/>
      <c r="T275" s="171"/>
      <c r="AT275" s="166" t="s">
        <v>232</v>
      </c>
      <c r="AU275" s="166" t="s">
        <v>82</v>
      </c>
      <c r="AV275" s="12" t="s">
        <v>80</v>
      </c>
      <c r="AW275" s="12" t="s">
        <v>33</v>
      </c>
      <c r="AX275" s="12" t="s">
        <v>72</v>
      </c>
      <c r="AY275" s="166" t="s">
        <v>119</v>
      </c>
    </row>
    <row r="276" spans="2:65" s="13" customFormat="1" ht="11.25">
      <c r="B276" s="172"/>
      <c r="D276" s="158" t="s">
        <v>232</v>
      </c>
      <c r="E276" s="173" t="s">
        <v>3</v>
      </c>
      <c r="F276" s="174" t="s">
        <v>1155</v>
      </c>
      <c r="H276" s="175">
        <v>94.65</v>
      </c>
      <c r="I276" s="176"/>
      <c r="L276" s="172"/>
      <c r="M276" s="177"/>
      <c r="N276" s="178"/>
      <c r="O276" s="178"/>
      <c r="P276" s="178"/>
      <c r="Q276" s="178"/>
      <c r="R276" s="178"/>
      <c r="S276" s="178"/>
      <c r="T276" s="179"/>
      <c r="AT276" s="173" t="s">
        <v>232</v>
      </c>
      <c r="AU276" s="173" t="s">
        <v>82</v>
      </c>
      <c r="AV276" s="13" t="s">
        <v>82</v>
      </c>
      <c r="AW276" s="13" t="s">
        <v>33</v>
      </c>
      <c r="AX276" s="13" t="s">
        <v>72</v>
      </c>
      <c r="AY276" s="173" t="s">
        <v>119</v>
      </c>
    </row>
    <row r="277" spans="2:65" s="14" customFormat="1" ht="11.25">
      <c r="B277" s="180"/>
      <c r="D277" s="158" t="s">
        <v>232</v>
      </c>
      <c r="E277" s="181" t="s">
        <v>3</v>
      </c>
      <c r="F277" s="182" t="s">
        <v>235</v>
      </c>
      <c r="H277" s="183">
        <v>94.65</v>
      </c>
      <c r="I277" s="184"/>
      <c r="L277" s="180"/>
      <c r="M277" s="185"/>
      <c r="N277" s="186"/>
      <c r="O277" s="186"/>
      <c r="P277" s="186"/>
      <c r="Q277" s="186"/>
      <c r="R277" s="186"/>
      <c r="S277" s="186"/>
      <c r="T277" s="187"/>
      <c r="AT277" s="181" t="s">
        <v>232</v>
      </c>
      <c r="AU277" s="181" t="s">
        <v>82</v>
      </c>
      <c r="AV277" s="14" t="s">
        <v>126</v>
      </c>
      <c r="AW277" s="14" t="s">
        <v>33</v>
      </c>
      <c r="AX277" s="14" t="s">
        <v>80</v>
      </c>
      <c r="AY277" s="181" t="s">
        <v>119</v>
      </c>
    </row>
    <row r="278" spans="2:65" s="13" customFormat="1" ht="11.25">
      <c r="B278" s="172"/>
      <c r="D278" s="158" t="s">
        <v>232</v>
      </c>
      <c r="F278" s="174" t="s">
        <v>1156</v>
      </c>
      <c r="H278" s="175">
        <v>189.3</v>
      </c>
      <c r="I278" s="176"/>
      <c r="L278" s="172"/>
      <c r="M278" s="177"/>
      <c r="N278" s="178"/>
      <c r="O278" s="178"/>
      <c r="P278" s="178"/>
      <c r="Q278" s="178"/>
      <c r="R278" s="178"/>
      <c r="S278" s="178"/>
      <c r="T278" s="179"/>
      <c r="AT278" s="173" t="s">
        <v>232</v>
      </c>
      <c r="AU278" s="173" t="s">
        <v>82</v>
      </c>
      <c r="AV278" s="13" t="s">
        <v>82</v>
      </c>
      <c r="AW278" s="13" t="s">
        <v>4</v>
      </c>
      <c r="AX278" s="13" t="s">
        <v>80</v>
      </c>
      <c r="AY278" s="173" t="s">
        <v>119</v>
      </c>
    </row>
    <row r="279" spans="2:65" s="1" customFormat="1" ht="24" customHeight="1">
      <c r="B279" s="144"/>
      <c r="C279" s="145" t="s">
        <v>440</v>
      </c>
      <c r="D279" s="145" t="s">
        <v>122</v>
      </c>
      <c r="E279" s="146" t="s">
        <v>549</v>
      </c>
      <c r="F279" s="147" t="s">
        <v>1157</v>
      </c>
      <c r="G279" s="148" t="s">
        <v>252</v>
      </c>
      <c r="H279" s="149">
        <v>55.395000000000003</v>
      </c>
      <c r="I279" s="150"/>
      <c r="J279" s="151">
        <f>ROUND(I279*H279,2)</f>
        <v>0</v>
      </c>
      <c r="K279" s="147" t="s">
        <v>3</v>
      </c>
      <c r="L279" s="32"/>
      <c r="M279" s="152" t="s">
        <v>3</v>
      </c>
      <c r="N279" s="153" t="s">
        <v>43</v>
      </c>
      <c r="O279" s="52"/>
      <c r="P279" s="154">
        <f>O279*H279</f>
        <v>0</v>
      </c>
      <c r="Q279" s="154">
        <v>0.64300000000000002</v>
      </c>
      <c r="R279" s="154">
        <f>Q279*H279</f>
        <v>35.618985000000002</v>
      </c>
      <c r="S279" s="154">
        <v>0</v>
      </c>
      <c r="T279" s="155">
        <f>S279*H279</f>
        <v>0</v>
      </c>
      <c r="AR279" s="156" t="s">
        <v>126</v>
      </c>
      <c r="AT279" s="156" t="s">
        <v>122</v>
      </c>
      <c r="AU279" s="156" t="s">
        <v>82</v>
      </c>
      <c r="AY279" s="17" t="s">
        <v>119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7" t="s">
        <v>80</v>
      </c>
      <c r="BK279" s="157">
        <f>ROUND(I279*H279,2)</f>
        <v>0</v>
      </c>
      <c r="BL279" s="17" t="s">
        <v>126</v>
      </c>
      <c r="BM279" s="156" t="s">
        <v>1158</v>
      </c>
    </row>
    <row r="280" spans="2:65" s="1" customFormat="1" ht="11.25">
      <c r="B280" s="32"/>
      <c r="D280" s="158" t="s">
        <v>128</v>
      </c>
      <c r="F280" s="159" t="s">
        <v>1159</v>
      </c>
      <c r="I280" s="88"/>
      <c r="L280" s="32"/>
      <c r="M280" s="160"/>
      <c r="N280" s="52"/>
      <c r="O280" s="52"/>
      <c r="P280" s="52"/>
      <c r="Q280" s="52"/>
      <c r="R280" s="52"/>
      <c r="S280" s="52"/>
      <c r="T280" s="53"/>
      <c r="AT280" s="17" t="s">
        <v>128</v>
      </c>
      <c r="AU280" s="17" t="s">
        <v>82</v>
      </c>
    </row>
    <row r="281" spans="2:65" s="1" customFormat="1" ht="39">
      <c r="B281" s="32"/>
      <c r="D281" s="158" t="s">
        <v>129</v>
      </c>
      <c r="F281" s="161" t="s">
        <v>1160</v>
      </c>
      <c r="I281" s="88"/>
      <c r="L281" s="32"/>
      <c r="M281" s="160"/>
      <c r="N281" s="52"/>
      <c r="O281" s="52"/>
      <c r="P281" s="52"/>
      <c r="Q281" s="52"/>
      <c r="R281" s="52"/>
      <c r="S281" s="52"/>
      <c r="T281" s="53"/>
      <c r="AT281" s="17" t="s">
        <v>129</v>
      </c>
      <c r="AU281" s="17" t="s">
        <v>82</v>
      </c>
    </row>
    <row r="282" spans="2:65" s="13" customFormat="1" ht="11.25">
      <c r="B282" s="172"/>
      <c r="D282" s="158" t="s">
        <v>232</v>
      </c>
      <c r="E282" s="173" t="s">
        <v>3</v>
      </c>
      <c r="F282" s="174" t="s">
        <v>1161</v>
      </c>
      <c r="H282" s="175">
        <v>55.395000000000003</v>
      </c>
      <c r="I282" s="176"/>
      <c r="L282" s="172"/>
      <c r="M282" s="177"/>
      <c r="N282" s="178"/>
      <c r="O282" s="178"/>
      <c r="P282" s="178"/>
      <c r="Q282" s="178"/>
      <c r="R282" s="178"/>
      <c r="S282" s="178"/>
      <c r="T282" s="179"/>
      <c r="AT282" s="173" t="s">
        <v>232</v>
      </c>
      <c r="AU282" s="173" t="s">
        <v>82</v>
      </c>
      <c r="AV282" s="13" t="s">
        <v>82</v>
      </c>
      <c r="AW282" s="13" t="s">
        <v>33</v>
      </c>
      <c r="AX282" s="13" t="s">
        <v>72</v>
      </c>
      <c r="AY282" s="173" t="s">
        <v>119</v>
      </c>
    </row>
    <row r="283" spans="2:65" s="14" customFormat="1" ht="11.25">
      <c r="B283" s="180"/>
      <c r="D283" s="158" t="s">
        <v>232</v>
      </c>
      <c r="E283" s="181" t="s">
        <v>3</v>
      </c>
      <c r="F283" s="182" t="s">
        <v>235</v>
      </c>
      <c r="H283" s="183">
        <v>55.395000000000003</v>
      </c>
      <c r="I283" s="184"/>
      <c r="L283" s="180"/>
      <c r="M283" s="185"/>
      <c r="N283" s="186"/>
      <c r="O283" s="186"/>
      <c r="P283" s="186"/>
      <c r="Q283" s="186"/>
      <c r="R283" s="186"/>
      <c r="S283" s="186"/>
      <c r="T283" s="187"/>
      <c r="AT283" s="181" t="s">
        <v>232</v>
      </c>
      <c r="AU283" s="181" t="s">
        <v>82</v>
      </c>
      <c r="AV283" s="14" t="s">
        <v>126</v>
      </c>
      <c r="AW283" s="14" t="s">
        <v>33</v>
      </c>
      <c r="AX283" s="14" t="s">
        <v>80</v>
      </c>
      <c r="AY283" s="181" t="s">
        <v>119</v>
      </c>
    </row>
    <row r="284" spans="2:65" s="1" customFormat="1" ht="16.5" customHeight="1">
      <c r="B284" s="144"/>
      <c r="C284" s="145" t="s">
        <v>447</v>
      </c>
      <c r="D284" s="145" t="s">
        <v>122</v>
      </c>
      <c r="E284" s="146" t="s">
        <v>555</v>
      </c>
      <c r="F284" s="147" t="s">
        <v>556</v>
      </c>
      <c r="G284" s="148" t="s">
        <v>389</v>
      </c>
      <c r="H284" s="149">
        <v>92.325000000000003</v>
      </c>
      <c r="I284" s="150"/>
      <c r="J284" s="151">
        <f>ROUND(I284*H284,2)</f>
        <v>0</v>
      </c>
      <c r="K284" s="147" t="s">
        <v>914</v>
      </c>
      <c r="L284" s="32"/>
      <c r="M284" s="152" t="s">
        <v>3</v>
      </c>
      <c r="N284" s="153" t="s">
        <v>43</v>
      </c>
      <c r="O284" s="52"/>
      <c r="P284" s="154">
        <f>O284*H284</f>
        <v>0</v>
      </c>
      <c r="Q284" s="154">
        <v>0</v>
      </c>
      <c r="R284" s="154">
        <f>Q284*H284</f>
        <v>0</v>
      </c>
      <c r="S284" s="154">
        <v>0</v>
      </c>
      <c r="T284" s="155">
        <f>S284*H284</f>
        <v>0</v>
      </c>
      <c r="AR284" s="156" t="s">
        <v>126</v>
      </c>
      <c r="AT284" s="156" t="s">
        <v>122</v>
      </c>
      <c r="AU284" s="156" t="s">
        <v>82</v>
      </c>
      <c r="AY284" s="17" t="s">
        <v>119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7" t="s">
        <v>80</v>
      </c>
      <c r="BK284" s="157">
        <f>ROUND(I284*H284,2)</f>
        <v>0</v>
      </c>
      <c r="BL284" s="17" t="s">
        <v>126</v>
      </c>
      <c r="BM284" s="156" t="s">
        <v>1162</v>
      </c>
    </row>
    <row r="285" spans="2:65" s="1" customFormat="1" ht="11.25">
      <c r="B285" s="32"/>
      <c r="D285" s="158" t="s">
        <v>128</v>
      </c>
      <c r="F285" s="159" t="s">
        <v>556</v>
      </c>
      <c r="I285" s="88"/>
      <c r="L285" s="32"/>
      <c r="M285" s="160"/>
      <c r="N285" s="52"/>
      <c r="O285" s="52"/>
      <c r="P285" s="52"/>
      <c r="Q285" s="52"/>
      <c r="R285" s="52"/>
      <c r="S285" s="52"/>
      <c r="T285" s="53"/>
      <c r="AT285" s="17" t="s">
        <v>128</v>
      </c>
      <c r="AU285" s="17" t="s">
        <v>82</v>
      </c>
    </row>
    <row r="286" spans="2:65" s="1" customFormat="1" ht="39">
      <c r="B286" s="32"/>
      <c r="D286" s="158" t="s">
        <v>129</v>
      </c>
      <c r="F286" s="161" t="s">
        <v>1160</v>
      </c>
      <c r="I286" s="88"/>
      <c r="L286" s="32"/>
      <c r="M286" s="160"/>
      <c r="N286" s="52"/>
      <c r="O286" s="52"/>
      <c r="P286" s="52"/>
      <c r="Q286" s="52"/>
      <c r="R286" s="52"/>
      <c r="S286" s="52"/>
      <c r="T286" s="53"/>
      <c r="AT286" s="17" t="s">
        <v>129</v>
      </c>
      <c r="AU286" s="17" t="s">
        <v>82</v>
      </c>
    </row>
    <row r="287" spans="2:65" s="12" customFormat="1" ht="11.25">
      <c r="B287" s="165"/>
      <c r="D287" s="158" t="s">
        <v>232</v>
      </c>
      <c r="E287" s="166" t="s">
        <v>3</v>
      </c>
      <c r="F287" s="167" t="s">
        <v>1083</v>
      </c>
      <c r="H287" s="166" t="s">
        <v>3</v>
      </c>
      <c r="I287" s="168"/>
      <c r="L287" s="165"/>
      <c r="M287" s="169"/>
      <c r="N287" s="170"/>
      <c r="O287" s="170"/>
      <c r="P287" s="170"/>
      <c r="Q287" s="170"/>
      <c r="R287" s="170"/>
      <c r="S287" s="170"/>
      <c r="T287" s="171"/>
      <c r="AT287" s="166" t="s">
        <v>232</v>
      </c>
      <c r="AU287" s="166" t="s">
        <v>82</v>
      </c>
      <c r="AV287" s="12" t="s">
        <v>80</v>
      </c>
      <c r="AW287" s="12" t="s">
        <v>33</v>
      </c>
      <c r="AX287" s="12" t="s">
        <v>72</v>
      </c>
      <c r="AY287" s="166" t="s">
        <v>119</v>
      </c>
    </row>
    <row r="288" spans="2:65" s="13" customFormat="1" ht="11.25">
      <c r="B288" s="172"/>
      <c r="D288" s="158" t="s">
        <v>232</v>
      </c>
      <c r="E288" s="173" t="s">
        <v>3</v>
      </c>
      <c r="F288" s="174" t="s">
        <v>1123</v>
      </c>
      <c r="H288" s="175">
        <v>92.325000000000003</v>
      </c>
      <c r="I288" s="176"/>
      <c r="L288" s="172"/>
      <c r="M288" s="177"/>
      <c r="N288" s="178"/>
      <c r="O288" s="178"/>
      <c r="P288" s="178"/>
      <c r="Q288" s="178"/>
      <c r="R288" s="178"/>
      <c r="S288" s="178"/>
      <c r="T288" s="179"/>
      <c r="AT288" s="173" t="s">
        <v>232</v>
      </c>
      <c r="AU288" s="173" t="s">
        <v>82</v>
      </c>
      <c r="AV288" s="13" t="s">
        <v>82</v>
      </c>
      <c r="AW288" s="13" t="s">
        <v>33</v>
      </c>
      <c r="AX288" s="13" t="s">
        <v>72</v>
      </c>
      <c r="AY288" s="173" t="s">
        <v>119</v>
      </c>
    </row>
    <row r="289" spans="2:65" s="14" customFormat="1" ht="11.25">
      <c r="B289" s="180"/>
      <c r="D289" s="158" t="s">
        <v>232</v>
      </c>
      <c r="E289" s="181" t="s">
        <v>3</v>
      </c>
      <c r="F289" s="182" t="s">
        <v>235</v>
      </c>
      <c r="H289" s="183">
        <v>92.325000000000003</v>
      </c>
      <c r="I289" s="184"/>
      <c r="L289" s="180"/>
      <c r="M289" s="185"/>
      <c r="N289" s="186"/>
      <c r="O289" s="186"/>
      <c r="P289" s="186"/>
      <c r="Q289" s="186"/>
      <c r="R289" s="186"/>
      <c r="S289" s="186"/>
      <c r="T289" s="187"/>
      <c r="AT289" s="181" t="s">
        <v>232</v>
      </c>
      <c r="AU289" s="181" t="s">
        <v>82</v>
      </c>
      <c r="AV289" s="14" t="s">
        <v>126</v>
      </c>
      <c r="AW289" s="14" t="s">
        <v>33</v>
      </c>
      <c r="AX289" s="14" t="s">
        <v>80</v>
      </c>
      <c r="AY289" s="181" t="s">
        <v>119</v>
      </c>
    </row>
    <row r="290" spans="2:65" s="11" customFormat="1" ht="22.9" customHeight="1">
      <c r="B290" s="131"/>
      <c r="D290" s="132" t="s">
        <v>71</v>
      </c>
      <c r="E290" s="142" t="s">
        <v>167</v>
      </c>
      <c r="F290" s="142" t="s">
        <v>560</v>
      </c>
      <c r="I290" s="134"/>
      <c r="J290" s="143">
        <f>BK290</f>
        <v>0</v>
      </c>
      <c r="L290" s="131"/>
      <c r="M290" s="136"/>
      <c r="N290" s="137"/>
      <c r="O290" s="137"/>
      <c r="P290" s="138">
        <f>SUM(P291:P346)</f>
        <v>0</v>
      </c>
      <c r="Q290" s="137"/>
      <c r="R290" s="138">
        <f>SUM(R291:R346)</f>
        <v>4.6090715000000007</v>
      </c>
      <c r="S290" s="137"/>
      <c r="T290" s="139">
        <f>SUM(T291:T346)</f>
        <v>4.7086259999999998</v>
      </c>
      <c r="AR290" s="132" t="s">
        <v>80</v>
      </c>
      <c r="AT290" s="140" t="s">
        <v>71</v>
      </c>
      <c r="AU290" s="140" t="s">
        <v>80</v>
      </c>
      <c r="AY290" s="132" t="s">
        <v>119</v>
      </c>
      <c r="BK290" s="141">
        <f>SUM(BK291:BK346)</f>
        <v>0</v>
      </c>
    </row>
    <row r="291" spans="2:65" s="1" customFormat="1" ht="16.5" customHeight="1">
      <c r="B291" s="144"/>
      <c r="C291" s="145" t="s">
        <v>451</v>
      </c>
      <c r="D291" s="145" t="s">
        <v>122</v>
      </c>
      <c r="E291" s="146" t="s">
        <v>1163</v>
      </c>
      <c r="F291" s="147" t="s">
        <v>1164</v>
      </c>
      <c r="G291" s="148" t="s">
        <v>389</v>
      </c>
      <c r="H291" s="149">
        <v>20.350000000000001</v>
      </c>
      <c r="I291" s="150"/>
      <c r="J291" s="151">
        <f>ROUND(I291*H291,2)</f>
        <v>0</v>
      </c>
      <c r="K291" s="147" t="s">
        <v>268</v>
      </c>
      <c r="L291" s="32"/>
      <c r="M291" s="152" t="s">
        <v>3</v>
      </c>
      <c r="N291" s="153" t="s">
        <v>43</v>
      </c>
      <c r="O291" s="52"/>
      <c r="P291" s="154">
        <f>O291*H291</f>
        <v>0</v>
      </c>
      <c r="Q291" s="154">
        <v>0.16849</v>
      </c>
      <c r="R291" s="154">
        <f>Q291*H291</f>
        <v>3.4287715000000003</v>
      </c>
      <c r="S291" s="154">
        <v>0</v>
      </c>
      <c r="T291" s="155">
        <f>S291*H291</f>
        <v>0</v>
      </c>
      <c r="AR291" s="156" t="s">
        <v>126</v>
      </c>
      <c r="AT291" s="156" t="s">
        <v>122</v>
      </c>
      <c r="AU291" s="156" t="s">
        <v>82</v>
      </c>
      <c r="AY291" s="17" t="s">
        <v>119</v>
      </c>
      <c r="BE291" s="157">
        <f>IF(N291="základní",J291,0)</f>
        <v>0</v>
      </c>
      <c r="BF291" s="157">
        <f>IF(N291="snížená",J291,0)</f>
        <v>0</v>
      </c>
      <c r="BG291" s="157">
        <f>IF(N291="zákl. přenesená",J291,0)</f>
        <v>0</v>
      </c>
      <c r="BH291" s="157">
        <f>IF(N291="sníž. přenesená",J291,0)</f>
        <v>0</v>
      </c>
      <c r="BI291" s="157">
        <f>IF(N291="nulová",J291,0)</f>
        <v>0</v>
      </c>
      <c r="BJ291" s="17" t="s">
        <v>80</v>
      </c>
      <c r="BK291" s="157">
        <f>ROUND(I291*H291,2)</f>
        <v>0</v>
      </c>
      <c r="BL291" s="17" t="s">
        <v>126</v>
      </c>
      <c r="BM291" s="156" t="s">
        <v>1165</v>
      </c>
    </row>
    <row r="292" spans="2:65" s="1" customFormat="1" ht="19.5">
      <c r="B292" s="32"/>
      <c r="D292" s="158" t="s">
        <v>128</v>
      </c>
      <c r="F292" s="159" t="s">
        <v>1166</v>
      </c>
      <c r="I292" s="88"/>
      <c r="L292" s="32"/>
      <c r="M292" s="160"/>
      <c r="N292" s="52"/>
      <c r="O292" s="52"/>
      <c r="P292" s="52"/>
      <c r="Q292" s="52"/>
      <c r="R292" s="52"/>
      <c r="S292" s="52"/>
      <c r="T292" s="53"/>
      <c r="AT292" s="17" t="s">
        <v>128</v>
      </c>
      <c r="AU292" s="17" t="s">
        <v>82</v>
      </c>
    </row>
    <row r="293" spans="2:65" s="1" customFormat="1" ht="39">
      <c r="B293" s="32"/>
      <c r="D293" s="158" t="s">
        <v>129</v>
      </c>
      <c r="F293" s="161" t="s">
        <v>1167</v>
      </c>
      <c r="I293" s="88"/>
      <c r="L293" s="32"/>
      <c r="M293" s="160"/>
      <c r="N293" s="52"/>
      <c r="O293" s="52"/>
      <c r="P293" s="52"/>
      <c r="Q293" s="52"/>
      <c r="R293" s="52"/>
      <c r="S293" s="52"/>
      <c r="T293" s="53"/>
      <c r="AT293" s="17" t="s">
        <v>129</v>
      </c>
      <c r="AU293" s="17" t="s">
        <v>82</v>
      </c>
    </row>
    <row r="294" spans="2:65" s="1" customFormat="1" ht="16.5" customHeight="1">
      <c r="B294" s="144"/>
      <c r="C294" s="188" t="s">
        <v>455</v>
      </c>
      <c r="D294" s="188" t="s">
        <v>260</v>
      </c>
      <c r="E294" s="189" t="s">
        <v>1168</v>
      </c>
      <c r="F294" s="190" t="s">
        <v>1169</v>
      </c>
      <c r="G294" s="191" t="s">
        <v>389</v>
      </c>
      <c r="H294" s="192">
        <v>20.350000000000001</v>
      </c>
      <c r="I294" s="193"/>
      <c r="J294" s="194">
        <f>ROUND(I294*H294,2)</f>
        <v>0</v>
      </c>
      <c r="K294" s="190" t="s">
        <v>268</v>
      </c>
      <c r="L294" s="195"/>
      <c r="M294" s="196" t="s">
        <v>3</v>
      </c>
      <c r="N294" s="197" t="s">
        <v>43</v>
      </c>
      <c r="O294" s="52"/>
      <c r="P294" s="154">
        <f>O294*H294</f>
        <v>0</v>
      </c>
      <c r="Q294" s="154">
        <v>5.8000000000000003E-2</v>
      </c>
      <c r="R294" s="154">
        <f>Q294*H294</f>
        <v>1.1803000000000001</v>
      </c>
      <c r="S294" s="154">
        <v>0</v>
      </c>
      <c r="T294" s="155">
        <f>S294*H294</f>
        <v>0</v>
      </c>
      <c r="AR294" s="156" t="s">
        <v>160</v>
      </c>
      <c r="AT294" s="156" t="s">
        <v>260</v>
      </c>
      <c r="AU294" s="156" t="s">
        <v>82</v>
      </c>
      <c r="AY294" s="17" t="s">
        <v>119</v>
      </c>
      <c r="BE294" s="157">
        <f>IF(N294="základní",J294,0)</f>
        <v>0</v>
      </c>
      <c r="BF294" s="157">
        <f>IF(N294="snížená",J294,0)</f>
        <v>0</v>
      </c>
      <c r="BG294" s="157">
        <f>IF(N294="zákl. přenesená",J294,0)</f>
        <v>0</v>
      </c>
      <c r="BH294" s="157">
        <f>IF(N294="sníž. přenesená",J294,0)</f>
        <v>0</v>
      </c>
      <c r="BI294" s="157">
        <f>IF(N294="nulová",J294,0)</f>
        <v>0</v>
      </c>
      <c r="BJ294" s="17" t="s">
        <v>80</v>
      </c>
      <c r="BK294" s="157">
        <f>ROUND(I294*H294,2)</f>
        <v>0</v>
      </c>
      <c r="BL294" s="17" t="s">
        <v>126</v>
      </c>
      <c r="BM294" s="156" t="s">
        <v>1170</v>
      </c>
    </row>
    <row r="295" spans="2:65" s="1" customFormat="1" ht="11.25">
      <c r="B295" s="32"/>
      <c r="D295" s="158" t="s">
        <v>128</v>
      </c>
      <c r="F295" s="159" t="s">
        <v>1169</v>
      </c>
      <c r="I295" s="88"/>
      <c r="L295" s="32"/>
      <c r="M295" s="160"/>
      <c r="N295" s="52"/>
      <c r="O295" s="52"/>
      <c r="P295" s="52"/>
      <c r="Q295" s="52"/>
      <c r="R295" s="52"/>
      <c r="S295" s="52"/>
      <c r="T295" s="53"/>
      <c r="AT295" s="17" t="s">
        <v>128</v>
      </c>
      <c r="AU295" s="17" t="s">
        <v>82</v>
      </c>
    </row>
    <row r="296" spans="2:65" s="1" customFormat="1" ht="39">
      <c r="B296" s="32"/>
      <c r="D296" s="158" t="s">
        <v>129</v>
      </c>
      <c r="F296" s="161" t="s">
        <v>1171</v>
      </c>
      <c r="I296" s="88"/>
      <c r="L296" s="32"/>
      <c r="M296" s="160"/>
      <c r="N296" s="52"/>
      <c r="O296" s="52"/>
      <c r="P296" s="52"/>
      <c r="Q296" s="52"/>
      <c r="R296" s="52"/>
      <c r="S296" s="52"/>
      <c r="T296" s="53"/>
      <c r="AT296" s="17" t="s">
        <v>129</v>
      </c>
      <c r="AU296" s="17" t="s">
        <v>82</v>
      </c>
    </row>
    <row r="297" spans="2:65" s="1" customFormat="1" ht="16.5" customHeight="1">
      <c r="B297" s="144"/>
      <c r="C297" s="145" t="s">
        <v>461</v>
      </c>
      <c r="D297" s="145" t="s">
        <v>122</v>
      </c>
      <c r="E297" s="146" t="s">
        <v>568</v>
      </c>
      <c r="F297" s="147" t="s">
        <v>569</v>
      </c>
      <c r="G297" s="148" t="s">
        <v>252</v>
      </c>
      <c r="H297" s="149">
        <v>461.625</v>
      </c>
      <c r="I297" s="150"/>
      <c r="J297" s="151">
        <f>ROUND(I297*H297,2)</f>
        <v>0</v>
      </c>
      <c r="K297" s="147" t="s">
        <v>914</v>
      </c>
      <c r="L297" s="32"/>
      <c r="M297" s="152" t="s">
        <v>3</v>
      </c>
      <c r="N297" s="153" t="s">
        <v>43</v>
      </c>
      <c r="O297" s="52"/>
      <c r="P297" s="154">
        <f>O297*H297</f>
        <v>0</v>
      </c>
      <c r="Q297" s="154">
        <v>0</v>
      </c>
      <c r="R297" s="154">
        <f>Q297*H297</f>
        <v>0</v>
      </c>
      <c r="S297" s="154">
        <v>0</v>
      </c>
      <c r="T297" s="155">
        <f>S297*H297</f>
        <v>0</v>
      </c>
      <c r="AR297" s="156" t="s">
        <v>126</v>
      </c>
      <c r="AT297" s="156" t="s">
        <v>122</v>
      </c>
      <c r="AU297" s="156" t="s">
        <v>82</v>
      </c>
      <c r="AY297" s="17" t="s">
        <v>119</v>
      </c>
      <c r="BE297" s="157">
        <f>IF(N297="základní",J297,0)</f>
        <v>0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17" t="s">
        <v>80</v>
      </c>
      <c r="BK297" s="157">
        <f>ROUND(I297*H297,2)</f>
        <v>0</v>
      </c>
      <c r="BL297" s="17" t="s">
        <v>126</v>
      </c>
      <c r="BM297" s="156" t="s">
        <v>1172</v>
      </c>
    </row>
    <row r="298" spans="2:65" s="1" customFormat="1" ht="11.25">
      <c r="B298" s="32"/>
      <c r="D298" s="158" t="s">
        <v>128</v>
      </c>
      <c r="F298" s="159" t="s">
        <v>569</v>
      </c>
      <c r="I298" s="88"/>
      <c r="L298" s="32"/>
      <c r="M298" s="160"/>
      <c r="N298" s="52"/>
      <c r="O298" s="52"/>
      <c r="P298" s="52"/>
      <c r="Q298" s="52"/>
      <c r="R298" s="52"/>
      <c r="S298" s="52"/>
      <c r="T298" s="53"/>
      <c r="AT298" s="17" t="s">
        <v>128</v>
      </c>
      <c r="AU298" s="17" t="s">
        <v>82</v>
      </c>
    </row>
    <row r="299" spans="2:65" s="12" customFormat="1" ht="11.25">
      <c r="B299" s="165"/>
      <c r="D299" s="158" t="s">
        <v>232</v>
      </c>
      <c r="E299" s="166" t="s">
        <v>3</v>
      </c>
      <c r="F299" s="167" t="s">
        <v>1083</v>
      </c>
      <c r="H299" s="166" t="s">
        <v>3</v>
      </c>
      <c r="I299" s="168"/>
      <c r="L299" s="165"/>
      <c r="M299" s="169"/>
      <c r="N299" s="170"/>
      <c r="O299" s="170"/>
      <c r="P299" s="170"/>
      <c r="Q299" s="170"/>
      <c r="R299" s="170"/>
      <c r="S299" s="170"/>
      <c r="T299" s="171"/>
      <c r="AT299" s="166" t="s">
        <v>232</v>
      </c>
      <c r="AU299" s="166" t="s">
        <v>82</v>
      </c>
      <c r="AV299" s="12" t="s">
        <v>80</v>
      </c>
      <c r="AW299" s="12" t="s">
        <v>33</v>
      </c>
      <c r="AX299" s="12" t="s">
        <v>72</v>
      </c>
      <c r="AY299" s="166" t="s">
        <v>119</v>
      </c>
    </row>
    <row r="300" spans="2:65" s="13" customFormat="1" ht="11.25">
      <c r="B300" s="172"/>
      <c r="D300" s="158" t="s">
        <v>232</v>
      </c>
      <c r="E300" s="173" t="s">
        <v>3</v>
      </c>
      <c r="F300" s="174" t="s">
        <v>1173</v>
      </c>
      <c r="H300" s="175">
        <v>461.625</v>
      </c>
      <c r="I300" s="176"/>
      <c r="L300" s="172"/>
      <c r="M300" s="177"/>
      <c r="N300" s="178"/>
      <c r="O300" s="178"/>
      <c r="P300" s="178"/>
      <c r="Q300" s="178"/>
      <c r="R300" s="178"/>
      <c r="S300" s="178"/>
      <c r="T300" s="179"/>
      <c r="AT300" s="173" t="s">
        <v>232</v>
      </c>
      <c r="AU300" s="173" t="s">
        <v>82</v>
      </c>
      <c r="AV300" s="13" t="s">
        <v>82</v>
      </c>
      <c r="AW300" s="13" t="s">
        <v>33</v>
      </c>
      <c r="AX300" s="13" t="s">
        <v>72</v>
      </c>
      <c r="AY300" s="173" t="s">
        <v>119</v>
      </c>
    </row>
    <row r="301" spans="2:65" s="14" customFormat="1" ht="11.25">
      <c r="B301" s="180"/>
      <c r="D301" s="158" t="s">
        <v>232</v>
      </c>
      <c r="E301" s="181" t="s">
        <v>3</v>
      </c>
      <c r="F301" s="182" t="s">
        <v>235</v>
      </c>
      <c r="H301" s="183">
        <v>461.625</v>
      </c>
      <c r="I301" s="184"/>
      <c r="L301" s="180"/>
      <c r="M301" s="185"/>
      <c r="N301" s="186"/>
      <c r="O301" s="186"/>
      <c r="P301" s="186"/>
      <c r="Q301" s="186"/>
      <c r="R301" s="186"/>
      <c r="S301" s="186"/>
      <c r="T301" s="187"/>
      <c r="AT301" s="181" t="s">
        <v>232</v>
      </c>
      <c r="AU301" s="181" t="s">
        <v>82</v>
      </c>
      <c r="AV301" s="14" t="s">
        <v>126</v>
      </c>
      <c r="AW301" s="14" t="s">
        <v>33</v>
      </c>
      <c r="AX301" s="14" t="s">
        <v>80</v>
      </c>
      <c r="AY301" s="181" t="s">
        <v>119</v>
      </c>
    </row>
    <row r="302" spans="2:65" s="1" customFormat="1" ht="16.5" customHeight="1">
      <c r="B302" s="144"/>
      <c r="C302" s="145" t="s">
        <v>466</v>
      </c>
      <c r="D302" s="145" t="s">
        <v>122</v>
      </c>
      <c r="E302" s="146" t="s">
        <v>572</v>
      </c>
      <c r="F302" s="147" t="s">
        <v>573</v>
      </c>
      <c r="G302" s="148" t="s">
        <v>252</v>
      </c>
      <c r="H302" s="149">
        <v>41546.25</v>
      </c>
      <c r="I302" s="150"/>
      <c r="J302" s="151">
        <f>ROUND(I302*H302,2)</f>
        <v>0</v>
      </c>
      <c r="K302" s="147" t="s">
        <v>914</v>
      </c>
      <c r="L302" s="32"/>
      <c r="M302" s="152" t="s">
        <v>3</v>
      </c>
      <c r="N302" s="153" t="s">
        <v>43</v>
      </c>
      <c r="O302" s="52"/>
      <c r="P302" s="154">
        <f>O302*H302</f>
        <v>0</v>
      </c>
      <c r="Q302" s="154">
        <v>0</v>
      </c>
      <c r="R302" s="154">
        <f>Q302*H302</f>
        <v>0</v>
      </c>
      <c r="S302" s="154">
        <v>0</v>
      </c>
      <c r="T302" s="155">
        <f>S302*H302</f>
        <v>0</v>
      </c>
      <c r="AR302" s="156" t="s">
        <v>126</v>
      </c>
      <c r="AT302" s="156" t="s">
        <v>122</v>
      </c>
      <c r="AU302" s="156" t="s">
        <v>82</v>
      </c>
      <c r="AY302" s="17" t="s">
        <v>119</v>
      </c>
      <c r="BE302" s="157">
        <f>IF(N302="základní",J302,0)</f>
        <v>0</v>
      </c>
      <c r="BF302" s="157">
        <f>IF(N302="snížená",J302,0)</f>
        <v>0</v>
      </c>
      <c r="BG302" s="157">
        <f>IF(N302="zákl. přenesená",J302,0)</f>
        <v>0</v>
      </c>
      <c r="BH302" s="157">
        <f>IF(N302="sníž. přenesená",J302,0)</f>
        <v>0</v>
      </c>
      <c r="BI302" s="157">
        <f>IF(N302="nulová",J302,0)</f>
        <v>0</v>
      </c>
      <c r="BJ302" s="17" t="s">
        <v>80</v>
      </c>
      <c r="BK302" s="157">
        <f>ROUND(I302*H302,2)</f>
        <v>0</v>
      </c>
      <c r="BL302" s="17" t="s">
        <v>126</v>
      </c>
      <c r="BM302" s="156" t="s">
        <v>1174</v>
      </c>
    </row>
    <row r="303" spans="2:65" s="1" customFormat="1" ht="11.25">
      <c r="B303" s="32"/>
      <c r="D303" s="158" t="s">
        <v>128</v>
      </c>
      <c r="F303" s="159" t="s">
        <v>573</v>
      </c>
      <c r="I303" s="88"/>
      <c r="L303" s="32"/>
      <c r="M303" s="160"/>
      <c r="N303" s="52"/>
      <c r="O303" s="52"/>
      <c r="P303" s="52"/>
      <c r="Q303" s="52"/>
      <c r="R303" s="52"/>
      <c r="S303" s="52"/>
      <c r="T303" s="53"/>
      <c r="AT303" s="17" t="s">
        <v>128</v>
      </c>
      <c r="AU303" s="17" t="s">
        <v>82</v>
      </c>
    </row>
    <row r="304" spans="2:65" s="1" customFormat="1" ht="19.5">
      <c r="B304" s="32"/>
      <c r="D304" s="158" t="s">
        <v>129</v>
      </c>
      <c r="F304" s="161" t="s">
        <v>589</v>
      </c>
      <c r="I304" s="88"/>
      <c r="L304" s="32"/>
      <c r="M304" s="160"/>
      <c r="N304" s="52"/>
      <c r="O304" s="52"/>
      <c r="P304" s="52"/>
      <c r="Q304" s="52"/>
      <c r="R304" s="52"/>
      <c r="S304" s="52"/>
      <c r="T304" s="53"/>
      <c r="AT304" s="17" t="s">
        <v>129</v>
      </c>
      <c r="AU304" s="17" t="s">
        <v>82</v>
      </c>
    </row>
    <row r="305" spans="2:65" s="12" customFormat="1" ht="11.25">
      <c r="B305" s="165"/>
      <c r="D305" s="158" t="s">
        <v>232</v>
      </c>
      <c r="E305" s="166" t="s">
        <v>3</v>
      </c>
      <c r="F305" s="167" t="s">
        <v>1083</v>
      </c>
      <c r="H305" s="166" t="s">
        <v>3</v>
      </c>
      <c r="I305" s="168"/>
      <c r="L305" s="165"/>
      <c r="M305" s="169"/>
      <c r="N305" s="170"/>
      <c r="O305" s="170"/>
      <c r="P305" s="170"/>
      <c r="Q305" s="170"/>
      <c r="R305" s="170"/>
      <c r="S305" s="170"/>
      <c r="T305" s="171"/>
      <c r="AT305" s="166" t="s">
        <v>232</v>
      </c>
      <c r="AU305" s="166" t="s">
        <v>82</v>
      </c>
      <c r="AV305" s="12" t="s">
        <v>80</v>
      </c>
      <c r="AW305" s="12" t="s">
        <v>33</v>
      </c>
      <c r="AX305" s="12" t="s">
        <v>72</v>
      </c>
      <c r="AY305" s="166" t="s">
        <v>119</v>
      </c>
    </row>
    <row r="306" spans="2:65" s="13" customFormat="1" ht="11.25">
      <c r="B306" s="172"/>
      <c r="D306" s="158" t="s">
        <v>232</v>
      </c>
      <c r="E306" s="173" t="s">
        <v>3</v>
      </c>
      <c r="F306" s="174" t="s">
        <v>1173</v>
      </c>
      <c r="H306" s="175">
        <v>461.625</v>
      </c>
      <c r="I306" s="176"/>
      <c r="L306" s="172"/>
      <c r="M306" s="177"/>
      <c r="N306" s="178"/>
      <c r="O306" s="178"/>
      <c r="P306" s="178"/>
      <c r="Q306" s="178"/>
      <c r="R306" s="178"/>
      <c r="S306" s="178"/>
      <c r="T306" s="179"/>
      <c r="AT306" s="173" t="s">
        <v>232</v>
      </c>
      <c r="AU306" s="173" t="s">
        <v>82</v>
      </c>
      <c r="AV306" s="13" t="s">
        <v>82</v>
      </c>
      <c r="AW306" s="13" t="s">
        <v>33</v>
      </c>
      <c r="AX306" s="13" t="s">
        <v>72</v>
      </c>
      <c r="AY306" s="173" t="s">
        <v>119</v>
      </c>
    </row>
    <row r="307" spans="2:65" s="14" customFormat="1" ht="11.25">
      <c r="B307" s="180"/>
      <c r="D307" s="158" t="s">
        <v>232</v>
      </c>
      <c r="E307" s="181" t="s">
        <v>3</v>
      </c>
      <c r="F307" s="182" t="s">
        <v>235</v>
      </c>
      <c r="H307" s="183">
        <v>461.625</v>
      </c>
      <c r="I307" s="184"/>
      <c r="L307" s="180"/>
      <c r="M307" s="185"/>
      <c r="N307" s="186"/>
      <c r="O307" s="186"/>
      <c r="P307" s="186"/>
      <c r="Q307" s="186"/>
      <c r="R307" s="186"/>
      <c r="S307" s="186"/>
      <c r="T307" s="187"/>
      <c r="AT307" s="181" t="s">
        <v>232</v>
      </c>
      <c r="AU307" s="181" t="s">
        <v>82</v>
      </c>
      <c r="AV307" s="14" t="s">
        <v>126</v>
      </c>
      <c r="AW307" s="14" t="s">
        <v>33</v>
      </c>
      <c r="AX307" s="14" t="s">
        <v>80</v>
      </c>
      <c r="AY307" s="181" t="s">
        <v>119</v>
      </c>
    </row>
    <row r="308" spans="2:65" s="13" customFormat="1" ht="11.25">
      <c r="B308" s="172"/>
      <c r="D308" s="158" t="s">
        <v>232</v>
      </c>
      <c r="F308" s="174" t="s">
        <v>1175</v>
      </c>
      <c r="H308" s="175">
        <v>41546.25</v>
      </c>
      <c r="I308" s="176"/>
      <c r="L308" s="172"/>
      <c r="M308" s="177"/>
      <c r="N308" s="178"/>
      <c r="O308" s="178"/>
      <c r="P308" s="178"/>
      <c r="Q308" s="178"/>
      <c r="R308" s="178"/>
      <c r="S308" s="178"/>
      <c r="T308" s="179"/>
      <c r="AT308" s="173" t="s">
        <v>232</v>
      </c>
      <c r="AU308" s="173" t="s">
        <v>82</v>
      </c>
      <c r="AV308" s="13" t="s">
        <v>82</v>
      </c>
      <c r="AW308" s="13" t="s">
        <v>4</v>
      </c>
      <c r="AX308" s="13" t="s">
        <v>80</v>
      </c>
      <c r="AY308" s="173" t="s">
        <v>119</v>
      </c>
    </row>
    <row r="309" spans="2:65" s="1" customFormat="1" ht="16.5" customHeight="1">
      <c r="B309" s="144"/>
      <c r="C309" s="145" t="s">
        <v>470</v>
      </c>
      <c r="D309" s="145" t="s">
        <v>122</v>
      </c>
      <c r="E309" s="146" t="s">
        <v>578</v>
      </c>
      <c r="F309" s="147" t="s">
        <v>579</v>
      </c>
      <c r="G309" s="148" t="s">
        <v>252</v>
      </c>
      <c r="H309" s="149">
        <v>461.625</v>
      </c>
      <c r="I309" s="150"/>
      <c r="J309" s="151">
        <f>ROUND(I309*H309,2)</f>
        <v>0</v>
      </c>
      <c r="K309" s="147" t="s">
        <v>914</v>
      </c>
      <c r="L309" s="32"/>
      <c r="M309" s="152" t="s">
        <v>3</v>
      </c>
      <c r="N309" s="153" t="s">
        <v>43</v>
      </c>
      <c r="O309" s="52"/>
      <c r="P309" s="154">
        <f>O309*H309</f>
        <v>0</v>
      </c>
      <c r="Q309" s="154">
        <v>0</v>
      </c>
      <c r="R309" s="154">
        <f>Q309*H309</f>
        <v>0</v>
      </c>
      <c r="S309" s="154">
        <v>0</v>
      </c>
      <c r="T309" s="155">
        <f>S309*H309</f>
        <v>0</v>
      </c>
      <c r="AR309" s="156" t="s">
        <v>126</v>
      </c>
      <c r="AT309" s="156" t="s">
        <v>122</v>
      </c>
      <c r="AU309" s="156" t="s">
        <v>82</v>
      </c>
      <c r="AY309" s="17" t="s">
        <v>119</v>
      </c>
      <c r="BE309" s="157">
        <f>IF(N309="základní",J309,0)</f>
        <v>0</v>
      </c>
      <c r="BF309" s="157">
        <f>IF(N309="snížená",J309,0)</f>
        <v>0</v>
      </c>
      <c r="BG309" s="157">
        <f>IF(N309="zákl. přenesená",J309,0)</f>
        <v>0</v>
      </c>
      <c r="BH309" s="157">
        <f>IF(N309="sníž. přenesená",J309,0)</f>
        <v>0</v>
      </c>
      <c r="BI309" s="157">
        <f>IF(N309="nulová",J309,0)</f>
        <v>0</v>
      </c>
      <c r="BJ309" s="17" t="s">
        <v>80</v>
      </c>
      <c r="BK309" s="157">
        <f>ROUND(I309*H309,2)</f>
        <v>0</v>
      </c>
      <c r="BL309" s="17" t="s">
        <v>126</v>
      </c>
      <c r="BM309" s="156" t="s">
        <v>1176</v>
      </c>
    </row>
    <row r="310" spans="2:65" s="1" customFormat="1" ht="11.25">
      <c r="B310" s="32"/>
      <c r="D310" s="158" t="s">
        <v>128</v>
      </c>
      <c r="F310" s="159" t="s">
        <v>579</v>
      </c>
      <c r="I310" s="88"/>
      <c r="L310" s="32"/>
      <c r="M310" s="160"/>
      <c r="N310" s="52"/>
      <c r="O310" s="52"/>
      <c r="P310" s="52"/>
      <c r="Q310" s="52"/>
      <c r="R310" s="52"/>
      <c r="S310" s="52"/>
      <c r="T310" s="53"/>
      <c r="AT310" s="17" t="s">
        <v>128</v>
      </c>
      <c r="AU310" s="17" t="s">
        <v>82</v>
      </c>
    </row>
    <row r="311" spans="2:65" s="12" customFormat="1" ht="11.25">
      <c r="B311" s="165"/>
      <c r="D311" s="158" t="s">
        <v>232</v>
      </c>
      <c r="E311" s="166" t="s">
        <v>3</v>
      </c>
      <c r="F311" s="167" t="s">
        <v>1083</v>
      </c>
      <c r="H311" s="166" t="s">
        <v>3</v>
      </c>
      <c r="I311" s="168"/>
      <c r="L311" s="165"/>
      <c r="M311" s="169"/>
      <c r="N311" s="170"/>
      <c r="O311" s="170"/>
      <c r="P311" s="170"/>
      <c r="Q311" s="170"/>
      <c r="R311" s="170"/>
      <c r="S311" s="170"/>
      <c r="T311" s="171"/>
      <c r="AT311" s="166" t="s">
        <v>232</v>
      </c>
      <c r="AU311" s="166" t="s">
        <v>82</v>
      </c>
      <c r="AV311" s="12" t="s">
        <v>80</v>
      </c>
      <c r="AW311" s="12" t="s">
        <v>33</v>
      </c>
      <c r="AX311" s="12" t="s">
        <v>72</v>
      </c>
      <c r="AY311" s="166" t="s">
        <v>119</v>
      </c>
    </row>
    <row r="312" spans="2:65" s="13" customFormat="1" ht="11.25">
      <c r="B312" s="172"/>
      <c r="D312" s="158" t="s">
        <v>232</v>
      </c>
      <c r="E312" s="173" t="s">
        <v>3</v>
      </c>
      <c r="F312" s="174" t="s">
        <v>1173</v>
      </c>
      <c r="H312" s="175">
        <v>461.625</v>
      </c>
      <c r="I312" s="176"/>
      <c r="L312" s="172"/>
      <c r="M312" s="177"/>
      <c r="N312" s="178"/>
      <c r="O312" s="178"/>
      <c r="P312" s="178"/>
      <c r="Q312" s="178"/>
      <c r="R312" s="178"/>
      <c r="S312" s="178"/>
      <c r="T312" s="179"/>
      <c r="AT312" s="173" t="s">
        <v>232</v>
      </c>
      <c r="AU312" s="173" t="s">
        <v>82</v>
      </c>
      <c r="AV312" s="13" t="s">
        <v>82</v>
      </c>
      <c r="AW312" s="13" t="s">
        <v>33</v>
      </c>
      <c r="AX312" s="13" t="s">
        <v>72</v>
      </c>
      <c r="AY312" s="173" t="s">
        <v>119</v>
      </c>
    </row>
    <row r="313" spans="2:65" s="14" customFormat="1" ht="11.25">
      <c r="B313" s="180"/>
      <c r="D313" s="158" t="s">
        <v>232</v>
      </c>
      <c r="E313" s="181" t="s">
        <v>3</v>
      </c>
      <c r="F313" s="182" t="s">
        <v>235</v>
      </c>
      <c r="H313" s="183">
        <v>461.625</v>
      </c>
      <c r="I313" s="184"/>
      <c r="L313" s="180"/>
      <c r="M313" s="185"/>
      <c r="N313" s="186"/>
      <c r="O313" s="186"/>
      <c r="P313" s="186"/>
      <c r="Q313" s="186"/>
      <c r="R313" s="186"/>
      <c r="S313" s="186"/>
      <c r="T313" s="187"/>
      <c r="AT313" s="181" t="s">
        <v>232</v>
      </c>
      <c r="AU313" s="181" t="s">
        <v>82</v>
      </c>
      <c r="AV313" s="14" t="s">
        <v>126</v>
      </c>
      <c r="AW313" s="14" t="s">
        <v>33</v>
      </c>
      <c r="AX313" s="14" t="s">
        <v>80</v>
      </c>
      <c r="AY313" s="181" t="s">
        <v>119</v>
      </c>
    </row>
    <row r="314" spans="2:65" s="1" customFormat="1" ht="16.5" customHeight="1">
      <c r="B314" s="144"/>
      <c r="C314" s="145" t="s">
        <v>475</v>
      </c>
      <c r="D314" s="145" t="s">
        <v>122</v>
      </c>
      <c r="E314" s="146" t="s">
        <v>582</v>
      </c>
      <c r="F314" s="147" t="s">
        <v>583</v>
      </c>
      <c r="G314" s="148" t="s">
        <v>252</v>
      </c>
      <c r="H314" s="149">
        <v>461.625</v>
      </c>
      <c r="I314" s="150"/>
      <c r="J314" s="151">
        <f>ROUND(I314*H314,2)</f>
        <v>0</v>
      </c>
      <c r="K314" s="147" t="s">
        <v>914</v>
      </c>
      <c r="L314" s="32"/>
      <c r="M314" s="152" t="s">
        <v>3</v>
      </c>
      <c r="N314" s="153" t="s">
        <v>43</v>
      </c>
      <c r="O314" s="52"/>
      <c r="P314" s="154">
        <f>O314*H314</f>
        <v>0</v>
      </c>
      <c r="Q314" s="154">
        <v>0</v>
      </c>
      <c r="R314" s="154">
        <f>Q314*H314</f>
        <v>0</v>
      </c>
      <c r="S314" s="154">
        <v>0</v>
      </c>
      <c r="T314" s="155">
        <f>S314*H314</f>
        <v>0</v>
      </c>
      <c r="AR314" s="156" t="s">
        <v>126</v>
      </c>
      <c r="AT314" s="156" t="s">
        <v>122</v>
      </c>
      <c r="AU314" s="156" t="s">
        <v>82</v>
      </c>
      <c r="AY314" s="17" t="s">
        <v>119</v>
      </c>
      <c r="BE314" s="157">
        <f>IF(N314="základní",J314,0)</f>
        <v>0</v>
      </c>
      <c r="BF314" s="157">
        <f>IF(N314="snížená",J314,0)</f>
        <v>0</v>
      </c>
      <c r="BG314" s="157">
        <f>IF(N314="zákl. přenesená",J314,0)</f>
        <v>0</v>
      </c>
      <c r="BH314" s="157">
        <f>IF(N314="sníž. přenesená",J314,0)</f>
        <v>0</v>
      </c>
      <c r="BI314" s="157">
        <f>IF(N314="nulová",J314,0)</f>
        <v>0</v>
      </c>
      <c r="BJ314" s="17" t="s">
        <v>80</v>
      </c>
      <c r="BK314" s="157">
        <f>ROUND(I314*H314,2)</f>
        <v>0</v>
      </c>
      <c r="BL314" s="17" t="s">
        <v>126</v>
      </c>
      <c r="BM314" s="156" t="s">
        <v>1177</v>
      </c>
    </row>
    <row r="315" spans="2:65" s="1" customFormat="1" ht="11.25">
      <c r="B315" s="32"/>
      <c r="D315" s="158" t="s">
        <v>128</v>
      </c>
      <c r="F315" s="159" t="s">
        <v>583</v>
      </c>
      <c r="I315" s="88"/>
      <c r="L315" s="32"/>
      <c r="M315" s="160"/>
      <c r="N315" s="52"/>
      <c r="O315" s="52"/>
      <c r="P315" s="52"/>
      <c r="Q315" s="52"/>
      <c r="R315" s="52"/>
      <c r="S315" s="52"/>
      <c r="T315" s="53"/>
      <c r="AT315" s="17" t="s">
        <v>128</v>
      </c>
      <c r="AU315" s="17" t="s">
        <v>82</v>
      </c>
    </row>
    <row r="316" spans="2:65" s="12" customFormat="1" ht="11.25">
      <c r="B316" s="165"/>
      <c r="D316" s="158" t="s">
        <v>232</v>
      </c>
      <c r="E316" s="166" t="s">
        <v>3</v>
      </c>
      <c r="F316" s="167" t="s">
        <v>1083</v>
      </c>
      <c r="H316" s="166" t="s">
        <v>3</v>
      </c>
      <c r="I316" s="168"/>
      <c r="L316" s="165"/>
      <c r="M316" s="169"/>
      <c r="N316" s="170"/>
      <c r="O316" s="170"/>
      <c r="P316" s="170"/>
      <c r="Q316" s="170"/>
      <c r="R316" s="170"/>
      <c r="S316" s="170"/>
      <c r="T316" s="171"/>
      <c r="AT316" s="166" t="s">
        <v>232</v>
      </c>
      <c r="AU316" s="166" t="s">
        <v>82</v>
      </c>
      <c r="AV316" s="12" t="s">
        <v>80</v>
      </c>
      <c r="AW316" s="12" t="s">
        <v>33</v>
      </c>
      <c r="AX316" s="12" t="s">
        <v>72</v>
      </c>
      <c r="AY316" s="166" t="s">
        <v>119</v>
      </c>
    </row>
    <row r="317" spans="2:65" s="13" customFormat="1" ht="11.25">
      <c r="B317" s="172"/>
      <c r="D317" s="158" t="s">
        <v>232</v>
      </c>
      <c r="E317" s="173" t="s">
        <v>3</v>
      </c>
      <c r="F317" s="174" t="s">
        <v>1173</v>
      </c>
      <c r="H317" s="175">
        <v>461.625</v>
      </c>
      <c r="I317" s="176"/>
      <c r="L317" s="172"/>
      <c r="M317" s="177"/>
      <c r="N317" s="178"/>
      <c r="O317" s="178"/>
      <c r="P317" s="178"/>
      <c r="Q317" s="178"/>
      <c r="R317" s="178"/>
      <c r="S317" s="178"/>
      <c r="T317" s="179"/>
      <c r="AT317" s="173" t="s">
        <v>232</v>
      </c>
      <c r="AU317" s="173" t="s">
        <v>82</v>
      </c>
      <c r="AV317" s="13" t="s">
        <v>82</v>
      </c>
      <c r="AW317" s="13" t="s">
        <v>33</v>
      </c>
      <c r="AX317" s="13" t="s">
        <v>72</v>
      </c>
      <c r="AY317" s="173" t="s">
        <v>119</v>
      </c>
    </row>
    <row r="318" spans="2:65" s="14" customFormat="1" ht="11.25">
      <c r="B318" s="180"/>
      <c r="D318" s="158" t="s">
        <v>232</v>
      </c>
      <c r="E318" s="181" t="s">
        <v>3</v>
      </c>
      <c r="F318" s="182" t="s">
        <v>235</v>
      </c>
      <c r="H318" s="183">
        <v>461.625</v>
      </c>
      <c r="I318" s="184"/>
      <c r="L318" s="180"/>
      <c r="M318" s="185"/>
      <c r="N318" s="186"/>
      <c r="O318" s="186"/>
      <c r="P318" s="186"/>
      <c r="Q318" s="186"/>
      <c r="R318" s="186"/>
      <c r="S318" s="186"/>
      <c r="T318" s="187"/>
      <c r="AT318" s="181" t="s">
        <v>232</v>
      </c>
      <c r="AU318" s="181" t="s">
        <v>82</v>
      </c>
      <c r="AV318" s="14" t="s">
        <v>126</v>
      </c>
      <c r="AW318" s="14" t="s">
        <v>33</v>
      </c>
      <c r="AX318" s="14" t="s">
        <v>80</v>
      </c>
      <c r="AY318" s="181" t="s">
        <v>119</v>
      </c>
    </row>
    <row r="319" spans="2:65" s="1" customFormat="1" ht="16.5" customHeight="1">
      <c r="B319" s="144"/>
      <c r="C319" s="145" t="s">
        <v>481</v>
      </c>
      <c r="D319" s="145" t="s">
        <v>122</v>
      </c>
      <c r="E319" s="146" t="s">
        <v>586</v>
      </c>
      <c r="F319" s="147" t="s">
        <v>587</v>
      </c>
      <c r="G319" s="148" t="s">
        <v>252</v>
      </c>
      <c r="H319" s="149">
        <v>41546.25</v>
      </c>
      <c r="I319" s="150"/>
      <c r="J319" s="151">
        <f>ROUND(I319*H319,2)</f>
        <v>0</v>
      </c>
      <c r="K319" s="147" t="s">
        <v>914</v>
      </c>
      <c r="L319" s="32"/>
      <c r="M319" s="152" t="s">
        <v>3</v>
      </c>
      <c r="N319" s="153" t="s">
        <v>43</v>
      </c>
      <c r="O319" s="52"/>
      <c r="P319" s="154">
        <f>O319*H319</f>
        <v>0</v>
      </c>
      <c r="Q319" s="154">
        <v>0</v>
      </c>
      <c r="R319" s="154">
        <f>Q319*H319</f>
        <v>0</v>
      </c>
      <c r="S319" s="154">
        <v>0</v>
      </c>
      <c r="T319" s="155">
        <f>S319*H319</f>
        <v>0</v>
      </c>
      <c r="AR319" s="156" t="s">
        <v>126</v>
      </c>
      <c r="AT319" s="156" t="s">
        <v>122</v>
      </c>
      <c r="AU319" s="156" t="s">
        <v>82</v>
      </c>
      <c r="AY319" s="17" t="s">
        <v>119</v>
      </c>
      <c r="BE319" s="157">
        <f>IF(N319="základní",J319,0)</f>
        <v>0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17" t="s">
        <v>80</v>
      </c>
      <c r="BK319" s="157">
        <f>ROUND(I319*H319,2)</f>
        <v>0</v>
      </c>
      <c r="BL319" s="17" t="s">
        <v>126</v>
      </c>
      <c r="BM319" s="156" t="s">
        <v>1178</v>
      </c>
    </row>
    <row r="320" spans="2:65" s="1" customFormat="1" ht="11.25">
      <c r="B320" s="32"/>
      <c r="D320" s="158" t="s">
        <v>128</v>
      </c>
      <c r="F320" s="159" t="s">
        <v>587</v>
      </c>
      <c r="I320" s="88"/>
      <c r="L320" s="32"/>
      <c r="M320" s="160"/>
      <c r="N320" s="52"/>
      <c r="O320" s="52"/>
      <c r="P320" s="52"/>
      <c r="Q320" s="52"/>
      <c r="R320" s="52"/>
      <c r="S320" s="52"/>
      <c r="T320" s="53"/>
      <c r="AT320" s="17" t="s">
        <v>128</v>
      </c>
      <c r="AU320" s="17" t="s">
        <v>82</v>
      </c>
    </row>
    <row r="321" spans="2:65" s="1" customFormat="1" ht="19.5">
      <c r="B321" s="32"/>
      <c r="D321" s="158" t="s">
        <v>129</v>
      </c>
      <c r="F321" s="161" t="s">
        <v>589</v>
      </c>
      <c r="I321" s="88"/>
      <c r="L321" s="32"/>
      <c r="M321" s="160"/>
      <c r="N321" s="52"/>
      <c r="O321" s="52"/>
      <c r="P321" s="52"/>
      <c r="Q321" s="52"/>
      <c r="R321" s="52"/>
      <c r="S321" s="52"/>
      <c r="T321" s="53"/>
      <c r="AT321" s="17" t="s">
        <v>129</v>
      </c>
      <c r="AU321" s="17" t="s">
        <v>82</v>
      </c>
    </row>
    <row r="322" spans="2:65" s="12" customFormat="1" ht="11.25">
      <c r="B322" s="165"/>
      <c r="D322" s="158" t="s">
        <v>232</v>
      </c>
      <c r="E322" s="166" t="s">
        <v>3</v>
      </c>
      <c r="F322" s="167" t="s">
        <v>1083</v>
      </c>
      <c r="H322" s="166" t="s">
        <v>3</v>
      </c>
      <c r="I322" s="168"/>
      <c r="L322" s="165"/>
      <c r="M322" s="169"/>
      <c r="N322" s="170"/>
      <c r="O322" s="170"/>
      <c r="P322" s="170"/>
      <c r="Q322" s="170"/>
      <c r="R322" s="170"/>
      <c r="S322" s="170"/>
      <c r="T322" s="171"/>
      <c r="AT322" s="166" t="s">
        <v>232</v>
      </c>
      <c r="AU322" s="166" t="s">
        <v>82</v>
      </c>
      <c r="AV322" s="12" t="s">
        <v>80</v>
      </c>
      <c r="AW322" s="12" t="s">
        <v>33</v>
      </c>
      <c r="AX322" s="12" t="s">
        <v>72</v>
      </c>
      <c r="AY322" s="166" t="s">
        <v>119</v>
      </c>
    </row>
    <row r="323" spans="2:65" s="13" customFormat="1" ht="11.25">
      <c r="B323" s="172"/>
      <c r="D323" s="158" t="s">
        <v>232</v>
      </c>
      <c r="E323" s="173" t="s">
        <v>3</v>
      </c>
      <c r="F323" s="174" t="s">
        <v>1173</v>
      </c>
      <c r="H323" s="175">
        <v>461.625</v>
      </c>
      <c r="I323" s="176"/>
      <c r="L323" s="172"/>
      <c r="M323" s="177"/>
      <c r="N323" s="178"/>
      <c r="O323" s="178"/>
      <c r="P323" s="178"/>
      <c r="Q323" s="178"/>
      <c r="R323" s="178"/>
      <c r="S323" s="178"/>
      <c r="T323" s="179"/>
      <c r="AT323" s="173" t="s">
        <v>232</v>
      </c>
      <c r="AU323" s="173" t="s">
        <v>82</v>
      </c>
      <c r="AV323" s="13" t="s">
        <v>82</v>
      </c>
      <c r="AW323" s="13" t="s">
        <v>33</v>
      </c>
      <c r="AX323" s="13" t="s">
        <v>72</v>
      </c>
      <c r="AY323" s="173" t="s">
        <v>119</v>
      </c>
    </row>
    <row r="324" spans="2:65" s="14" customFormat="1" ht="11.25">
      <c r="B324" s="180"/>
      <c r="D324" s="158" t="s">
        <v>232</v>
      </c>
      <c r="E324" s="181" t="s">
        <v>3</v>
      </c>
      <c r="F324" s="182" t="s">
        <v>235</v>
      </c>
      <c r="H324" s="183">
        <v>461.625</v>
      </c>
      <c r="I324" s="184"/>
      <c r="L324" s="180"/>
      <c r="M324" s="185"/>
      <c r="N324" s="186"/>
      <c r="O324" s="186"/>
      <c r="P324" s="186"/>
      <c r="Q324" s="186"/>
      <c r="R324" s="186"/>
      <c r="S324" s="186"/>
      <c r="T324" s="187"/>
      <c r="AT324" s="181" t="s">
        <v>232</v>
      </c>
      <c r="AU324" s="181" t="s">
        <v>82</v>
      </c>
      <c r="AV324" s="14" t="s">
        <v>126</v>
      </c>
      <c r="AW324" s="14" t="s">
        <v>33</v>
      </c>
      <c r="AX324" s="14" t="s">
        <v>80</v>
      </c>
      <c r="AY324" s="181" t="s">
        <v>119</v>
      </c>
    </row>
    <row r="325" spans="2:65" s="13" customFormat="1" ht="11.25">
      <c r="B325" s="172"/>
      <c r="D325" s="158" t="s">
        <v>232</v>
      </c>
      <c r="F325" s="174" t="s">
        <v>1175</v>
      </c>
      <c r="H325" s="175">
        <v>41546.25</v>
      </c>
      <c r="I325" s="176"/>
      <c r="L325" s="172"/>
      <c r="M325" s="177"/>
      <c r="N325" s="178"/>
      <c r="O325" s="178"/>
      <c r="P325" s="178"/>
      <c r="Q325" s="178"/>
      <c r="R325" s="178"/>
      <c r="S325" s="178"/>
      <c r="T325" s="179"/>
      <c r="AT325" s="173" t="s">
        <v>232</v>
      </c>
      <c r="AU325" s="173" t="s">
        <v>82</v>
      </c>
      <c r="AV325" s="13" t="s">
        <v>82</v>
      </c>
      <c r="AW325" s="13" t="s">
        <v>4</v>
      </c>
      <c r="AX325" s="13" t="s">
        <v>80</v>
      </c>
      <c r="AY325" s="173" t="s">
        <v>119</v>
      </c>
    </row>
    <row r="326" spans="2:65" s="1" customFormat="1" ht="16.5" customHeight="1">
      <c r="B326" s="144"/>
      <c r="C326" s="145" t="s">
        <v>486</v>
      </c>
      <c r="D326" s="145" t="s">
        <v>122</v>
      </c>
      <c r="E326" s="146" t="s">
        <v>591</v>
      </c>
      <c r="F326" s="147" t="s">
        <v>592</v>
      </c>
      <c r="G326" s="148" t="s">
        <v>252</v>
      </c>
      <c r="H326" s="149">
        <v>461.625</v>
      </c>
      <c r="I326" s="150"/>
      <c r="J326" s="151">
        <f>ROUND(I326*H326,2)</f>
        <v>0</v>
      </c>
      <c r="K326" s="147" t="s">
        <v>914</v>
      </c>
      <c r="L326" s="32"/>
      <c r="M326" s="152" t="s">
        <v>3</v>
      </c>
      <c r="N326" s="153" t="s">
        <v>43</v>
      </c>
      <c r="O326" s="52"/>
      <c r="P326" s="154">
        <f>O326*H326</f>
        <v>0</v>
      </c>
      <c r="Q326" s="154">
        <v>0</v>
      </c>
      <c r="R326" s="154">
        <f>Q326*H326</f>
        <v>0</v>
      </c>
      <c r="S326" s="154">
        <v>0</v>
      </c>
      <c r="T326" s="155">
        <f>S326*H326</f>
        <v>0</v>
      </c>
      <c r="AR326" s="156" t="s">
        <v>126</v>
      </c>
      <c r="AT326" s="156" t="s">
        <v>122</v>
      </c>
      <c r="AU326" s="156" t="s">
        <v>82</v>
      </c>
      <c r="AY326" s="17" t="s">
        <v>119</v>
      </c>
      <c r="BE326" s="157">
        <f>IF(N326="základní",J326,0)</f>
        <v>0</v>
      </c>
      <c r="BF326" s="157">
        <f>IF(N326="snížená",J326,0)</f>
        <v>0</v>
      </c>
      <c r="BG326" s="157">
        <f>IF(N326="zákl. přenesená",J326,0)</f>
        <v>0</v>
      </c>
      <c r="BH326" s="157">
        <f>IF(N326="sníž. přenesená",J326,0)</f>
        <v>0</v>
      </c>
      <c r="BI326" s="157">
        <f>IF(N326="nulová",J326,0)</f>
        <v>0</v>
      </c>
      <c r="BJ326" s="17" t="s">
        <v>80</v>
      </c>
      <c r="BK326" s="157">
        <f>ROUND(I326*H326,2)</f>
        <v>0</v>
      </c>
      <c r="BL326" s="17" t="s">
        <v>126</v>
      </c>
      <c r="BM326" s="156" t="s">
        <v>1179</v>
      </c>
    </row>
    <row r="327" spans="2:65" s="1" customFormat="1" ht="11.25">
      <c r="B327" s="32"/>
      <c r="D327" s="158" t="s">
        <v>128</v>
      </c>
      <c r="F327" s="159" t="s">
        <v>592</v>
      </c>
      <c r="I327" s="88"/>
      <c r="L327" s="32"/>
      <c r="M327" s="160"/>
      <c r="N327" s="52"/>
      <c r="O327" s="52"/>
      <c r="P327" s="52"/>
      <c r="Q327" s="52"/>
      <c r="R327" s="52"/>
      <c r="S327" s="52"/>
      <c r="T327" s="53"/>
      <c r="AT327" s="17" t="s">
        <v>128</v>
      </c>
      <c r="AU327" s="17" t="s">
        <v>82</v>
      </c>
    </row>
    <row r="328" spans="2:65" s="12" customFormat="1" ht="11.25">
      <c r="B328" s="165"/>
      <c r="D328" s="158" t="s">
        <v>232</v>
      </c>
      <c r="E328" s="166" t="s">
        <v>3</v>
      </c>
      <c r="F328" s="167" t="s">
        <v>1083</v>
      </c>
      <c r="H328" s="166" t="s">
        <v>3</v>
      </c>
      <c r="I328" s="168"/>
      <c r="L328" s="165"/>
      <c r="M328" s="169"/>
      <c r="N328" s="170"/>
      <c r="O328" s="170"/>
      <c r="P328" s="170"/>
      <c r="Q328" s="170"/>
      <c r="R328" s="170"/>
      <c r="S328" s="170"/>
      <c r="T328" s="171"/>
      <c r="AT328" s="166" t="s">
        <v>232</v>
      </c>
      <c r="AU328" s="166" t="s">
        <v>82</v>
      </c>
      <c r="AV328" s="12" t="s">
        <v>80</v>
      </c>
      <c r="AW328" s="12" t="s">
        <v>33</v>
      </c>
      <c r="AX328" s="12" t="s">
        <v>72</v>
      </c>
      <c r="AY328" s="166" t="s">
        <v>119</v>
      </c>
    </row>
    <row r="329" spans="2:65" s="13" customFormat="1" ht="11.25">
      <c r="B329" s="172"/>
      <c r="D329" s="158" t="s">
        <v>232</v>
      </c>
      <c r="E329" s="173" t="s">
        <v>3</v>
      </c>
      <c r="F329" s="174" t="s">
        <v>1173</v>
      </c>
      <c r="H329" s="175">
        <v>461.625</v>
      </c>
      <c r="I329" s="176"/>
      <c r="L329" s="172"/>
      <c r="M329" s="177"/>
      <c r="N329" s="178"/>
      <c r="O329" s="178"/>
      <c r="P329" s="178"/>
      <c r="Q329" s="178"/>
      <c r="R329" s="178"/>
      <c r="S329" s="178"/>
      <c r="T329" s="179"/>
      <c r="AT329" s="173" t="s">
        <v>232</v>
      </c>
      <c r="AU329" s="173" t="s">
        <v>82</v>
      </c>
      <c r="AV329" s="13" t="s">
        <v>82</v>
      </c>
      <c r="AW329" s="13" t="s">
        <v>33</v>
      </c>
      <c r="AX329" s="13" t="s">
        <v>72</v>
      </c>
      <c r="AY329" s="173" t="s">
        <v>119</v>
      </c>
    </row>
    <row r="330" spans="2:65" s="14" customFormat="1" ht="11.25">
      <c r="B330" s="180"/>
      <c r="D330" s="158" t="s">
        <v>232</v>
      </c>
      <c r="E330" s="181" t="s">
        <v>3</v>
      </c>
      <c r="F330" s="182" t="s">
        <v>235</v>
      </c>
      <c r="H330" s="183">
        <v>461.625</v>
      </c>
      <c r="I330" s="184"/>
      <c r="L330" s="180"/>
      <c r="M330" s="185"/>
      <c r="N330" s="186"/>
      <c r="O330" s="186"/>
      <c r="P330" s="186"/>
      <c r="Q330" s="186"/>
      <c r="R330" s="186"/>
      <c r="S330" s="186"/>
      <c r="T330" s="187"/>
      <c r="AT330" s="181" t="s">
        <v>232</v>
      </c>
      <c r="AU330" s="181" t="s">
        <v>82</v>
      </c>
      <c r="AV330" s="14" t="s">
        <v>126</v>
      </c>
      <c r="AW330" s="14" t="s">
        <v>33</v>
      </c>
      <c r="AX330" s="14" t="s">
        <v>80</v>
      </c>
      <c r="AY330" s="181" t="s">
        <v>119</v>
      </c>
    </row>
    <row r="331" spans="2:65" s="1" customFormat="1" ht="16.5" customHeight="1">
      <c r="B331" s="144"/>
      <c r="C331" s="145" t="s">
        <v>491</v>
      </c>
      <c r="D331" s="145" t="s">
        <v>122</v>
      </c>
      <c r="E331" s="146" t="s">
        <v>600</v>
      </c>
      <c r="F331" s="147" t="s">
        <v>601</v>
      </c>
      <c r="G331" s="148" t="s">
        <v>247</v>
      </c>
      <c r="H331" s="149">
        <v>4.2000000000000003E-2</v>
      </c>
      <c r="I331" s="150"/>
      <c r="J331" s="151">
        <f>ROUND(I331*H331,2)</f>
        <v>0</v>
      </c>
      <c r="K331" s="147" t="s">
        <v>3</v>
      </c>
      <c r="L331" s="32"/>
      <c r="M331" s="152" t="s">
        <v>3</v>
      </c>
      <c r="N331" s="153" t="s">
        <v>43</v>
      </c>
      <c r="O331" s="52"/>
      <c r="P331" s="154">
        <f>O331*H331</f>
        <v>0</v>
      </c>
      <c r="Q331" s="154">
        <v>0</v>
      </c>
      <c r="R331" s="154">
        <f>Q331*H331</f>
        <v>0</v>
      </c>
      <c r="S331" s="154">
        <v>0</v>
      </c>
      <c r="T331" s="155">
        <f>S331*H331</f>
        <v>0</v>
      </c>
      <c r="AR331" s="156" t="s">
        <v>126</v>
      </c>
      <c r="AT331" s="156" t="s">
        <v>122</v>
      </c>
      <c r="AU331" s="156" t="s">
        <v>82</v>
      </c>
      <c r="AY331" s="17" t="s">
        <v>119</v>
      </c>
      <c r="BE331" s="157">
        <f>IF(N331="základní",J331,0)</f>
        <v>0</v>
      </c>
      <c r="BF331" s="157">
        <f>IF(N331="snížená",J331,0)</f>
        <v>0</v>
      </c>
      <c r="BG331" s="157">
        <f>IF(N331="zákl. přenesená",J331,0)</f>
        <v>0</v>
      </c>
      <c r="BH331" s="157">
        <f>IF(N331="sníž. přenesená",J331,0)</f>
        <v>0</v>
      </c>
      <c r="BI331" s="157">
        <f>IF(N331="nulová",J331,0)</f>
        <v>0</v>
      </c>
      <c r="BJ331" s="17" t="s">
        <v>80</v>
      </c>
      <c r="BK331" s="157">
        <f>ROUND(I331*H331,2)</f>
        <v>0</v>
      </c>
      <c r="BL331" s="17" t="s">
        <v>126</v>
      </c>
      <c r="BM331" s="156" t="s">
        <v>1180</v>
      </c>
    </row>
    <row r="332" spans="2:65" s="1" customFormat="1" ht="11.25">
      <c r="B332" s="32"/>
      <c r="D332" s="158" t="s">
        <v>128</v>
      </c>
      <c r="F332" s="159" t="s">
        <v>601</v>
      </c>
      <c r="I332" s="88"/>
      <c r="L332" s="32"/>
      <c r="M332" s="160"/>
      <c r="N332" s="52"/>
      <c r="O332" s="52"/>
      <c r="P332" s="52"/>
      <c r="Q332" s="52"/>
      <c r="R332" s="52"/>
      <c r="S332" s="52"/>
      <c r="T332" s="53"/>
      <c r="AT332" s="17" t="s">
        <v>128</v>
      </c>
      <c r="AU332" s="17" t="s">
        <v>82</v>
      </c>
    </row>
    <row r="333" spans="2:65" s="1" customFormat="1" ht="19.5">
      <c r="B333" s="32"/>
      <c r="D333" s="158" t="s">
        <v>129</v>
      </c>
      <c r="F333" s="161" t="s">
        <v>1181</v>
      </c>
      <c r="I333" s="88"/>
      <c r="L333" s="32"/>
      <c r="M333" s="160"/>
      <c r="N333" s="52"/>
      <c r="O333" s="52"/>
      <c r="P333" s="52"/>
      <c r="Q333" s="52"/>
      <c r="R333" s="52"/>
      <c r="S333" s="52"/>
      <c r="T333" s="53"/>
      <c r="AT333" s="17" t="s">
        <v>129</v>
      </c>
      <c r="AU333" s="17" t="s">
        <v>82</v>
      </c>
    </row>
    <row r="334" spans="2:65" s="13" customFormat="1" ht="11.25">
      <c r="B334" s="172"/>
      <c r="D334" s="158" t="s">
        <v>232</v>
      </c>
      <c r="E334" s="173" t="s">
        <v>3</v>
      </c>
      <c r="F334" s="174" t="s">
        <v>1182</v>
      </c>
      <c r="H334" s="175">
        <v>4.2000000000000003E-2</v>
      </c>
      <c r="I334" s="176"/>
      <c r="L334" s="172"/>
      <c r="M334" s="177"/>
      <c r="N334" s="178"/>
      <c r="O334" s="178"/>
      <c r="P334" s="178"/>
      <c r="Q334" s="178"/>
      <c r="R334" s="178"/>
      <c r="S334" s="178"/>
      <c r="T334" s="179"/>
      <c r="AT334" s="173" t="s">
        <v>232</v>
      </c>
      <c r="AU334" s="173" t="s">
        <v>82</v>
      </c>
      <c r="AV334" s="13" t="s">
        <v>82</v>
      </c>
      <c r="AW334" s="13" t="s">
        <v>33</v>
      </c>
      <c r="AX334" s="13" t="s">
        <v>72</v>
      </c>
      <c r="AY334" s="173" t="s">
        <v>119</v>
      </c>
    </row>
    <row r="335" spans="2:65" s="14" customFormat="1" ht="11.25">
      <c r="B335" s="180"/>
      <c r="D335" s="158" t="s">
        <v>232</v>
      </c>
      <c r="E335" s="181" t="s">
        <v>3</v>
      </c>
      <c r="F335" s="182" t="s">
        <v>235</v>
      </c>
      <c r="H335" s="183">
        <v>4.2000000000000003E-2</v>
      </c>
      <c r="I335" s="184"/>
      <c r="L335" s="180"/>
      <c r="M335" s="185"/>
      <c r="N335" s="186"/>
      <c r="O335" s="186"/>
      <c r="P335" s="186"/>
      <c r="Q335" s="186"/>
      <c r="R335" s="186"/>
      <c r="S335" s="186"/>
      <c r="T335" s="187"/>
      <c r="AT335" s="181" t="s">
        <v>232</v>
      </c>
      <c r="AU335" s="181" t="s">
        <v>82</v>
      </c>
      <c r="AV335" s="14" t="s">
        <v>126</v>
      </c>
      <c r="AW335" s="14" t="s">
        <v>33</v>
      </c>
      <c r="AX335" s="14" t="s">
        <v>80</v>
      </c>
      <c r="AY335" s="181" t="s">
        <v>119</v>
      </c>
    </row>
    <row r="336" spans="2:65" s="1" customFormat="1" ht="16.5" customHeight="1">
      <c r="B336" s="144"/>
      <c r="C336" s="145" t="s">
        <v>496</v>
      </c>
      <c r="D336" s="145" t="s">
        <v>122</v>
      </c>
      <c r="E336" s="146" t="s">
        <v>622</v>
      </c>
      <c r="F336" s="147" t="s">
        <v>623</v>
      </c>
      <c r="G336" s="148" t="s">
        <v>624</v>
      </c>
      <c r="H336" s="149">
        <v>4</v>
      </c>
      <c r="I336" s="150"/>
      <c r="J336" s="151">
        <f>ROUND(I336*H336,2)</f>
        <v>0</v>
      </c>
      <c r="K336" s="147" t="s">
        <v>3</v>
      </c>
      <c r="L336" s="32"/>
      <c r="M336" s="152" t="s">
        <v>3</v>
      </c>
      <c r="N336" s="153" t="s">
        <v>43</v>
      </c>
      <c r="O336" s="52"/>
      <c r="P336" s="154">
        <f>O336*H336</f>
        <v>0</v>
      </c>
      <c r="Q336" s="154">
        <v>0</v>
      </c>
      <c r="R336" s="154">
        <f>Q336*H336</f>
        <v>0</v>
      </c>
      <c r="S336" s="154">
        <v>0</v>
      </c>
      <c r="T336" s="155">
        <f>S336*H336</f>
        <v>0</v>
      </c>
      <c r="AR336" s="156" t="s">
        <v>126</v>
      </c>
      <c r="AT336" s="156" t="s">
        <v>122</v>
      </c>
      <c r="AU336" s="156" t="s">
        <v>82</v>
      </c>
      <c r="AY336" s="17" t="s">
        <v>119</v>
      </c>
      <c r="BE336" s="157">
        <f>IF(N336="základní",J336,0)</f>
        <v>0</v>
      </c>
      <c r="BF336" s="157">
        <f>IF(N336="snížená",J336,0)</f>
        <v>0</v>
      </c>
      <c r="BG336" s="157">
        <f>IF(N336="zákl. přenesená",J336,0)</f>
        <v>0</v>
      </c>
      <c r="BH336" s="157">
        <f>IF(N336="sníž. přenesená",J336,0)</f>
        <v>0</v>
      </c>
      <c r="BI336" s="157">
        <f>IF(N336="nulová",J336,0)</f>
        <v>0</v>
      </c>
      <c r="BJ336" s="17" t="s">
        <v>80</v>
      </c>
      <c r="BK336" s="157">
        <f>ROUND(I336*H336,2)</f>
        <v>0</v>
      </c>
      <c r="BL336" s="17" t="s">
        <v>126</v>
      </c>
      <c r="BM336" s="156" t="s">
        <v>1183</v>
      </c>
    </row>
    <row r="337" spans="2:65" s="1" customFormat="1" ht="11.25">
      <c r="B337" s="32"/>
      <c r="D337" s="158" t="s">
        <v>128</v>
      </c>
      <c r="F337" s="159" t="s">
        <v>623</v>
      </c>
      <c r="I337" s="88"/>
      <c r="L337" s="32"/>
      <c r="M337" s="160"/>
      <c r="N337" s="52"/>
      <c r="O337" s="52"/>
      <c r="P337" s="52"/>
      <c r="Q337" s="52"/>
      <c r="R337" s="52"/>
      <c r="S337" s="52"/>
      <c r="T337" s="53"/>
      <c r="AT337" s="17" t="s">
        <v>128</v>
      </c>
      <c r="AU337" s="17" t="s">
        <v>82</v>
      </c>
    </row>
    <row r="338" spans="2:65" s="1" customFormat="1" ht="16.5" customHeight="1">
      <c r="B338" s="144"/>
      <c r="C338" s="145" t="s">
        <v>504</v>
      </c>
      <c r="D338" s="145" t="s">
        <v>122</v>
      </c>
      <c r="E338" s="146" t="s">
        <v>627</v>
      </c>
      <c r="F338" s="147" t="s">
        <v>628</v>
      </c>
      <c r="G338" s="148" t="s">
        <v>252</v>
      </c>
      <c r="H338" s="149">
        <v>2.0499999999999998</v>
      </c>
      <c r="I338" s="150"/>
      <c r="J338" s="151">
        <f>ROUND(I338*H338,2)</f>
        <v>0</v>
      </c>
      <c r="K338" s="147" t="s">
        <v>914</v>
      </c>
      <c r="L338" s="32"/>
      <c r="M338" s="152" t="s">
        <v>3</v>
      </c>
      <c r="N338" s="153" t="s">
        <v>43</v>
      </c>
      <c r="O338" s="52"/>
      <c r="P338" s="154">
        <f>O338*H338</f>
        <v>0</v>
      </c>
      <c r="Q338" s="154">
        <v>0</v>
      </c>
      <c r="R338" s="154">
        <f>Q338*H338</f>
        <v>0</v>
      </c>
      <c r="S338" s="154">
        <v>0</v>
      </c>
      <c r="T338" s="155">
        <f>S338*H338</f>
        <v>0</v>
      </c>
      <c r="AR338" s="156" t="s">
        <v>126</v>
      </c>
      <c r="AT338" s="156" t="s">
        <v>122</v>
      </c>
      <c r="AU338" s="156" t="s">
        <v>82</v>
      </c>
      <c r="AY338" s="17" t="s">
        <v>119</v>
      </c>
      <c r="BE338" s="157">
        <f>IF(N338="základní",J338,0)</f>
        <v>0</v>
      </c>
      <c r="BF338" s="157">
        <f>IF(N338="snížená",J338,0)</f>
        <v>0</v>
      </c>
      <c r="BG338" s="157">
        <f>IF(N338="zákl. přenesená",J338,0)</f>
        <v>0</v>
      </c>
      <c r="BH338" s="157">
        <f>IF(N338="sníž. přenesená",J338,0)</f>
        <v>0</v>
      </c>
      <c r="BI338" s="157">
        <f>IF(N338="nulová",J338,0)</f>
        <v>0</v>
      </c>
      <c r="BJ338" s="17" t="s">
        <v>80</v>
      </c>
      <c r="BK338" s="157">
        <f>ROUND(I338*H338,2)</f>
        <v>0</v>
      </c>
      <c r="BL338" s="17" t="s">
        <v>126</v>
      </c>
      <c r="BM338" s="156" t="s">
        <v>1184</v>
      </c>
    </row>
    <row r="339" spans="2:65" s="1" customFormat="1" ht="11.25">
      <c r="B339" s="32"/>
      <c r="D339" s="158" t="s">
        <v>128</v>
      </c>
      <c r="F339" s="159" t="s">
        <v>628</v>
      </c>
      <c r="I339" s="88"/>
      <c r="L339" s="32"/>
      <c r="M339" s="160"/>
      <c r="N339" s="52"/>
      <c r="O339" s="52"/>
      <c r="P339" s="52"/>
      <c r="Q339" s="52"/>
      <c r="R339" s="52"/>
      <c r="S339" s="52"/>
      <c r="T339" s="53"/>
      <c r="AT339" s="17" t="s">
        <v>128</v>
      </c>
      <c r="AU339" s="17" t="s">
        <v>82</v>
      </c>
    </row>
    <row r="340" spans="2:65" s="13" customFormat="1" ht="11.25">
      <c r="B340" s="172"/>
      <c r="D340" s="158" t="s">
        <v>232</v>
      </c>
      <c r="E340" s="173" t="s">
        <v>3</v>
      </c>
      <c r="F340" s="174" t="s">
        <v>1185</v>
      </c>
      <c r="H340" s="175">
        <v>2.0499999999999998</v>
      </c>
      <c r="I340" s="176"/>
      <c r="L340" s="172"/>
      <c r="M340" s="177"/>
      <c r="N340" s="178"/>
      <c r="O340" s="178"/>
      <c r="P340" s="178"/>
      <c r="Q340" s="178"/>
      <c r="R340" s="178"/>
      <c r="S340" s="178"/>
      <c r="T340" s="179"/>
      <c r="AT340" s="173" t="s">
        <v>232</v>
      </c>
      <c r="AU340" s="173" t="s">
        <v>82</v>
      </c>
      <c r="AV340" s="13" t="s">
        <v>82</v>
      </c>
      <c r="AW340" s="13" t="s">
        <v>33</v>
      </c>
      <c r="AX340" s="13" t="s">
        <v>72</v>
      </c>
      <c r="AY340" s="173" t="s">
        <v>119</v>
      </c>
    </row>
    <row r="341" spans="2:65" s="14" customFormat="1" ht="11.25">
      <c r="B341" s="180"/>
      <c r="D341" s="158" t="s">
        <v>232</v>
      </c>
      <c r="E341" s="181" t="s">
        <v>3</v>
      </c>
      <c r="F341" s="182" t="s">
        <v>235</v>
      </c>
      <c r="H341" s="183">
        <v>2.0499999999999998</v>
      </c>
      <c r="I341" s="184"/>
      <c r="L341" s="180"/>
      <c r="M341" s="185"/>
      <c r="N341" s="186"/>
      <c r="O341" s="186"/>
      <c r="P341" s="186"/>
      <c r="Q341" s="186"/>
      <c r="R341" s="186"/>
      <c r="S341" s="186"/>
      <c r="T341" s="187"/>
      <c r="AT341" s="181" t="s">
        <v>232</v>
      </c>
      <c r="AU341" s="181" t="s">
        <v>82</v>
      </c>
      <c r="AV341" s="14" t="s">
        <v>126</v>
      </c>
      <c r="AW341" s="14" t="s">
        <v>33</v>
      </c>
      <c r="AX341" s="14" t="s">
        <v>80</v>
      </c>
      <c r="AY341" s="181" t="s">
        <v>119</v>
      </c>
    </row>
    <row r="342" spans="2:65" s="1" customFormat="1" ht="16.5" customHeight="1">
      <c r="B342" s="144"/>
      <c r="C342" s="145" t="s">
        <v>509</v>
      </c>
      <c r="D342" s="145" t="s">
        <v>122</v>
      </c>
      <c r="E342" s="146" t="s">
        <v>648</v>
      </c>
      <c r="F342" s="147" t="s">
        <v>649</v>
      </c>
      <c r="G342" s="148" t="s">
        <v>252</v>
      </c>
      <c r="H342" s="149">
        <v>46.162999999999997</v>
      </c>
      <c r="I342" s="150"/>
      <c r="J342" s="151">
        <f>ROUND(I342*H342,2)</f>
        <v>0</v>
      </c>
      <c r="K342" s="147" t="s">
        <v>268</v>
      </c>
      <c r="L342" s="32"/>
      <c r="M342" s="152" t="s">
        <v>3</v>
      </c>
      <c r="N342" s="153" t="s">
        <v>43</v>
      </c>
      <c r="O342" s="52"/>
      <c r="P342" s="154">
        <f>O342*H342</f>
        <v>0</v>
      </c>
      <c r="Q342" s="154">
        <v>0</v>
      </c>
      <c r="R342" s="154">
        <f>Q342*H342</f>
        <v>0</v>
      </c>
      <c r="S342" s="154">
        <v>0.10199999999999999</v>
      </c>
      <c r="T342" s="155">
        <f>S342*H342</f>
        <v>4.7086259999999998</v>
      </c>
      <c r="AR342" s="156" t="s">
        <v>126</v>
      </c>
      <c r="AT342" s="156" t="s">
        <v>122</v>
      </c>
      <c r="AU342" s="156" t="s">
        <v>82</v>
      </c>
      <c r="AY342" s="17" t="s">
        <v>119</v>
      </c>
      <c r="BE342" s="157">
        <f>IF(N342="základní",J342,0)</f>
        <v>0</v>
      </c>
      <c r="BF342" s="157">
        <f>IF(N342="snížená",J342,0)</f>
        <v>0</v>
      </c>
      <c r="BG342" s="157">
        <f>IF(N342="zákl. přenesená",J342,0)</f>
        <v>0</v>
      </c>
      <c r="BH342" s="157">
        <f>IF(N342="sníž. přenesená",J342,0)</f>
        <v>0</v>
      </c>
      <c r="BI342" s="157">
        <f>IF(N342="nulová",J342,0)</f>
        <v>0</v>
      </c>
      <c r="BJ342" s="17" t="s">
        <v>80</v>
      </c>
      <c r="BK342" s="157">
        <f>ROUND(I342*H342,2)</f>
        <v>0</v>
      </c>
      <c r="BL342" s="17" t="s">
        <v>126</v>
      </c>
      <c r="BM342" s="156" t="s">
        <v>1186</v>
      </c>
    </row>
    <row r="343" spans="2:65" s="1" customFormat="1" ht="19.5">
      <c r="B343" s="32"/>
      <c r="D343" s="158" t="s">
        <v>128</v>
      </c>
      <c r="F343" s="159" t="s">
        <v>651</v>
      </c>
      <c r="I343" s="88"/>
      <c r="L343" s="32"/>
      <c r="M343" s="160"/>
      <c r="N343" s="52"/>
      <c r="O343" s="52"/>
      <c r="P343" s="52"/>
      <c r="Q343" s="52"/>
      <c r="R343" s="52"/>
      <c r="S343" s="52"/>
      <c r="T343" s="53"/>
      <c r="AT343" s="17" t="s">
        <v>128</v>
      </c>
      <c r="AU343" s="17" t="s">
        <v>82</v>
      </c>
    </row>
    <row r="344" spans="2:65" s="12" customFormat="1" ht="11.25">
      <c r="B344" s="165"/>
      <c r="D344" s="158" t="s">
        <v>232</v>
      </c>
      <c r="E344" s="166" t="s">
        <v>3</v>
      </c>
      <c r="F344" s="167" t="s">
        <v>652</v>
      </c>
      <c r="H344" s="166" t="s">
        <v>3</v>
      </c>
      <c r="I344" s="168"/>
      <c r="L344" s="165"/>
      <c r="M344" s="169"/>
      <c r="N344" s="170"/>
      <c r="O344" s="170"/>
      <c r="P344" s="170"/>
      <c r="Q344" s="170"/>
      <c r="R344" s="170"/>
      <c r="S344" s="170"/>
      <c r="T344" s="171"/>
      <c r="AT344" s="166" t="s">
        <v>232</v>
      </c>
      <c r="AU344" s="166" t="s">
        <v>82</v>
      </c>
      <c r="AV344" s="12" t="s">
        <v>80</v>
      </c>
      <c r="AW344" s="12" t="s">
        <v>33</v>
      </c>
      <c r="AX344" s="12" t="s">
        <v>72</v>
      </c>
      <c r="AY344" s="166" t="s">
        <v>119</v>
      </c>
    </row>
    <row r="345" spans="2:65" s="13" customFormat="1" ht="11.25">
      <c r="B345" s="172"/>
      <c r="D345" s="158" t="s">
        <v>232</v>
      </c>
      <c r="E345" s="173" t="s">
        <v>3</v>
      </c>
      <c r="F345" s="174" t="s">
        <v>1187</v>
      </c>
      <c r="H345" s="175">
        <v>46.162999999999997</v>
      </c>
      <c r="I345" s="176"/>
      <c r="L345" s="172"/>
      <c r="M345" s="177"/>
      <c r="N345" s="178"/>
      <c r="O345" s="178"/>
      <c r="P345" s="178"/>
      <c r="Q345" s="178"/>
      <c r="R345" s="178"/>
      <c r="S345" s="178"/>
      <c r="T345" s="179"/>
      <c r="AT345" s="173" t="s">
        <v>232</v>
      </c>
      <c r="AU345" s="173" t="s">
        <v>82</v>
      </c>
      <c r="AV345" s="13" t="s">
        <v>82</v>
      </c>
      <c r="AW345" s="13" t="s">
        <v>33</v>
      </c>
      <c r="AX345" s="13" t="s">
        <v>72</v>
      </c>
      <c r="AY345" s="173" t="s">
        <v>119</v>
      </c>
    </row>
    <row r="346" spans="2:65" s="14" customFormat="1" ht="11.25">
      <c r="B346" s="180"/>
      <c r="D346" s="158" t="s">
        <v>232</v>
      </c>
      <c r="E346" s="181" t="s">
        <v>3</v>
      </c>
      <c r="F346" s="182" t="s">
        <v>235</v>
      </c>
      <c r="H346" s="183">
        <v>46.162999999999997</v>
      </c>
      <c r="I346" s="184"/>
      <c r="L346" s="180"/>
      <c r="M346" s="185"/>
      <c r="N346" s="186"/>
      <c r="O346" s="186"/>
      <c r="P346" s="186"/>
      <c r="Q346" s="186"/>
      <c r="R346" s="186"/>
      <c r="S346" s="186"/>
      <c r="T346" s="187"/>
      <c r="AT346" s="181" t="s">
        <v>232</v>
      </c>
      <c r="AU346" s="181" t="s">
        <v>82</v>
      </c>
      <c r="AV346" s="14" t="s">
        <v>126</v>
      </c>
      <c r="AW346" s="14" t="s">
        <v>33</v>
      </c>
      <c r="AX346" s="14" t="s">
        <v>80</v>
      </c>
      <c r="AY346" s="181" t="s">
        <v>119</v>
      </c>
    </row>
    <row r="347" spans="2:65" s="11" customFormat="1" ht="25.9" customHeight="1">
      <c r="B347" s="131"/>
      <c r="D347" s="132" t="s">
        <v>71</v>
      </c>
      <c r="E347" s="133" t="s">
        <v>668</v>
      </c>
      <c r="F347" s="133" t="s">
        <v>1028</v>
      </c>
      <c r="I347" s="134"/>
      <c r="J347" s="135">
        <f>BK347</f>
        <v>0</v>
      </c>
      <c r="L347" s="131"/>
      <c r="M347" s="136"/>
      <c r="N347" s="137"/>
      <c r="O347" s="137"/>
      <c r="P347" s="138">
        <f>P348+P354+P362+P374+P384+P397+P408+P417</f>
        <v>0</v>
      </c>
      <c r="Q347" s="137"/>
      <c r="R347" s="138">
        <f>R348+R354+R362+R374+R384+R397+R408+R417</f>
        <v>6.9959999999999996E-3</v>
      </c>
      <c r="S347" s="137"/>
      <c r="T347" s="139">
        <f>T348+T354+T362+T374+T384+T397+T408+T417</f>
        <v>8.1840000000000003E-3</v>
      </c>
      <c r="AR347" s="132" t="s">
        <v>82</v>
      </c>
      <c r="AT347" s="140" t="s">
        <v>71</v>
      </c>
      <c r="AU347" s="140" t="s">
        <v>72</v>
      </c>
      <c r="AY347" s="132" t="s">
        <v>119</v>
      </c>
      <c r="BK347" s="141">
        <f>BK348+BK354+BK362+BK374+BK384+BK397+BK408+BK417</f>
        <v>0</v>
      </c>
    </row>
    <row r="348" spans="2:65" s="11" customFormat="1" ht="22.9" customHeight="1">
      <c r="B348" s="131"/>
      <c r="D348" s="132" t="s">
        <v>71</v>
      </c>
      <c r="E348" s="142" t="s">
        <v>670</v>
      </c>
      <c r="F348" s="142" t="s">
        <v>1029</v>
      </c>
      <c r="I348" s="134"/>
      <c r="J348" s="143">
        <f>BK348</f>
        <v>0</v>
      </c>
      <c r="L348" s="131"/>
      <c r="M348" s="136"/>
      <c r="N348" s="137"/>
      <c r="O348" s="137"/>
      <c r="P348" s="138">
        <f>SUM(P349:P353)</f>
        <v>0</v>
      </c>
      <c r="Q348" s="137"/>
      <c r="R348" s="138">
        <f>SUM(R349:R353)</f>
        <v>0</v>
      </c>
      <c r="S348" s="137"/>
      <c r="T348" s="139">
        <f>SUM(T349:T353)</f>
        <v>0</v>
      </c>
      <c r="AR348" s="132" t="s">
        <v>82</v>
      </c>
      <c r="AT348" s="140" t="s">
        <v>71</v>
      </c>
      <c r="AU348" s="140" t="s">
        <v>80</v>
      </c>
      <c r="AY348" s="132" t="s">
        <v>119</v>
      </c>
      <c r="BK348" s="141">
        <f>SUM(BK349:BK353)</f>
        <v>0</v>
      </c>
    </row>
    <row r="349" spans="2:65" s="1" customFormat="1" ht="16.5" customHeight="1">
      <c r="B349" s="144"/>
      <c r="C349" s="145" t="s">
        <v>514</v>
      </c>
      <c r="D349" s="145" t="s">
        <v>122</v>
      </c>
      <c r="E349" s="146" t="s">
        <v>693</v>
      </c>
      <c r="F349" s="147" t="s">
        <v>694</v>
      </c>
      <c r="G349" s="148" t="s">
        <v>252</v>
      </c>
      <c r="H349" s="149">
        <v>55.395000000000003</v>
      </c>
      <c r="I349" s="150"/>
      <c r="J349" s="151">
        <f>ROUND(I349*H349,2)</f>
        <v>0</v>
      </c>
      <c r="K349" s="147" t="s">
        <v>3</v>
      </c>
      <c r="L349" s="32"/>
      <c r="M349" s="152" t="s">
        <v>3</v>
      </c>
      <c r="N349" s="153" t="s">
        <v>43</v>
      </c>
      <c r="O349" s="52"/>
      <c r="P349" s="154">
        <f>O349*H349</f>
        <v>0</v>
      </c>
      <c r="Q349" s="154">
        <v>0</v>
      </c>
      <c r="R349" s="154">
        <f>Q349*H349</f>
        <v>0</v>
      </c>
      <c r="S349" s="154">
        <v>0</v>
      </c>
      <c r="T349" s="155">
        <f>S349*H349</f>
        <v>0</v>
      </c>
      <c r="AR349" s="156" t="s">
        <v>318</v>
      </c>
      <c r="AT349" s="156" t="s">
        <v>122</v>
      </c>
      <c r="AU349" s="156" t="s">
        <v>82</v>
      </c>
      <c r="AY349" s="17" t="s">
        <v>119</v>
      </c>
      <c r="BE349" s="157">
        <f>IF(N349="základní",J349,0)</f>
        <v>0</v>
      </c>
      <c r="BF349" s="157">
        <f>IF(N349="snížená",J349,0)</f>
        <v>0</v>
      </c>
      <c r="BG349" s="157">
        <f>IF(N349="zákl. přenesená",J349,0)</f>
        <v>0</v>
      </c>
      <c r="BH349" s="157">
        <f>IF(N349="sníž. přenesená",J349,0)</f>
        <v>0</v>
      </c>
      <c r="BI349" s="157">
        <f>IF(N349="nulová",J349,0)</f>
        <v>0</v>
      </c>
      <c r="BJ349" s="17" t="s">
        <v>80</v>
      </c>
      <c r="BK349" s="157">
        <f>ROUND(I349*H349,2)</f>
        <v>0</v>
      </c>
      <c r="BL349" s="17" t="s">
        <v>318</v>
      </c>
      <c r="BM349" s="156" t="s">
        <v>1188</v>
      </c>
    </row>
    <row r="350" spans="2:65" s="1" customFormat="1" ht="11.25">
      <c r="B350" s="32"/>
      <c r="D350" s="158" t="s">
        <v>128</v>
      </c>
      <c r="F350" s="159" t="s">
        <v>694</v>
      </c>
      <c r="I350" s="88"/>
      <c r="L350" s="32"/>
      <c r="M350" s="160"/>
      <c r="N350" s="52"/>
      <c r="O350" s="52"/>
      <c r="P350" s="52"/>
      <c r="Q350" s="52"/>
      <c r="R350" s="52"/>
      <c r="S350" s="52"/>
      <c r="T350" s="53"/>
      <c r="AT350" s="17" t="s">
        <v>128</v>
      </c>
      <c r="AU350" s="17" t="s">
        <v>82</v>
      </c>
    </row>
    <row r="351" spans="2:65" s="12" customFormat="1" ht="11.25">
      <c r="B351" s="165"/>
      <c r="D351" s="158" t="s">
        <v>232</v>
      </c>
      <c r="E351" s="166" t="s">
        <v>3</v>
      </c>
      <c r="F351" s="167" t="s">
        <v>1083</v>
      </c>
      <c r="H351" s="166" t="s">
        <v>3</v>
      </c>
      <c r="I351" s="168"/>
      <c r="L351" s="165"/>
      <c r="M351" s="169"/>
      <c r="N351" s="170"/>
      <c r="O351" s="170"/>
      <c r="P351" s="170"/>
      <c r="Q351" s="170"/>
      <c r="R351" s="170"/>
      <c r="S351" s="170"/>
      <c r="T351" s="171"/>
      <c r="AT351" s="166" t="s">
        <v>232</v>
      </c>
      <c r="AU351" s="166" t="s">
        <v>82</v>
      </c>
      <c r="AV351" s="12" t="s">
        <v>80</v>
      </c>
      <c r="AW351" s="12" t="s">
        <v>33</v>
      </c>
      <c r="AX351" s="12" t="s">
        <v>72</v>
      </c>
      <c r="AY351" s="166" t="s">
        <v>119</v>
      </c>
    </row>
    <row r="352" spans="2:65" s="13" customFormat="1" ht="11.25">
      <c r="B352" s="172"/>
      <c r="D352" s="158" t="s">
        <v>232</v>
      </c>
      <c r="E352" s="173" t="s">
        <v>3</v>
      </c>
      <c r="F352" s="174" t="s">
        <v>1189</v>
      </c>
      <c r="H352" s="175">
        <v>55.395000000000003</v>
      </c>
      <c r="I352" s="176"/>
      <c r="L352" s="172"/>
      <c r="M352" s="177"/>
      <c r="N352" s="178"/>
      <c r="O352" s="178"/>
      <c r="P352" s="178"/>
      <c r="Q352" s="178"/>
      <c r="R352" s="178"/>
      <c r="S352" s="178"/>
      <c r="T352" s="179"/>
      <c r="AT352" s="173" t="s">
        <v>232</v>
      </c>
      <c r="AU352" s="173" t="s">
        <v>82</v>
      </c>
      <c r="AV352" s="13" t="s">
        <v>82</v>
      </c>
      <c r="AW352" s="13" t="s">
        <v>33</v>
      </c>
      <c r="AX352" s="13" t="s">
        <v>72</v>
      </c>
      <c r="AY352" s="173" t="s">
        <v>119</v>
      </c>
    </row>
    <row r="353" spans="2:65" s="14" customFormat="1" ht="11.25">
      <c r="B353" s="180"/>
      <c r="D353" s="158" t="s">
        <v>232</v>
      </c>
      <c r="E353" s="181" t="s">
        <v>3</v>
      </c>
      <c r="F353" s="182" t="s">
        <v>235</v>
      </c>
      <c r="H353" s="183">
        <v>55.395000000000003</v>
      </c>
      <c r="I353" s="184"/>
      <c r="L353" s="180"/>
      <c r="M353" s="185"/>
      <c r="N353" s="186"/>
      <c r="O353" s="186"/>
      <c r="P353" s="186"/>
      <c r="Q353" s="186"/>
      <c r="R353" s="186"/>
      <c r="S353" s="186"/>
      <c r="T353" s="187"/>
      <c r="AT353" s="181" t="s">
        <v>232</v>
      </c>
      <c r="AU353" s="181" t="s">
        <v>82</v>
      </c>
      <c r="AV353" s="14" t="s">
        <v>126</v>
      </c>
      <c r="AW353" s="14" t="s">
        <v>33</v>
      </c>
      <c r="AX353" s="14" t="s">
        <v>80</v>
      </c>
      <c r="AY353" s="181" t="s">
        <v>119</v>
      </c>
    </row>
    <row r="354" spans="2:65" s="11" customFormat="1" ht="22.9" customHeight="1">
      <c r="B354" s="131"/>
      <c r="D354" s="132" t="s">
        <v>71</v>
      </c>
      <c r="E354" s="142" t="s">
        <v>718</v>
      </c>
      <c r="F354" s="142" t="s">
        <v>1032</v>
      </c>
      <c r="I354" s="134"/>
      <c r="J354" s="143">
        <f>BK354</f>
        <v>0</v>
      </c>
      <c r="L354" s="131"/>
      <c r="M354" s="136"/>
      <c r="N354" s="137"/>
      <c r="O354" s="137"/>
      <c r="P354" s="138">
        <f>SUM(P355:P361)</f>
        <v>0</v>
      </c>
      <c r="Q354" s="137"/>
      <c r="R354" s="138">
        <f>SUM(R355:R361)</f>
        <v>0</v>
      </c>
      <c r="S354" s="137"/>
      <c r="T354" s="139">
        <f>SUM(T355:T361)</f>
        <v>0</v>
      </c>
      <c r="AR354" s="132" t="s">
        <v>82</v>
      </c>
      <c r="AT354" s="140" t="s">
        <v>71</v>
      </c>
      <c r="AU354" s="140" t="s">
        <v>80</v>
      </c>
      <c r="AY354" s="132" t="s">
        <v>119</v>
      </c>
      <c r="BK354" s="141">
        <f>SUM(BK355:BK361)</f>
        <v>0</v>
      </c>
    </row>
    <row r="355" spans="2:65" s="1" customFormat="1" ht="24" customHeight="1">
      <c r="B355" s="144"/>
      <c r="C355" s="145" t="s">
        <v>521</v>
      </c>
      <c r="D355" s="145" t="s">
        <v>122</v>
      </c>
      <c r="E355" s="146" t="s">
        <v>721</v>
      </c>
      <c r="F355" s="147" t="s">
        <v>722</v>
      </c>
      <c r="G355" s="148" t="s">
        <v>252</v>
      </c>
      <c r="H355" s="149">
        <v>383.15800000000002</v>
      </c>
      <c r="I355" s="150"/>
      <c r="J355" s="151">
        <f>ROUND(I355*H355,2)</f>
        <v>0</v>
      </c>
      <c r="K355" s="147" t="s">
        <v>3</v>
      </c>
      <c r="L355" s="32"/>
      <c r="M355" s="152" t="s">
        <v>3</v>
      </c>
      <c r="N355" s="153" t="s">
        <v>43</v>
      </c>
      <c r="O355" s="52"/>
      <c r="P355" s="154">
        <f>O355*H355</f>
        <v>0</v>
      </c>
      <c r="Q355" s="154">
        <v>0</v>
      </c>
      <c r="R355" s="154">
        <f>Q355*H355</f>
        <v>0</v>
      </c>
      <c r="S355" s="154">
        <v>0</v>
      </c>
      <c r="T355" s="155">
        <f>S355*H355</f>
        <v>0</v>
      </c>
      <c r="AR355" s="156" t="s">
        <v>318</v>
      </c>
      <c r="AT355" s="156" t="s">
        <v>122</v>
      </c>
      <c r="AU355" s="156" t="s">
        <v>82</v>
      </c>
      <c r="AY355" s="17" t="s">
        <v>119</v>
      </c>
      <c r="BE355" s="157">
        <f>IF(N355="základní",J355,0)</f>
        <v>0</v>
      </c>
      <c r="BF355" s="157">
        <f>IF(N355="snížená",J355,0)</f>
        <v>0</v>
      </c>
      <c r="BG355" s="157">
        <f>IF(N355="zákl. přenesená",J355,0)</f>
        <v>0</v>
      </c>
      <c r="BH355" s="157">
        <f>IF(N355="sníž. přenesená",J355,0)</f>
        <v>0</v>
      </c>
      <c r="BI355" s="157">
        <f>IF(N355="nulová",J355,0)</f>
        <v>0</v>
      </c>
      <c r="BJ355" s="17" t="s">
        <v>80</v>
      </c>
      <c r="BK355" s="157">
        <f>ROUND(I355*H355,2)</f>
        <v>0</v>
      </c>
      <c r="BL355" s="17" t="s">
        <v>318</v>
      </c>
      <c r="BM355" s="156" t="s">
        <v>1190</v>
      </c>
    </row>
    <row r="356" spans="2:65" s="1" customFormat="1" ht="11.25">
      <c r="B356" s="32"/>
      <c r="D356" s="158" t="s">
        <v>128</v>
      </c>
      <c r="F356" s="159" t="s">
        <v>722</v>
      </c>
      <c r="I356" s="88"/>
      <c r="L356" s="32"/>
      <c r="M356" s="160"/>
      <c r="N356" s="52"/>
      <c r="O356" s="52"/>
      <c r="P356" s="52"/>
      <c r="Q356" s="52"/>
      <c r="R356" s="52"/>
      <c r="S356" s="52"/>
      <c r="T356" s="53"/>
      <c r="AT356" s="17" t="s">
        <v>128</v>
      </c>
      <c r="AU356" s="17" t="s">
        <v>82</v>
      </c>
    </row>
    <row r="357" spans="2:65" s="12" customFormat="1" ht="11.25">
      <c r="B357" s="165"/>
      <c r="D357" s="158" t="s">
        <v>232</v>
      </c>
      <c r="E357" s="166" t="s">
        <v>3</v>
      </c>
      <c r="F357" s="167" t="s">
        <v>1111</v>
      </c>
      <c r="H357" s="166" t="s">
        <v>3</v>
      </c>
      <c r="I357" s="168"/>
      <c r="L357" s="165"/>
      <c r="M357" s="169"/>
      <c r="N357" s="170"/>
      <c r="O357" s="170"/>
      <c r="P357" s="170"/>
      <c r="Q357" s="170"/>
      <c r="R357" s="170"/>
      <c r="S357" s="170"/>
      <c r="T357" s="171"/>
      <c r="AT357" s="166" t="s">
        <v>232</v>
      </c>
      <c r="AU357" s="166" t="s">
        <v>82</v>
      </c>
      <c r="AV357" s="12" t="s">
        <v>80</v>
      </c>
      <c r="AW357" s="12" t="s">
        <v>33</v>
      </c>
      <c r="AX357" s="12" t="s">
        <v>72</v>
      </c>
      <c r="AY357" s="166" t="s">
        <v>119</v>
      </c>
    </row>
    <row r="358" spans="2:65" s="13" customFormat="1" ht="11.25">
      <c r="B358" s="172"/>
      <c r="D358" s="158" t="s">
        <v>232</v>
      </c>
      <c r="E358" s="173" t="s">
        <v>3</v>
      </c>
      <c r="F358" s="174" t="s">
        <v>1191</v>
      </c>
      <c r="H358" s="175">
        <v>510.75599999999997</v>
      </c>
      <c r="I358" s="176"/>
      <c r="L358" s="172"/>
      <c r="M358" s="177"/>
      <c r="N358" s="178"/>
      <c r="O358" s="178"/>
      <c r="P358" s="178"/>
      <c r="Q358" s="178"/>
      <c r="R358" s="178"/>
      <c r="S358" s="178"/>
      <c r="T358" s="179"/>
      <c r="AT358" s="173" t="s">
        <v>232</v>
      </c>
      <c r="AU358" s="173" t="s">
        <v>82</v>
      </c>
      <c r="AV358" s="13" t="s">
        <v>82</v>
      </c>
      <c r="AW358" s="13" t="s">
        <v>33</v>
      </c>
      <c r="AX358" s="13" t="s">
        <v>72</v>
      </c>
      <c r="AY358" s="173" t="s">
        <v>119</v>
      </c>
    </row>
    <row r="359" spans="2:65" s="13" customFormat="1" ht="11.25">
      <c r="B359" s="172"/>
      <c r="D359" s="158" t="s">
        <v>232</v>
      </c>
      <c r="E359" s="173" t="s">
        <v>3</v>
      </c>
      <c r="F359" s="174" t="s">
        <v>1113</v>
      </c>
      <c r="H359" s="175">
        <v>-71.356999999999999</v>
      </c>
      <c r="I359" s="176"/>
      <c r="L359" s="172"/>
      <c r="M359" s="177"/>
      <c r="N359" s="178"/>
      <c r="O359" s="178"/>
      <c r="P359" s="178"/>
      <c r="Q359" s="178"/>
      <c r="R359" s="178"/>
      <c r="S359" s="178"/>
      <c r="T359" s="179"/>
      <c r="AT359" s="173" t="s">
        <v>232</v>
      </c>
      <c r="AU359" s="173" t="s">
        <v>82</v>
      </c>
      <c r="AV359" s="13" t="s">
        <v>82</v>
      </c>
      <c r="AW359" s="13" t="s">
        <v>33</v>
      </c>
      <c r="AX359" s="13" t="s">
        <v>72</v>
      </c>
      <c r="AY359" s="173" t="s">
        <v>119</v>
      </c>
    </row>
    <row r="360" spans="2:65" s="13" customFormat="1" ht="11.25">
      <c r="B360" s="172"/>
      <c r="D360" s="158" t="s">
        <v>232</v>
      </c>
      <c r="E360" s="173" t="s">
        <v>3</v>
      </c>
      <c r="F360" s="174" t="s">
        <v>1114</v>
      </c>
      <c r="H360" s="175">
        <v>-56.241</v>
      </c>
      <c r="I360" s="176"/>
      <c r="L360" s="172"/>
      <c r="M360" s="177"/>
      <c r="N360" s="178"/>
      <c r="O360" s="178"/>
      <c r="P360" s="178"/>
      <c r="Q360" s="178"/>
      <c r="R360" s="178"/>
      <c r="S360" s="178"/>
      <c r="T360" s="179"/>
      <c r="AT360" s="173" t="s">
        <v>232</v>
      </c>
      <c r="AU360" s="173" t="s">
        <v>82</v>
      </c>
      <c r="AV360" s="13" t="s">
        <v>82</v>
      </c>
      <c r="AW360" s="13" t="s">
        <v>33</v>
      </c>
      <c r="AX360" s="13" t="s">
        <v>72</v>
      </c>
      <c r="AY360" s="173" t="s">
        <v>119</v>
      </c>
    </row>
    <row r="361" spans="2:65" s="14" customFormat="1" ht="11.25">
      <c r="B361" s="180"/>
      <c r="D361" s="158" t="s">
        <v>232</v>
      </c>
      <c r="E361" s="181" t="s">
        <v>3</v>
      </c>
      <c r="F361" s="182" t="s">
        <v>235</v>
      </c>
      <c r="H361" s="183">
        <v>383.15800000000002</v>
      </c>
      <c r="I361" s="184"/>
      <c r="L361" s="180"/>
      <c r="M361" s="185"/>
      <c r="N361" s="186"/>
      <c r="O361" s="186"/>
      <c r="P361" s="186"/>
      <c r="Q361" s="186"/>
      <c r="R361" s="186"/>
      <c r="S361" s="186"/>
      <c r="T361" s="187"/>
      <c r="AT361" s="181" t="s">
        <v>232</v>
      </c>
      <c r="AU361" s="181" t="s">
        <v>82</v>
      </c>
      <c r="AV361" s="14" t="s">
        <v>126</v>
      </c>
      <c r="AW361" s="14" t="s">
        <v>33</v>
      </c>
      <c r="AX361" s="14" t="s">
        <v>80</v>
      </c>
      <c r="AY361" s="181" t="s">
        <v>119</v>
      </c>
    </row>
    <row r="362" spans="2:65" s="11" customFormat="1" ht="22.9" customHeight="1">
      <c r="B362" s="131"/>
      <c r="D362" s="132" t="s">
        <v>71</v>
      </c>
      <c r="E362" s="142" t="s">
        <v>1192</v>
      </c>
      <c r="F362" s="142" t="s">
        <v>1193</v>
      </c>
      <c r="I362" s="134"/>
      <c r="J362" s="143">
        <f>BK362</f>
        <v>0</v>
      </c>
      <c r="L362" s="131"/>
      <c r="M362" s="136"/>
      <c r="N362" s="137"/>
      <c r="O362" s="137"/>
      <c r="P362" s="138">
        <f>SUM(P363:P373)</f>
        <v>0</v>
      </c>
      <c r="Q362" s="137"/>
      <c r="R362" s="138">
        <f>SUM(R363:R373)</f>
        <v>0</v>
      </c>
      <c r="S362" s="137"/>
      <c r="T362" s="139">
        <f>SUM(T363:T373)</f>
        <v>8.1840000000000003E-3</v>
      </c>
      <c r="AR362" s="132" t="s">
        <v>82</v>
      </c>
      <c r="AT362" s="140" t="s">
        <v>71</v>
      </c>
      <c r="AU362" s="140" t="s">
        <v>80</v>
      </c>
      <c r="AY362" s="132" t="s">
        <v>119</v>
      </c>
      <c r="BK362" s="141">
        <f>SUM(BK363:BK373)</f>
        <v>0</v>
      </c>
    </row>
    <row r="363" spans="2:65" s="1" customFormat="1" ht="16.5" customHeight="1">
      <c r="B363" s="144"/>
      <c r="C363" s="145" t="s">
        <v>529</v>
      </c>
      <c r="D363" s="145" t="s">
        <v>122</v>
      </c>
      <c r="E363" s="146" t="s">
        <v>1194</v>
      </c>
      <c r="F363" s="147" t="s">
        <v>1195</v>
      </c>
      <c r="G363" s="148" t="s">
        <v>811</v>
      </c>
      <c r="H363" s="149">
        <v>3</v>
      </c>
      <c r="I363" s="150"/>
      <c r="J363" s="151">
        <f>ROUND(I363*H363,2)</f>
        <v>0</v>
      </c>
      <c r="K363" s="147" t="s">
        <v>3</v>
      </c>
      <c r="L363" s="32"/>
      <c r="M363" s="152" t="s">
        <v>3</v>
      </c>
      <c r="N363" s="153" t="s">
        <v>43</v>
      </c>
      <c r="O363" s="52"/>
      <c r="P363" s="154">
        <f>O363*H363</f>
        <v>0</v>
      </c>
      <c r="Q363" s="154">
        <v>0</v>
      </c>
      <c r="R363" s="154">
        <f>Q363*H363</f>
        <v>0</v>
      </c>
      <c r="S363" s="154">
        <v>0</v>
      </c>
      <c r="T363" s="155">
        <f>S363*H363</f>
        <v>0</v>
      </c>
      <c r="AR363" s="156" t="s">
        <v>318</v>
      </c>
      <c r="AT363" s="156" t="s">
        <v>122</v>
      </c>
      <c r="AU363" s="156" t="s">
        <v>82</v>
      </c>
      <c r="AY363" s="17" t="s">
        <v>119</v>
      </c>
      <c r="BE363" s="157">
        <f>IF(N363="základní",J363,0)</f>
        <v>0</v>
      </c>
      <c r="BF363" s="157">
        <f>IF(N363="snížená",J363,0)</f>
        <v>0</v>
      </c>
      <c r="BG363" s="157">
        <f>IF(N363="zákl. přenesená",J363,0)</f>
        <v>0</v>
      </c>
      <c r="BH363" s="157">
        <f>IF(N363="sníž. přenesená",J363,0)</f>
        <v>0</v>
      </c>
      <c r="BI363" s="157">
        <f>IF(N363="nulová",J363,0)</f>
        <v>0</v>
      </c>
      <c r="BJ363" s="17" t="s">
        <v>80</v>
      </c>
      <c r="BK363" s="157">
        <f>ROUND(I363*H363,2)</f>
        <v>0</v>
      </c>
      <c r="BL363" s="17" t="s">
        <v>318</v>
      </c>
      <c r="BM363" s="156" t="s">
        <v>1196</v>
      </c>
    </row>
    <row r="364" spans="2:65" s="1" customFormat="1" ht="11.25">
      <c r="B364" s="32"/>
      <c r="D364" s="158" t="s">
        <v>128</v>
      </c>
      <c r="F364" s="159" t="s">
        <v>1195</v>
      </c>
      <c r="I364" s="88"/>
      <c r="L364" s="32"/>
      <c r="M364" s="160"/>
      <c r="N364" s="52"/>
      <c r="O364" s="52"/>
      <c r="P364" s="52"/>
      <c r="Q364" s="52"/>
      <c r="R364" s="52"/>
      <c r="S364" s="52"/>
      <c r="T364" s="53"/>
      <c r="AT364" s="17" t="s">
        <v>128</v>
      </c>
      <c r="AU364" s="17" t="s">
        <v>82</v>
      </c>
    </row>
    <row r="365" spans="2:65" s="1" customFormat="1" ht="107.25">
      <c r="B365" s="32"/>
      <c r="D365" s="158" t="s">
        <v>129</v>
      </c>
      <c r="F365" s="161" t="s">
        <v>1197</v>
      </c>
      <c r="I365" s="88"/>
      <c r="L365" s="32"/>
      <c r="M365" s="160"/>
      <c r="N365" s="52"/>
      <c r="O365" s="52"/>
      <c r="P365" s="52"/>
      <c r="Q365" s="52"/>
      <c r="R365" s="52"/>
      <c r="S365" s="52"/>
      <c r="T365" s="53"/>
      <c r="AT365" s="17" t="s">
        <v>129</v>
      </c>
      <c r="AU365" s="17" t="s">
        <v>82</v>
      </c>
    </row>
    <row r="366" spans="2:65" s="1" customFormat="1" ht="16.5" customHeight="1">
      <c r="B366" s="144"/>
      <c r="C366" s="145" t="s">
        <v>536</v>
      </c>
      <c r="D366" s="145" t="s">
        <v>122</v>
      </c>
      <c r="E366" s="146" t="s">
        <v>1198</v>
      </c>
      <c r="F366" s="147" t="s">
        <v>1199</v>
      </c>
      <c r="G366" s="148" t="s">
        <v>389</v>
      </c>
      <c r="H366" s="149">
        <v>13.2</v>
      </c>
      <c r="I366" s="150"/>
      <c r="J366" s="151">
        <f>ROUND(I366*H366,2)</f>
        <v>0</v>
      </c>
      <c r="K366" s="147" t="s">
        <v>1057</v>
      </c>
      <c r="L366" s="32"/>
      <c r="M366" s="152" t="s">
        <v>3</v>
      </c>
      <c r="N366" s="153" t="s">
        <v>43</v>
      </c>
      <c r="O366" s="52"/>
      <c r="P366" s="154">
        <f>O366*H366</f>
        <v>0</v>
      </c>
      <c r="Q366" s="154">
        <v>0</v>
      </c>
      <c r="R366" s="154">
        <f>Q366*H366</f>
        <v>0</v>
      </c>
      <c r="S366" s="154">
        <v>6.2E-4</v>
      </c>
      <c r="T366" s="155">
        <f>S366*H366</f>
        <v>8.1840000000000003E-3</v>
      </c>
      <c r="AR366" s="156" t="s">
        <v>318</v>
      </c>
      <c r="AT366" s="156" t="s">
        <v>122</v>
      </c>
      <c r="AU366" s="156" t="s">
        <v>82</v>
      </c>
      <c r="AY366" s="17" t="s">
        <v>119</v>
      </c>
      <c r="BE366" s="157">
        <f>IF(N366="základní",J366,0)</f>
        <v>0</v>
      </c>
      <c r="BF366" s="157">
        <f>IF(N366="snížená",J366,0)</f>
        <v>0</v>
      </c>
      <c r="BG366" s="157">
        <f>IF(N366="zákl. přenesená",J366,0)</f>
        <v>0</v>
      </c>
      <c r="BH366" s="157">
        <f>IF(N366="sníž. přenesená",J366,0)</f>
        <v>0</v>
      </c>
      <c r="BI366" s="157">
        <f>IF(N366="nulová",J366,0)</f>
        <v>0</v>
      </c>
      <c r="BJ366" s="17" t="s">
        <v>80</v>
      </c>
      <c r="BK366" s="157">
        <f>ROUND(I366*H366,2)</f>
        <v>0</v>
      </c>
      <c r="BL366" s="17" t="s">
        <v>318</v>
      </c>
      <c r="BM366" s="156" t="s">
        <v>1200</v>
      </c>
    </row>
    <row r="367" spans="2:65" s="1" customFormat="1" ht="11.25">
      <c r="B367" s="32"/>
      <c r="D367" s="158" t="s">
        <v>128</v>
      </c>
      <c r="F367" s="159" t="s">
        <v>1199</v>
      </c>
      <c r="I367" s="88"/>
      <c r="L367" s="32"/>
      <c r="M367" s="160"/>
      <c r="N367" s="52"/>
      <c r="O367" s="52"/>
      <c r="P367" s="52"/>
      <c r="Q367" s="52"/>
      <c r="R367" s="52"/>
      <c r="S367" s="52"/>
      <c r="T367" s="53"/>
      <c r="AT367" s="17" t="s">
        <v>128</v>
      </c>
      <c r="AU367" s="17" t="s">
        <v>82</v>
      </c>
    </row>
    <row r="368" spans="2:65" s="1" customFormat="1" ht="19.5">
      <c r="B368" s="32"/>
      <c r="D368" s="158" t="s">
        <v>129</v>
      </c>
      <c r="F368" s="161" t="s">
        <v>1201</v>
      </c>
      <c r="I368" s="88"/>
      <c r="L368" s="32"/>
      <c r="M368" s="160"/>
      <c r="N368" s="52"/>
      <c r="O368" s="52"/>
      <c r="P368" s="52"/>
      <c r="Q368" s="52"/>
      <c r="R368" s="52"/>
      <c r="S368" s="52"/>
      <c r="T368" s="53"/>
      <c r="AT368" s="17" t="s">
        <v>129</v>
      </c>
      <c r="AU368" s="17" t="s">
        <v>82</v>
      </c>
    </row>
    <row r="369" spans="2:65" s="12" customFormat="1" ht="11.25">
      <c r="B369" s="165"/>
      <c r="D369" s="158" t="s">
        <v>232</v>
      </c>
      <c r="E369" s="166" t="s">
        <v>3</v>
      </c>
      <c r="F369" s="167" t="s">
        <v>1202</v>
      </c>
      <c r="H369" s="166" t="s">
        <v>3</v>
      </c>
      <c r="I369" s="168"/>
      <c r="L369" s="165"/>
      <c r="M369" s="169"/>
      <c r="N369" s="170"/>
      <c r="O369" s="170"/>
      <c r="P369" s="170"/>
      <c r="Q369" s="170"/>
      <c r="R369" s="170"/>
      <c r="S369" s="170"/>
      <c r="T369" s="171"/>
      <c r="AT369" s="166" t="s">
        <v>232</v>
      </c>
      <c r="AU369" s="166" t="s">
        <v>82</v>
      </c>
      <c r="AV369" s="12" t="s">
        <v>80</v>
      </c>
      <c r="AW369" s="12" t="s">
        <v>33</v>
      </c>
      <c r="AX369" s="12" t="s">
        <v>72</v>
      </c>
      <c r="AY369" s="166" t="s">
        <v>119</v>
      </c>
    </row>
    <row r="370" spans="2:65" s="13" customFormat="1" ht="11.25">
      <c r="B370" s="172"/>
      <c r="D370" s="158" t="s">
        <v>232</v>
      </c>
      <c r="E370" s="173" t="s">
        <v>3</v>
      </c>
      <c r="F370" s="174" t="s">
        <v>1203</v>
      </c>
      <c r="H370" s="175">
        <v>13.2</v>
      </c>
      <c r="I370" s="176"/>
      <c r="L370" s="172"/>
      <c r="M370" s="177"/>
      <c r="N370" s="178"/>
      <c r="O370" s="178"/>
      <c r="P370" s="178"/>
      <c r="Q370" s="178"/>
      <c r="R370" s="178"/>
      <c r="S370" s="178"/>
      <c r="T370" s="179"/>
      <c r="AT370" s="173" t="s">
        <v>232</v>
      </c>
      <c r="AU370" s="173" t="s">
        <v>82</v>
      </c>
      <c r="AV370" s="13" t="s">
        <v>82</v>
      </c>
      <c r="AW370" s="13" t="s">
        <v>33</v>
      </c>
      <c r="AX370" s="13" t="s">
        <v>72</v>
      </c>
      <c r="AY370" s="173" t="s">
        <v>119</v>
      </c>
    </row>
    <row r="371" spans="2:65" s="14" customFormat="1" ht="11.25">
      <c r="B371" s="180"/>
      <c r="D371" s="158" t="s">
        <v>232</v>
      </c>
      <c r="E371" s="181" t="s">
        <v>3</v>
      </c>
      <c r="F371" s="182" t="s">
        <v>235</v>
      </c>
      <c r="H371" s="183">
        <v>13.2</v>
      </c>
      <c r="I371" s="184"/>
      <c r="L371" s="180"/>
      <c r="M371" s="185"/>
      <c r="N371" s="186"/>
      <c r="O371" s="186"/>
      <c r="P371" s="186"/>
      <c r="Q371" s="186"/>
      <c r="R371" s="186"/>
      <c r="S371" s="186"/>
      <c r="T371" s="187"/>
      <c r="AT371" s="181" t="s">
        <v>232</v>
      </c>
      <c r="AU371" s="181" t="s">
        <v>82</v>
      </c>
      <c r="AV371" s="14" t="s">
        <v>126</v>
      </c>
      <c r="AW371" s="14" t="s">
        <v>33</v>
      </c>
      <c r="AX371" s="14" t="s">
        <v>80</v>
      </c>
      <c r="AY371" s="181" t="s">
        <v>119</v>
      </c>
    </row>
    <row r="372" spans="2:65" s="1" customFormat="1" ht="16.5" customHeight="1">
      <c r="B372" s="144"/>
      <c r="C372" s="145" t="s">
        <v>541</v>
      </c>
      <c r="D372" s="145" t="s">
        <v>122</v>
      </c>
      <c r="E372" s="146" t="s">
        <v>1204</v>
      </c>
      <c r="F372" s="147" t="s">
        <v>1205</v>
      </c>
      <c r="G372" s="148" t="s">
        <v>125</v>
      </c>
      <c r="H372" s="149">
        <v>1</v>
      </c>
      <c r="I372" s="150"/>
      <c r="J372" s="151">
        <f>ROUND(I372*H372,2)</f>
        <v>0</v>
      </c>
      <c r="K372" s="147" t="s">
        <v>3</v>
      </c>
      <c r="L372" s="32"/>
      <c r="M372" s="152" t="s">
        <v>3</v>
      </c>
      <c r="N372" s="153" t="s">
        <v>43</v>
      </c>
      <c r="O372" s="52"/>
      <c r="P372" s="154">
        <f>O372*H372</f>
        <v>0</v>
      </c>
      <c r="Q372" s="154">
        <v>0</v>
      </c>
      <c r="R372" s="154">
        <f>Q372*H372</f>
        <v>0</v>
      </c>
      <c r="S372" s="154">
        <v>0</v>
      </c>
      <c r="T372" s="155">
        <f>S372*H372</f>
        <v>0</v>
      </c>
      <c r="AR372" s="156" t="s">
        <v>318</v>
      </c>
      <c r="AT372" s="156" t="s">
        <v>122</v>
      </c>
      <c r="AU372" s="156" t="s">
        <v>82</v>
      </c>
      <c r="AY372" s="17" t="s">
        <v>119</v>
      </c>
      <c r="BE372" s="157">
        <f>IF(N372="základní",J372,0)</f>
        <v>0</v>
      </c>
      <c r="BF372" s="157">
        <f>IF(N372="snížená",J372,0)</f>
        <v>0</v>
      </c>
      <c r="BG372" s="157">
        <f>IF(N372="zákl. přenesená",J372,0)</f>
        <v>0</v>
      </c>
      <c r="BH372" s="157">
        <f>IF(N372="sníž. přenesená",J372,0)</f>
        <v>0</v>
      </c>
      <c r="BI372" s="157">
        <f>IF(N372="nulová",J372,0)</f>
        <v>0</v>
      </c>
      <c r="BJ372" s="17" t="s">
        <v>80</v>
      </c>
      <c r="BK372" s="157">
        <f>ROUND(I372*H372,2)</f>
        <v>0</v>
      </c>
      <c r="BL372" s="17" t="s">
        <v>318</v>
      </c>
      <c r="BM372" s="156" t="s">
        <v>1206</v>
      </c>
    </row>
    <row r="373" spans="2:65" s="1" customFormat="1" ht="11.25">
      <c r="B373" s="32"/>
      <c r="D373" s="158" t="s">
        <v>128</v>
      </c>
      <c r="F373" s="159" t="s">
        <v>1205</v>
      </c>
      <c r="I373" s="88"/>
      <c r="L373" s="32"/>
      <c r="M373" s="160"/>
      <c r="N373" s="52"/>
      <c r="O373" s="52"/>
      <c r="P373" s="52"/>
      <c r="Q373" s="52"/>
      <c r="R373" s="52"/>
      <c r="S373" s="52"/>
      <c r="T373" s="53"/>
      <c r="AT373" s="17" t="s">
        <v>128</v>
      </c>
      <c r="AU373" s="17" t="s">
        <v>82</v>
      </c>
    </row>
    <row r="374" spans="2:65" s="11" customFormat="1" ht="22.9" customHeight="1">
      <c r="B374" s="131"/>
      <c r="D374" s="132" t="s">
        <v>71</v>
      </c>
      <c r="E374" s="142" t="s">
        <v>733</v>
      </c>
      <c r="F374" s="142" t="s">
        <v>1034</v>
      </c>
      <c r="I374" s="134"/>
      <c r="J374" s="143">
        <f>BK374</f>
        <v>0</v>
      </c>
      <c r="L374" s="131"/>
      <c r="M374" s="136"/>
      <c r="N374" s="137"/>
      <c r="O374" s="137"/>
      <c r="P374" s="138">
        <f>SUM(P375:P383)</f>
        <v>0</v>
      </c>
      <c r="Q374" s="137"/>
      <c r="R374" s="138">
        <f>SUM(R375:R383)</f>
        <v>0</v>
      </c>
      <c r="S374" s="137"/>
      <c r="T374" s="139">
        <f>SUM(T375:T383)</f>
        <v>0</v>
      </c>
      <c r="AR374" s="132" t="s">
        <v>82</v>
      </c>
      <c r="AT374" s="140" t="s">
        <v>71</v>
      </c>
      <c r="AU374" s="140" t="s">
        <v>80</v>
      </c>
      <c r="AY374" s="132" t="s">
        <v>119</v>
      </c>
      <c r="BK374" s="141">
        <f>SUM(BK375:BK383)</f>
        <v>0</v>
      </c>
    </row>
    <row r="375" spans="2:65" s="1" customFormat="1" ht="16.5" customHeight="1">
      <c r="B375" s="144"/>
      <c r="C375" s="145" t="s">
        <v>548</v>
      </c>
      <c r="D375" s="145" t="s">
        <v>122</v>
      </c>
      <c r="E375" s="146" t="s">
        <v>736</v>
      </c>
      <c r="F375" s="147" t="s">
        <v>737</v>
      </c>
      <c r="G375" s="148" t="s">
        <v>389</v>
      </c>
      <c r="H375" s="149">
        <v>27.254999999999999</v>
      </c>
      <c r="I375" s="150"/>
      <c r="J375" s="151">
        <f>ROUND(I375*H375,2)</f>
        <v>0</v>
      </c>
      <c r="K375" s="147" t="s">
        <v>914</v>
      </c>
      <c r="L375" s="32"/>
      <c r="M375" s="152" t="s">
        <v>3</v>
      </c>
      <c r="N375" s="153" t="s">
        <v>43</v>
      </c>
      <c r="O375" s="52"/>
      <c r="P375" s="154">
        <f>O375*H375</f>
        <v>0</v>
      </c>
      <c r="Q375" s="154">
        <v>0</v>
      </c>
      <c r="R375" s="154">
        <f>Q375*H375</f>
        <v>0</v>
      </c>
      <c r="S375" s="154">
        <v>0</v>
      </c>
      <c r="T375" s="155">
        <f>S375*H375</f>
        <v>0</v>
      </c>
      <c r="AR375" s="156" t="s">
        <v>318</v>
      </c>
      <c r="AT375" s="156" t="s">
        <v>122</v>
      </c>
      <c r="AU375" s="156" t="s">
        <v>82</v>
      </c>
      <c r="AY375" s="17" t="s">
        <v>119</v>
      </c>
      <c r="BE375" s="157">
        <f>IF(N375="základní",J375,0)</f>
        <v>0</v>
      </c>
      <c r="BF375" s="157">
        <f>IF(N375="snížená",J375,0)</f>
        <v>0</v>
      </c>
      <c r="BG375" s="157">
        <f>IF(N375="zákl. přenesená",J375,0)</f>
        <v>0</v>
      </c>
      <c r="BH375" s="157">
        <f>IF(N375="sníž. přenesená",J375,0)</f>
        <v>0</v>
      </c>
      <c r="BI375" s="157">
        <f>IF(N375="nulová",J375,0)</f>
        <v>0</v>
      </c>
      <c r="BJ375" s="17" t="s">
        <v>80</v>
      </c>
      <c r="BK375" s="157">
        <f>ROUND(I375*H375,2)</f>
        <v>0</v>
      </c>
      <c r="BL375" s="17" t="s">
        <v>318</v>
      </c>
      <c r="BM375" s="156" t="s">
        <v>1207</v>
      </c>
    </row>
    <row r="376" spans="2:65" s="1" customFormat="1" ht="11.25">
      <c r="B376" s="32"/>
      <c r="D376" s="158" t="s">
        <v>128</v>
      </c>
      <c r="F376" s="159" t="s">
        <v>737</v>
      </c>
      <c r="I376" s="88"/>
      <c r="L376" s="32"/>
      <c r="M376" s="160"/>
      <c r="N376" s="52"/>
      <c r="O376" s="52"/>
      <c r="P376" s="52"/>
      <c r="Q376" s="52"/>
      <c r="R376" s="52"/>
      <c r="S376" s="52"/>
      <c r="T376" s="53"/>
      <c r="AT376" s="17" t="s">
        <v>128</v>
      </c>
      <c r="AU376" s="17" t="s">
        <v>82</v>
      </c>
    </row>
    <row r="377" spans="2:65" s="13" customFormat="1" ht="11.25">
      <c r="B377" s="172"/>
      <c r="D377" s="158" t="s">
        <v>232</v>
      </c>
      <c r="E377" s="173" t="s">
        <v>3</v>
      </c>
      <c r="F377" s="174" t="s">
        <v>1128</v>
      </c>
      <c r="H377" s="175">
        <v>27.254999999999999</v>
      </c>
      <c r="I377" s="176"/>
      <c r="L377" s="172"/>
      <c r="M377" s="177"/>
      <c r="N377" s="178"/>
      <c r="O377" s="178"/>
      <c r="P377" s="178"/>
      <c r="Q377" s="178"/>
      <c r="R377" s="178"/>
      <c r="S377" s="178"/>
      <c r="T377" s="179"/>
      <c r="AT377" s="173" t="s">
        <v>232</v>
      </c>
      <c r="AU377" s="173" t="s">
        <v>82</v>
      </c>
      <c r="AV377" s="13" t="s">
        <v>82</v>
      </c>
      <c r="AW377" s="13" t="s">
        <v>33</v>
      </c>
      <c r="AX377" s="13" t="s">
        <v>72</v>
      </c>
      <c r="AY377" s="173" t="s">
        <v>119</v>
      </c>
    </row>
    <row r="378" spans="2:65" s="14" customFormat="1" ht="11.25">
      <c r="B378" s="180"/>
      <c r="D378" s="158" t="s">
        <v>232</v>
      </c>
      <c r="E378" s="181" t="s">
        <v>3</v>
      </c>
      <c r="F378" s="182" t="s">
        <v>235</v>
      </c>
      <c r="H378" s="183">
        <v>27.254999999999999</v>
      </c>
      <c r="I378" s="184"/>
      <c r="L378" s="180"/>
      <c r="M378" s="185"/>
      <c r="N378" s="186"/>
      <c r="O378" s="186"/>
      <c r="P378" s="186"/>
      <c r="Q378" s="186"/>
      <c r="R378" s="186"/>
      <c r="S378" s="186"/>
      <c r="T378" s="187"/>
      <c r="AT378" s="181" t="s">
        <v>232</v>
      </c>
      <c r="AU378" s="181" t="s">
        <v>82</v>
      </c>
      <c r="AV378" s="14" t="s">
        <v>126</v>
      </c>
      <c r="AW378" s="14" t="s">
        <v>33</v>
      </c>
      <c r="AX378" s="14" t="s">
        <v>80</v>
      </c>
      <c r="AY378" s="181" t="s">
        <v>119</v>
      </c>
    </row>
    <row r="379" spans="2:65" s="1" customFormat="1" ht="16.5" customHeight="1">
      <c r="B379" s="144"/>
      <c r="C379" s="145" t="s">
        <v>554</v>
      </c>
      <c r="D379" s="145" t="s">
        <v>122</v>
      </c>
      <c r="E379" s="146" t="s">
        <v>746</v>
      </c>
      <c r="F379" s="147" t="s">
        <v>747</v>
      </c>
      <c r="G379" s="148" t="s">
        <v>389</v>
      </c>
      <c r="H379" s="149">
        <v>27.254999999999999</v>
      </c>
      <c r="I379" s="150"/>
      <c r="J379" s="151">
        <f>ROUND(I379*H379,2)</f>
        <v>0</v>
      </c>
      <c r="K379" s="147" t="s">
        <v>914</v>
      </c>
      <c r="L379" s="32"/>
      <c r="M379" s="152" t="s">
        <v>3</v>
      </c>
      <c r="N379" s="153" t="s">
        <v>43</v>
      </c>
      <c r="O379" s="52"/>
      <c r="P379" s="154">
        <f>O379*H379</f>
        <v>0</v>
      </c>
      <c r="Q379" s="154">
        <v>0</v>
      </c>
      <c r="R379" s="154">
        <f>Q379*H379</f>
        <v>0</v>
      </c>
      <c r="S379" s="154">
        <v>0</v>
      </c>
      <c r="T379" s="155">
        <f>S379*H379</f>
        <v>0</v>
      </c>
      <c r="AR379" s="156" t="s">
        <v>318</v>
      </c>
      <c r="AT379" s="156" t="s">
        <v>122</v>
      </c>
      <c r="AU379" s="156" t="s">
        <v>82</v>
      </c>
      <c r="AY379" s="17" t="s">
        <v>119</v>
      </c>
      <c r="BE379" s="157">
        <f>IF(N379="základní",J379,0)</f>
        <v>0</v>
      </c>
      <c r="BF379" s="157">
        <f>IF(N379="snížená",J379,0)</f>
        <v>0</v>
      </c>
      <c r="BG379" s="157">
        <f>IF(N379="zákl. přenesená",J379,0)</f>
        <v>0</v>
      </c>
      <c r="BH379" s="157">
        <f>IF(N379="sníž. přenesená",J379,0)</f>
        <v>0</v>
      </c>
      <c r="BI379" s="157">
        <f>IF(N379="nulová",J379,0)</f>
        <v>0</v>
      </c>
      <c r="BJ379" s="17" t="s">
        <v>80</v>
      </c>
      <c r="BK379" s="157">
        <f>ROUND(I379*H379,2)</f>
        <v>0</v>
      </c>
      <c r="BL379" s="17" t="s">
        <v>318</v>
      </c>
      <c r="BM379" s="156" t="s">
        <v>1208</v>
      </c>
    </row>
    <row r="380" spans="2:65" s="1" customFormat="1" ht="11.25">
      <c r="B380" s="32"/>
      <c r="D380" s="158" t="s">
        <v>128</v>
      </c>
      <c r="F380" s="159" t="s">
        <v>749</v>
      </c>
      <c r="I380" s="88"/>
      <c r="L380" s="32"/>
      <c r="M380" s="160"/>
      <c r="N380" s="52"/>
      <c r="O380" s="52"/>
      <c r="P380" s="52"/>
      <c r="Q380" s="52"/>
      <c r="R380" s="52"/>
      <c r="S380" s="52"/>
      <c r="T380" s="53"/>
      <c r="AT380" s="17" t="s">
        <v>128</v>
      </c>
      <c r="AU380" s="17" t="s">
        <v>82</v>
      </c>
    </row>
    <row r="381" spans="2:65" s="1" customFormat="1" ht="29.25">
      <c r="B381" s="32"/>
      <c r="D381" s="158" t="s">
        <v>129</v>
      </c>
      <c r="F381" s="161" t="s">
        <v>1209</v>
      </c>
      <c r="I381" s="88"/>
      <c r="L381" s="32"/>
      <c r="M381" s="160"/>
      <c r="N381" s="52"/>
      <c r="O381" s="52"/>
      <c r="P381" s="52"/>
      <c r="Q381" s="52"/>
      <c r="R381" s="52"/>
      <c r="S381" s="52"/>
      <c r="T381" s="53"/>
      <c r="AT381" s="17" t="s">
        <v>129</v>
      </c>
      <c r="AU381" s="17" t="s">
        <v>82</v>
      </c>
    </row>
    <row r="382" spans="2:65" s="13" customFormat="1" ht="11.25">
      <c r="B382" s="172"/>
      <c r="D382" s="158" t="s">
        <v>232</v>
      </c>
      <c r="E382" s="173" t="s">
        <v>3</v>
      </c>
      <c r="F382" s="174" t="s">
        <v>1128</v>
      </c>
      <c r="H382" s="175">
        <v>27.254999999999999</v>
      </c>
      <c r="I382" s="176"/>
      <c r="L382" s="172"/>
      <c r="M382" s="177"/>
      <c r="N382" s="178"/>
      <c r="O382" s="178"/>
      <c r="P382" s="178"/>
      <c r="Q382" s="178"/>
      <c r="R382" s="178"/>
      <c r="S382" s="178"/>
      <c r="T382" s="179"/>
      <c r="AT382" s="173" t="s">
        <v>232</v>
      </c>
      <c r="AU382" s="173" t="s">
        <v>82</v>
      </c>
      <c r="AV382" s="13" t="s">
        <v>82</v>
      </c>
      <c r="AW382" s="13" t="s">
        <v>33</v>
      </c>
      <c r="AX382" s="13" t="s">
        <v>72</v>
      </c>
      <c r="AY382" s="173" t="s">
        <v>119</v>
      </c>
    </row>
    <row r="383" spans="2:65" s="14" customFormat="1" ht="11.25">
      <c r="B383" s="180"/>
      <c r="D383" s="158" t="s">
        <v>232</v>
      </c>
      <c r="E383" s="181" t="s">
        <v>3</v>
      </c>
      <c r="F383" s="182" t="s">
        <v>235</v>
      </c>
      <c r="H383" s="183">
        <v>27.254999999999999</v>
      </c>
      <c r="I383" s="184"/>
      <c r="L383" s="180"/>
      <c r="M383" s="185"/>
      <c r="N383" s="186"/>
      <c r="O383" s="186"/>
      <c r="P383" s="186"/>
      <c r="Q383" s="186"/>
      <c r="R383" s="186"/>
      <c r="S383" s="186"/>
      <c r="T383" s="187"/>
      <c r="AT383" s="181" t="s">
        <v>232</v>
      </c>
      <c r="AU383" s="181" t="s">
        <v>82</v>
      </c>
      <c r="AV383" s="14" t="s">
        <v>126</v>
      </c>
      <c r="AW383" s="14" t="s">
        <v>33</v>
      </c>
      <c r="AX383" s="14" t="s">
        <v>80</v>
      </c>
      <c r="AY383" s="181" t="s">
        <v>119</v>
      </c>
    </row>
    <row r="384" spans="2:65" s="11" customFormat="1" ht="22.9" customHeight="1">
      <c r="B384" s="131"/>
      <c r="D384" s="132" t="s">
        <v>71</v>
      </c>
      <c r="E384" s="142" t="s">
        <v>777</v>
      </c>
      <c r="F384" s="142" t="s">
        <v>778</v>
      </c>
      <c r="I384" s="134"/>
      <c r="J384" s="143">
        <f>BK384</f>
        <v>0</v>
      </c>
      <c r="L384" s="131"/>
      <c r="M384" s="136"/>
      <c r="N384" s="137"/>
      <c r="O384" s="137"/>
      <c r="P384" s="138">
        <f>SUM(P385:P396)</f>
        <v>0</v>
      </c>
      <c r="Q384" s="137"/>
      <c r="R384" s="138">
        <f>SUM(R385:R396)</f>
        <v>0</v>
      </c>
      <c r="S384" s="137"/>
      <c r="T384" s="139">
        <f>SUM(T385:T396)</f>
        <v>0</v>
      </c>
      <c r="AR384" s="132" t="s">
        <v>82</v>
      </c>
      <c r="AT384" s="140" t="s">
        <v>71</v>
      </c>
      <c r="AU384" s="140" t="s">
        <v>80</v>
      </c>
      <c r="AY384" s="132" t="s">
        <v>119</v>
      </c>
      <c r="BK384" s="141">
        <f>SUM(BK385:BK396)</f>
        <v>0</v>
      </c>
    </row>
    <row r="385" spans="2:65" s="1" customFormat="1" ht="16.5" customHeight="1">
      <c r="B385" s="144"/>
      <c r="C385" s="145" t="s">
        <v>561</v>
      </c>
      <c r="D385" s="145" t="s">
        <v>122</v>
      </c>
      <c r="E385" s="146" t="s">
        <v>1210</v>
      </c>
      <c r="F385" s="147" t="s">
        <v>1211</v>
      </c>
      <c r="G385" s="148" t="s">
        <v>811</v>
      </c>
      <c r="H385" s="149">
        <v>1</v>
      </c>
      <c r="I385" s="150"/>
      <c r="J385" s="151">
        <f>ROUND(I385*H385,2)</f>
        <v>0</v>
      </c>
      <c r="K385" s="147" t="s">
        <v>3</v>
      </c>
      <c r="L385" s="32"/>
      <c r="M385" s="152" t="s">
        <v>3</v>
      </c>
      <c r="N385" s="153" t="s">
        <v>43</v>
      </c>
      <c r="O385" s="52"/>
      <c r="P385" s="154">
        <f>O385*H385</f>
        <v>0</v>
      </c>
      <c r="Q385" s="154">
        <v>0</v>
      </c>
      <c r="R385" s="154">
        <f>Q385*H385</f>
        <v>0</v>
      </c>
      <c r="S385" s="154">
        <v>0</v>
      </c>
      <c r="T385" s="155">
        <f>S385*H385</f>
        <v>0</v>
      </c>
      <c r="AR385" s="156" t="s">
        <v>318</v>
      </c>
      <c r="AT385" s="156" t="s">
        <v>122</v>
      </c>
      <c r="AU385" s="156" t="s">
        <v>82</v>
      </c>
      <c r="AY385" s="17" t="s">
        <v>119</v>
      </c>
      <c r="BE385" s="157">
        <f>IF(N385="základní",J385,0)</f>
        <v>0</v>
      </c>
      <c r="BF385" s="157">
        <f>IF(N385="snížená",J385,0)</f>
        <v>0</v>
      </c>
      <c r="BG385" s="157">
        <f>IF(N385="zákl. přenesená",J385,0)</f>
        <v>0</v>
      </c>
      <c r="BH385" s="157">
        <f>IF(N385="sníž. přenesená",J385,0)</f>
        <v>0</v>
      </c>
      <c r="BI385" s="157">
        <f>IF(N385="nulová",J385,0)</f>
        <v>0</v>
      </c>
      <c r="BJ385" s="17" t="s">
        <v>80</v>
      </c>
      <c r="BK385" s="157">
        <f>ROUND(I385*H385,2)</f>
        <v>0</v>
      </c>
      <c r="BL385" s="17" t="s">
        <v>318</v>
      </c>
      <c r="BM385" s="156" t="s">
        <v>1212</v>
      </c>
    </row>
    <row r="386" spans="2:65" s="1" customFormat="1" ht="11.25">
      <c r="B386" s="32"/>
      <c r="D386" s="158" t="s">
        <v>128</v>
      </c>
      <c r="F386" s="159" t="s">
        <v>1213</v>
      </c>
      <c r="I386" s="88"/>
      <c r="L386" s="32"/>
      <c r="M386" s="160"/>
      <c r="N386" s="52"/>
      <c r="O386" s="52"/>
      <c r="P386" s="52"/>
      <c r="Q386" s="52"/>
      <c r="R386" s="52"/>
      <c r="S386" s="52"/>
      <c r="T386" s="53"/>
      <c r="AT386" s="17" t="s">
        <v>128</v>
      </c>
      <c r="AU386" s="17" t="s">
        <v>82</v>
      </c>
    </row>
    <row r="387" spans="2:65" s="1" customFormat="1" ht="58.5">
      <c r="B387" s="32"/>
      <c r="D387" s="158" t="s">
        <v>129</v>
      </c>
      <c r="F387" s="161" t="s">
        <v>1214</v>
      </c>
      <c r="I387" s="88"/>
      <c r="L387" s="32"/>
      <c r="M387" s="160"/>
      <c r="N387" s="52"/>
      <c r="O387" s="52"/>
      <c r="P387" s="52"/>
      <c r="Q387" s="52"/>
      <c r="R387" s="52"/>
      <c r="S387" s="52"/>
      <c r="T387" s="53"/>
      <c r="AT387" s="17" t="s">
        <v>129</v>
      </c>
      <c r="AU387" s="17" t="s">
        <v>82</v>
      </c>
    </row>
    <row r="388" spans="2:65" s="1" customFormat="1" ht="16.5" customHeight="1">
      <c r="B388" s="144"/>
      <c r="C388" s="145" t="s">
        <v>567</v>
      </c>
      <c r="D388" s="145" t="s">
        <v>122</v>
      </c>
      <c r="E388" s="146" t="s">
        <v>1215</v>
      </c>
      <c r="F388" s="147" t="s">
        <v>1216</v>
      </c>
      <c r="G388" s="148" t="s">
        <v>175</v>
      </c>
      <c r="H388" s="149">
        <v>1</v>
      </c>
      <c r="I388" s="150"/>
      <c r="J388" s="151">
        <f>ROUND(I388*H388,2)</f>
        <v>0</v>
      </c>
      <c r="K388" s="147" t="s">
        <v>3</v>
      </c>
      <c r="L388" s="32"/>
      <c r="M388" s="152" t="s">
        <v>3</v>
      </c>
      <c r="N388" s="153" t="s">
        <v>43</v>
      </c>
      <c r="O388" s="52"/>
      <c r="P388" s="154">
        <f>O388*H388</f>
        <v>0</v>
      </c>
      <c r="Q388" s="154">
        <v>0</v>
      </c>
      <c r="R388" s="154">
        <f>Q388*H388</f>
        <v>0</v>
      </c>
      <c r="S388" s="154">
        <v>0</v>
      </c>
      <c r="T388" s="155">
        <f>S388*H388</f>
        <v>0</v>
      </c>
      <c r="AR388" s="156" t="s">
        <v>318</v>
      </c>
      <c r="AT388" s="156" t="s">
        <v>122</v>
      </c>
      <c r="AU388" s="156" t="s">
        <v>82</v>
      </c>
      <c r="AY388" s="17" t="s">
        <v>119</v>
      </c>
      <c r="BE388" s="157">
        <f>IF(N388="základní",J388,0)</f>
        <v>0</v>
      </c>
      <c r="BF388" s="157">
        <f>IF(N388="snížená",J388,0)</f>
        <v>0</v>
      </c>
      <c r="BG388" s="157">
        <f>IF(N388="zákl. přenesená",J388,0)</f>
        <v>0</v>
      </c>
      <c r="BH388" s="157">
        <f>IF(N388="sníž. přenesená",J388,0)</f>
        <v>0</v>
      </c>
      <c r="BI388" s="157">
        <f>IF(N388="nulová",J388,0)</f>
        <v>0</v>
      </c>
      <c r="BJ388" s="17" t="s">
        <v>80</v>
      </c>
      <c r="BK388" s="157">
        <f>ROUND(I388*H388,2)</f>
        <v>0</v>
      </c>
      <c r="BL388" s="17" t="s">
        <v>318</v>
      </c>
      <c r="BM388" s="156" t="s">
        <v>1217</v>
      </c>
    </row>
    <row r="389" spans="2:65" s="1" customFormat="1" ht="11.25">
      <c r="B389" s="32"/>
      <c r="D389" s="158" t="s">
        <v>128</v>
      </c>
      <c r="F389" s="159" t="s">
        <v>1216</v>
      </c>
      <c r="I389" s="88"/>
      <c r="L389" s="32"/>
      <c r="M389" s="160"/>
      <c r="N389" s="52"/>
      <c r="O389" s="52"/>
      <c r="P389" s="52"/>
      <c r="Q389" s="52"/>
      <c r="R389" s="52"/>
      <c r="S389" s="52"/>
      <c r="T389" s="53"/>
      <c r="AT389" s="17" t="s">
        <v>128</v>
      </c>
      <c r="AU389" s="17" t="s">
        <v>82</v>
      </c>
    </row>
    <row r="390" spans="2:65" s="1" customFormat="1" ht="78">
      <c r="B390" s="32"/>
      <c r="D390" s="158" t="s">
        <v>129</v>
      </c>
      <c r="F390" s="161" t="s">
        <v>1218</v>
      </c>
      <c r="I390" s="88"/>
      <c r="L390" s="32"/>
      <c r="M390" s="160"/>
      <c r="N390" s="52"/>
      <c r="O390" s="52"/>
      <c r="P390" s="52"/>
      <c r="Q390" s="52"/>
      <c r="R390" s="52"/>
      <c r="S390" s="52"/>
      <c r="T390" s="53"/>
      <c r="AT390" s="17" t="s">
        <v>129</v>
      </c>
      <c r="AU390" s="17" t="s">
        <v>82</v>
      </c>
    </row>
    <row r="391" spans="2:65" s="1" customFormat="1" ht="16.5" customHeight="1">
      <c r="B391" s="144"/>
      <c r="C391" s="145" t="s">
        <v>571</v>
      </c>
      <c r="D391" s="145" t="s">
        <v>122</v>
      </c>
      <c r="E391" s="146" t="s">
        <v>1219</v>
      </c>
      <c r="F391" s="147" t="s">
        <v>1220</v>
      </c>
      <c r="G391" s="148" t="s">
        <v>175</v>
      </c>
      <c r="H391" s="149">
        <v>1</v>
      </c>
      <c r="I391" s="150"/>
      <c r="J391" s="151">
        <f>ROUND(I391*H391,2)</f>
        <v>0</v>
      </c>
      <c r="K391" s="147" t="s">
        <v>3</v>
      </c>
      <c r="L391" s="32"/>
      <c r="M391" s="152" t="s">
        <v>3</v>
      </c>
      <c r="N391" s="153" t="s">
        <v>43</v>
      </c>
      <c r="O391" s="52"/>
      <c r="P391" s="154">
        <f>O391*H391</f>
        <v>0</v>
      </c>
      <c r="Q391" s="154">
        <v>0</v>
      </c>
      <c r="R391" s="154">
        <f>Q391*H391</f>
        <v>0</v>
      </c>
      <c r="S391" s="154">
        <v>0</v>
      </c>
      <c r="T391" s="155">
        <f>S391*H391</f>
        <v>0</v>
      </c>
      <c r="AR391" s="156" t="s">
        <v>318</v>
      </c>
      <c r="AT391" s="156" t="s">
        <v>122</v>
      </c>
      <c r="AU391" s="156" t="s">
        <v>82</v>
      </c>
      <c r="AY391" s="17" t="s">
        <v>119</v>
      </c>
      <c r="BE391" s="157">
        <f>IF(N391="základní",J391,0)</f>
        <v>0</v>
      </c>
      <c r="BF391" s="157">
        <f>IF(N391="snížená",J391,0)</f>
        <v>0</v>
      </c>
      <c r="BG391" s="157">
        <f>IF(N391="zákl. přenesená",J391,0)</f>
        <v>0</v>
      </c>
      <c r="BH391" s="157">
        <f>IF(N391="sníž. přenesená",J391,0)</f>
        <v>0</v>
      </c>
      <c r="BI391" s="157">
        <f>IF(N391="nulová",J391,0)</f>
        <v>0</v>
      </c>
      <c r="BJ391" s="17" t="s">
        <v>80</v>
      </c>
      <c r="BK391" s="157">
        <f>ROUND(I391*H391,2)</f>
        <v>0</v>
      </c>
      <c r="BL391" s="17" t="s">
        <v>318</v>
      </c>
      <c r="BM391" s="156" t="s">
        <v>1221</v>
      </c>
    </row>
    <row r="392" spans="2:65" s="1" customFormat="1" ht="11.25">
      <c r="B392" s="32"/>
      <c r="D392" s="158" t="s">
        <v>128</v>
      </c>
      <c r="F392" s="159" t="s">
        <v>1222</v>
      </c>
      <c r="I392" s="88"/>
      <c r="L392" s="32"/>
      <c r="M392" s="160"/>
      <c r="N392" s="52"/>
      <c r="O392" s="52"/>
      <c r="P392" s="52"/>
      <c r="Q392" s="52"/>
      <c r="R392" s="52"/>
      <c r="S392" s="52"/>
      <c r="T392" s="53"/>
      <c r="AT392" s="17" t="s">
        <v>128</v>
      </c>
      <c r="AU392" s="17" t="s">
        <v>82</v>
      </c>
    </row>
    <row r="393" spans="2:65" s="1" customFormat="1" ht="48.75">
      <c r="B393" s="32"/>
      <c r="D393" s="158" t="s">
        <v>129</v>
      </c>
      <c r="F393" s="161" t="s">
        <v>1223</v>
      </c>
      <c r="I393" s="88"/>
      <c r="L393" s="32"/>
      <c r="M393" s="160"/>
      <c r="N393" s="52"/>
      <c r="O393" s="52"/>
      <c r="P393" s="52"/>
      <c r="Q393" s="52"/>
      <c r="R393" s="52"/>
      <c r="S393" s="52"/>
      <c r="T393" s="53"/>
      <c r="AT393" s="17" t="s">
        <v>129</v>
      </c>
      <c r="AU393" s="17" t="s">
        <v>82</v>
      </c>
    </row>
    <row r="394" spans="2:65" s="1" customFormat="1" ht="16.5" customHeight="1">
      <c r="B394" s="144"/>
      <c r="C394" s="145" t="s">
        <v>577</v>
      </c>
      <c r="D394" s="145" t="s">
        <v>122</v>
      </c>
      <c r="E394" s="146" t="s">
        <v>835</v>
      </c>
      <c r="F394" s="147" t="s">
        <v>1224</v>
      </c>
      <c r="G394" s="148" t="s">
        <v>175</v>
      </c>
      <c r="H394" s="149">
        <v>1</v>
      </c>
      <c r="I394" s="150"/>
      <c r="J394" s="151">
        <f>ROUND(I394*H394,2)</f>
        <v>0</v>
      </c>
      <c r="K394" s="147" t="s">
        <v>3</v>
      </c>
      <c r="L394" s="32"/>
      <c r="M394" s="152" t="s">
        <v>3</v>
      </c>
      <c r="N394" s="153" t="s">
        <v>43</v>
      </c>
      <c r="O394" s="52"/>
      <c r="P394" s="154">
        <f>O394*H394</f>
        <v>0</v>
      </c>
      <c r="Q394" s="154">
        <v>0</v>
      </c>
      <c r="R394" s="154">
        <f>Q394*H394</f>
        <v>0</v>
      </c>
      <c r="S394" s="154">
        <v>0</v>
      </c>
      <c r="T394" s="155">
        <f>S394*H394</f>
        <v>0</v>
      </c>
      <c r="AR394" s="156" t="s">
        <v>318</v>
      </c>
      <c r="AT394" s="156" t="s">
        <v>122</v>
      </c>
      <c r="AU394" s="156" t="s">
        <v>82</v>
      </c>
      <c r="AY394" s="17" t="s">
        <v>119</v>
      </c>
      <c r="BE394" s="157">
        <f>IF(N394="základní",J394,0)</f>
        <v>0</v>
      </c>
      <c r="BF394" s="157">
        <f>IF(N394="snížená",J394,0)</f>
        <v>0</v>
      </c>
      <c r="BG394" s="157">
        <f>IF(N394="zákl. přenesená",J394,0)</f>
        <v>0</v>
      </c>
      <c r="BH394" s="157">
        <f>IF(N394="sníž. přenesená",J394,0)</f>
        <v>0</v>
      </c>
      <c r="BI394" s="157">
        <f>IF(N394="nulová",J394,0)</f>
        <v>0</v>
      </c>
      <c r="BJ394" s="17" t="s">
        <v>80</v>
      </c>
      <c r="BK394" s="157">
        <f>ROUND(I394*H394,2)</f>
        <v>0</v>
      </c>
      <c r="BL394" s="17" t="s">
        <v>318</v>
      </c>
      <c r="BM394" s="156" t="s">
        <v>1225</v>
      </c>
    </row>
    <row r="395" spans="2:65" s="1" customFormat="1" ht="11.25">
      <c r="B395" s="32"/>
      <c r="D395" s="158" t="s">
        <v>128</v>
      </c>
      <c r="F395" s="159" t="s">
        <v>1226</v>
      </c>
      <c r="I395" s="88"/>
      <c r="L395" s="32"/>
      <c r="M395" s="160"/>
      <c r="N395" s="52"/>
      <c r="O395" s="52"/>
      <c r="P395" s="52"/>
      <c r="Q395" s="52"/>
      <c r="R395" s="52"/>
      <c r="S395" s="52"/>
      <c r="T395" s="53"/>
      <c r="AT395" s="17" t="s">
        <v>128</v>
      </c>
      <c r="AU395" s="17" t="s">
        <v>82</v>
      </c>
    </row>
    <row r="396" spans="2:65" s="1" customFormat="1" ht="39">
      <c r="B396" s="32"/>
      <c r="D396" s="158" t="s">
        <v>129</v>
      </c>
      <c r="F396" s="161" t="s">
        <v>1227</v>
      </c>
      <c r="I396" s="88"/>
      <c r="L396" s="32"/>
      <c r="M396" s="160"/>
      <c r="N396" s="52"/>
      <c r="O396" s="52"/>
      <c r="P396" s="52"/>
      <c r="Q396" s="52"/>
      <c r="R396" s="52"/>
      <c r="S396" s="52"/>
      <c r="T396" s="53"/>
      <c r="AT396" s="17" t="s">
        <v>129</v>
      </c>
      <c r="AU396" s="17" t="s">
        <v>82</v>
      </c>
    </row>
    <row r="397" spans="2:65" s="11" customFormat="1" ht="22.9" customHeight="1">
      <c r="B397" s="131"/>
      <c r="D397" s="132" t="s">
        <v>71</v>
      </c>
      <c r="E397" s="142" t="s">
        <v>855</v>
      </c>
      <c r="F397" s="142" t="s">
        <v>1050</v>
      </c>
      <c r="I397" s="134"/>
      <c r="J397" s="143">
        <f>BK397</f>
        <v>0</v>
      </c>
      <c r="L397" s="131"/>
      <c r="M397" s="136"/>
      <c r="N397" s="137"/>
      <c r="O397" s="137"/>
      <c r="P397" s="138">
        <f>SUM(P398:P407)</f>
        <v>0</v>
      </c>
      <c r="Q397" s="137"/>
      <c r="R397" s="138">
        <f>SUM(R398:R407)</f>
        <v>0</v>
      </c>
      <c r="S397" s="137"/>
      <c r="T397" s="139">
        <f>SUM(T398:T407)</f>
        <v>0</v>
      </c>
      <c r="AR397" s="132" t="s">
        <v>82</v>
      </c>
      <c r="AT397" s="140" t="s">
        <v>71</v>
      </c>
      <c r="AU397" s="140" t="s">
        <v>80</v>
      </c>
      <c r="AY397" s="132" t="s">
        <v>119</v>
      </c>
      <c r="BK397" s="141">
        <f>SUM(BK398:BK407)</f>
        <v>0</v>
      </c>
    </row>
    <row r="398" spans="2:65" s="1" customFormat="1" ht="16.5" customHeight="1">
      <c r="B398" s="144"/>
      <c r="C398" s="145" t="s">
        <v>581</v>
      </c>
      <c r="D398" s="145" t="s">
        <v>122</v>
      </c>
      <c r="E398" s="146" t="s">
        <v>858</v>
      </c>
      <c r="F398" s="147" t="s">
        <v>859</v>
      </c>
      <c r="G398" s="148" t="s">
        <v>252</v>
      </c>
      <c r="H398" s="149">
        <v>184.65</v>
      </c>
      <c r="I398" s="150"/>
      <c r="J398" s="151">
        <f>ROUND(I398*H398,2)</f>
        <v>0</v>
      </c>
      <c r="K398" s="147" t="s">
        <v>914</v>
      </c>
      <c r="L398" s="32"/>
      <c r="M398" s="152" t="s">
        <v>3</v>
      </c>
      <c r="N398" s="153" t="s">
        <v>43</v>
      </c>
      <c r="O398" s="52"/>
      <c r="P398" s="154">
        <f>O398*H398</f>
        <v>0</v>
      </c>
      <c r="Q398" s="154">
        <v>0</v>
      </c>
      <c r="R398" s="154">
        <f>Q398*H398</f>
        <v>0</v>
      </c>
      <c r="S398" s="154">
        <v>0</v>
      </c>
      <c r="T398" s="155">
        <f>S398*H398</f>
        <v>0</v>
      </c>
      <c r="AR398" s="156" t="s">
        <v>318</v>
      </c>
      <c r="AT398" s="156" t="s">
        <v>122</v>
      </c>
      <c r="AU398" s="156" t="s">
        <v>82</v>
      </c>
      <c r="AY398" s="17" t="s">
        <v>119</v>
      </c>
      <c r="BE398" s="157">
        <f>IF(N398="základní",J398,0)</f>
        <v>0</v>
      </c>
      <c r="BF398" s="157">
        <f>IF(N398="snížená",J398,0)</f>
        <v>0</v>
      </c>
      <c r="BG398" s="157">
        <f>IF(N398="zákl. přenesená",J398,0)</f>
        <v>0</v>
      </c>
      <c r="BH398" s="157">
        <f>IF(N398="sníž. přenesená",J398,0)</f>
        <v>0</v>
      </c>
      <c r="BI398" s="157">
        <f>IF(N398="nulová",J398,0)</f>
        <v>0</v>
      </c>
      <c r="BJ398" s="17" t="s">
        <v>80</v>
      </c>
      <c r="BK398" s="157">
        <f>ROUND(I398*H398,2)</f>
        <v>0</v>
      </c>
      <c r="BL398" s="17" t="s">
        <v>318</v>
      </c>
      <c r="BM398" s="156" t="s">
        <v>1228</v>
      </c>
    </row>
    <row r="399" spans="2:65" s="1" customFormat="1" ht="11.25">
      <c r="B399" s="32"/>
      <c r="D399" s="158" t="s">
        <v>128</v>
      </c>
      <c r="F399" s="159" t="s">
        <v>859</v>
      </c>
      <c r="I399" s="88"/>
      <c r="L399" s="32"/>
      <c r="M399" s="160"/>
      <c r="N399" s="52"/>
      <c r="O399" s="52"/>
      <c r="P399" s="52"/>
      <c r="Q399" s="52"/>
      <c r="R399" s="52"/>
      <c r="S399" s="52"/>
      <c r="T399" s="53"/>
      <c r="AT399" s="17" t="s">
        <v>128</v>
      </c>
      <c r="AU399" s="17" t="s">
        <v>82</v>
      </c>
    </row>
    <row r="400" spans="2:65" s="12" customFormat="1" ht="11.25">
      <c r="B400" s="165"/>
      <c r="D400" s="158" t="s">
        <v>232</v>
      </c>
      <c r="E400" s="166" t="s">
        <v>3</v>
      </c>
      <c r="F400" s="167" t="s">
        <v>1229</v>
      </c>
      <c r="H400" s="166" t="s">
        <v>3</v>
      </c>
      <c r="I400" s="168"/>
      <c r="L400" s="165"/>
      <c r="M400" s="169"/>
      <c r="N400" s="170"/>
      <c r="O400" s="170"/>
      <c r="P400" s="170"/>
      <c r="Q400" s="170"/>
      <c r="R400" s="170"/>
      <c r="S400" s="170"/>
      <c r="T400" s="171"/>
      <c r="AT400" s="166" t="s">
        <v>232</v>
      </c>
      <c r="AU400" s="166" t="s">
        <v>82</v>
      </c>
      <c r="AV400" s="12" t="s">
        <v>80</v>
      </c>
      <c r="AW400" s="12" t="s">
        <v>33</v>
      </c>
      <c r="AX400" s="12" t="s">
        <v>72</v>
      </c>
      <c r="AY400" s="166" t="s">
        <v>119</v>
      </c>
    </row>
    <row r="401" spans="2:65" s="13" customFormat="1" ht="11.25">
      <c r="B401" s="172"/>
      <c r="D401" s="158" t="s">
        <v>232</v>
      </c>
      <c r="E401" s="173" t="s">
        <v>3</v>
      </c>
      <c r="F401" s="174" t="s">
        <v>1230</v>
      </c>
      <c r="H401" s="175">
        <v>184.65</v>
      </c>
      <c r="I401" s="176"/>
      <c r="L401" s="172"/>
      <c r="M401" s="177"/>
      <c r="N401" s="178"/>
      <c r="O401" s="178"/>
      <c r="P401" s="178"/>
      <c r="Q401" s="178"/>
      <c r="R401" s="178"/>
      <c r="S401" s="178"/>
      <c r="T401" s="179"/>
      <c r="AT401" s="173" t="s">
        <v>232</v>
      </c>
      <c r="AU401" s="173" t="s">
        <v>82</v>
      </c>
      <c r="AV401" s="13" t="s">
        <v>82</v>
      </c>
      <c r="AW401" s="13" t="s">
        <v>33</v>
      </c>
      <c r="AX401" s="13" t="s">
        <v>72</v>
      </c>
      <c r="AY401" s="173" t="s">
        <v>119</v>
      </c>
    </row>
    <row r="402" spans="2:65" s="14" customFormat="1" ht="11.25">
      <c r="B402" s="180"/>
      <c r="D402" s="158" t="s">
        <v>232</v>
      </c>
      <c r="E402" s="181" t="s">
        <v>3</v>
      </c>
      <c r="F402" s="182" t="s">
        <v>235</v>
      </c>
      <c r="H402" s="183">
        <v>184.65</v>
      </c>
      <c r="I402" s="184"/>
      <c r="L402" s="180"/>
      <c r="M402" s="185"/>
      <c r="N402" s="186"/>
      <c r="O402" s="186"/>
      <c r="P402" s="186"/>
      <c r="Q402" s="186"/>
      <c r="R402" s="186"/>
      <c r="S402" s="186"/>
      <c r="T402" s="187"/>
      <c r="AT402" s="181" t="s">
        <v>232</v>
      </c>
      <c r="AU402" s="181" t="s">
        <v>82</v>
      </c>
      <c r="AV402" s="14" t="s">
        <v>126</v>
      </c>
      <c r="AW402" s="14" t="s">
        <v>33</v>
      </c>
      <c r="AX402" s="14" t="s">
        <v>80</v>
      </c>
      <c r="AY402" s="181" t="s">
        <v>119</v>
      </c>
    </row>
    <row r="403" spans="2:65" s="1" customFormat="1" ht="16.5" customHeight="1">
      <c r="B403" s="144"/>
      <c r="C403" s="145" t="s">
        <v>585</v>
      </c>
      <c r="D403" s="145" t="s">
        <v>122</v>
      </c>
      <c r="E403" s="146" t="s">
        <v>864</v>
      </c>
      <c r="F403" s="147" t="s">
        <v>865</v>
      </c>
      <c r="G403" s="148" t="s">
        <v>252</v>
      </c>
      <c r="H403" s="149">
        <v>11.085000000000001</v>
      </c>
      <c r="I403" s="150"/>
      <c r="J403" s="151">
        <f>ROUND(I403*H403,2)</f>
        <v>0</v>
      </c>
      <c r="K403" s="147" t="s">
        <v>3</v>
      </c>
      <c r="L403" s="32"/>
      <c r="M403" s="152" t="s">
        <v>3</v>
      </c>
      <c r="N403" s="153" t="s">
        <v>43</v>
      </c>
      <c r="O403" s="52"/>
      <c r="P403" s="154">
        <f>O403*H403</f>
        <v>0</v>
      </c>
      <c r="Q403" s="154">
        <v>0</v>
      </c>
      <c r="R403" s="154">
        <f>Q403*H403</f>
        <v>0</v>
      </c>
      <c r="S403" s="154">
        <v>0</v>
      </c>
      <c r="T403" s="155">
        <f>S403*H403</f>
        <v>0</v>
      </c>
      <c r="AR403" s="156" t="s">
        <v>318</v>
      </c>
      <c r="AT403" s="156" t="s">
        <v>122</v>
      </c>
      <c r="AU403" s="156" t="s">
        <v>82</v>
      </c>
      <c r="AY403" s="17" t="s">
        <v>119</v>
      </c>
      <c r="BE403" s="157">
        <f>IF(N403="základní",J403,0)</f>
        <v>0</v>
      </c>
      <c r="BF403" s="157">
        <f>IF(N403="snížená",J403,0)</f>
        <v>0</v>
      </c>
      <c r="BG403" s="157">
        <f>IF(N403="zákl. přenesená",J403,0)</f>
        <v>0</v>
      </c>
      <c r="BH403" s="157">
        <f>IF(N403="sníž. přenesená",J403,0)</f>
        <v>0</v>
      </c>
      <c r="BI403" s="157">
        <f>IF(N403="nulová",J403,0)</f>
        <v>0</v>
      </c>
      <c r="BJ403" s="17" t="s">
        <v>80</v>
      </c>
      <c r="BK403" s="157">
        <f>ROUND(I403*H403,2)</f>
        <v>0</v>
      </c>
      <c r="BL403" s="17" t="s">
        <v>318</v>
      </c>
      <c r="BM403" s="156" t="s">
        <v>1231</v>
      </c>
    </row>
    <row r="404" spans="2:65" s="1" customFormat="1" ht="11.25">
      <c r="B404" s="32"/>
      <c r="D404" s="158" t="s">
        <v>128</v>
      </c>
      <c r="F404" s="159" t="s">
        <v>865</v>
      </c>
      <c r="I404" s="88"/>
      <c r="L404" s="32"/>
      <c r="M404" s="160"/>
      <c r="N404" s="52"/>
      <c r="O404" s="52"/>
      <c r="P404" s="52"/>
      <c r="Q404" s="52"/>
      <c r="R404" s="52"/>
      <c r="S404" s="52"/>
      <c r="T404" s="53"/>
      <c r="AT404" s="17" t="s">
        <v>128</v>
      </c>
      <c r="AU404" s="17" t="s">
        <v>82</v>
      </c>
    </row>
    <row r="405" spans="2:65" s="12" customFormat="1" ht="11.25">
      <c r="B405" s="165"/>
      <c r="D405" s="158" t="s">
        <v>232</v>
      </c>
      <c r="E405" s="166" t="s">
        <v>3</v>
      </c>
      <c r="F405" s="167" t="s">
        <v>1105</v>
      </c>
      <c r="H405" s="166" t="s">
        <v>3</v>
      </c>
      <c r="I405" s="168"/>
      <c r="L405" s="165"/>
      <c r="M405" s="169"/>
      <c r="N405" s="170"/>
      <c r="O405" s="170"/>
      <c r="P405" s="170"/>
      <c r="Q405" s="170"/>
      <c r="R405" s="170"/>
      <c r="S405" s="170"/>
      <c r="T405" s="171"/>
      <c r="AT405" s="166" t="s">
        <v>232</v>
      </c>
      <c r="AU405" s="166" t="s">
        <v>82</v>
      </c>
      <c r="AV405" s="12" t="s">
        <v>80</v>
      </c>
      <c r="AW405" s="12" t="s">
        <v>33</v>
      </c>
      <c r="AX405" s="12" t="s">
        <v>72</v>
      </c>
      <c r="AY405" s="166" t="s">
        <v>119</v>
      </c>
    </row>
    <row r="406" spans="2:65" s="13" customFormat="1" ht="11.25">
      <c r="B406" s="172"/>
      <c r="D406" s="158" t="s">
        <v>232</v>
      </c>
      <c r="E406" s="173" t="s">
        <v>3</v>
      </c>
      <c r="F406" s="174" t="s">
        <v>1095</v>
      </c>
      <c r="H406" s="175">
        <v>11.085000000000001</v>
      </c>
      <c r="I406" s="176"/>
      <c r="L406" s="172"/>
      <c r="M406" s="177"/>
      <c r="N406" s="178"/>
      <c r="O406" s="178"/>
      <c r="P406" s="178"/>
      <c r="Q406" s="178"/>
      <c r="R406" s="178"/>
      <c r="S406" s="178"/>
      <c r="T406" s="179"/>
      <c r="AT406" s="173" t="s">
        <v>232</v>
      </c>
      <c r="AU406" s="173" t="s">
        <v>82</v>
      </c>
      <c r="AV406" s="13" t="s">
        <v>82</v>
      </c>
      <c r="AW406" s="13" t="s">
        <v>33</v>
      </c>
      <c r="AX406" s="13" t="s">
        <v>72</v>
      </c>
      <c r="AY406" s="173" t="s">
        <v>119</v>
      </c>
    </row>
    <row r="407" spans="2:65" s="14" customFormat="1" ht="11.25">
      <c r="B407" s="180"/>
      <c r="D407" s="158" t="s">
        <v>232</v>
      </c>
      <c r="E407" s="181" t="s">
        <v>3</v>
      </c>
      <c r="F407" s="182" t="s">
        <v>235</v>
      </c>
      <c r="H407" s="183">
        <v>11.085000000000001</v>
      </c>
      <c r="I407" s="184"/>
      <c r="L407" s="180"/>
      <c r="M407" s="185"/>
      <c r="N407" s="186"/>
      <c r="O407" s="186"/>
      <c r="P407" s="186"/>
      <c r="Q407" s="186"/>
      <c r="R407" s="186"/>
      <c r="S407" s="186"/>
      <c r="T407" s="187"/>
      <c r="AT407" s="181" t="s">
        <v>232</v>
      </c>
      <c r="AU407" s="181" t="s">
        <v>82</v>
      </c>
      <c r="AV407" s="14" t="s">
        <v>126</v>
      </c>
      <c r="AW407" s="14" t="s">
        <v>33</v>
      </c>
      <c r="AX407" s="14" t="s">
        <v>80</v>
      </c>
      <c r="AY407" s="181" t="s">
        <v>119</v>
      </c>
    </row>
    <row r="408" spans="2:65" s="11" customFormat="1" ht="22.9" customHeight="1">
      <c r="B408" s="131"/>
      <c r="D408" s="132" t="s">
        <v>71</v>
      </c>
      <c r="E408" s="142" t="s">
        <v>868</v>
      </c>
      <c r="F408" s="142" t="s">
        <v>1232</v>
      </c>
      <c r="I408" s="134"/>
      <c r="J408" s="143">
        <f>BK408</f>
        <v>0</v>
      </c>
      <c r="L408" s="131"/>
      <c r="M408" s="136"/>
      <c r="N408" s="137"/>
      <c r="O408" s="137"/>
      <c r="P408" s="138">
        <f>SUM(P409:P416)</f>
        <v>0</v>
      </c>
      <c r="Q408" s="137"/>
      <c r="R408" s="138">
        <f>SUM(R409:R416)</f>
        <v>6.9959999999999996E-3</v>
      </c>
      <c r="S408" s="137"/>
      <c r="T408" s="139">
        <f>SUM(T409:T416)</f>
        <v>0</v>
      </c>
      <c r="AR408" s="132" t="s">
        <v>135</v>
      </c>
      <c r="AT408" s="140" t="s">
        <v>71</v>
      </c>
      <c r="AU408" s="140" t="s">
        <v>80</v>
      </c>
      <c r="AY408" s="132" t="s">
        <v>119</v>
      </c>
      <c r="BK408" s="141">
        <f>SUM(BK409:BK416)</f>
        <v>0</v>
      </c>
    </row>
    <row r="409" spans="2:65" s="1" customFormat="1" ht="16.5" customHeight="1">
      <c r="B409" s="144"/>
      <c r="C409" s="145" t="s">
        <v>590</v>
      </c>
      <c r="D409" s="145" t="s">
        <v>122</v>
      </c>
      <c r="E409" s="146" t="s">
        <v>871</v>
      </c>
      <c r="F409" s="147" t="s">
        <v>872</v>
      </c>
      <c r="G409" s="148" t="s">
        <v>389</v>
      </c>
      <c r="H409" s="149">
        <v>13.2</v>
      </c>
      <c r="I409" s="150"/>
      <c r="J409" s="151">
        <f>ROUND(I409*H409,2)</f>
        <v>0</v>
      </c>
      <c r="K409" s="147" t="s">
        <v>1057</v>
      </c>
      <c r="L409" s="32"/>
      <c r="M409" s="152" t="s">
        <v>3</v>
      </c>
      <c r="N409" s="153" t="s">
        <v>43</v>
      </c>
      <c r="O409" s="52"/>
      <c r="P409" s="154">
        <f>O409*H409</f>
        <v>0</v>
      </c>
      <c r="Q409" s="154">
        <v>0</v>
      </c>
      <c r="R409" s="154">
        <f>Q409*H409</f>
        <v>0</v>
      </c>
      <c r="S409" s="154">
        <v>0</v>
      </c>
      <c r="T409" s="155">
        <f>S409*H409</f>
        <v>0</v>
      </c>
      <c r="AR409" s="156" t="s">
        <v>590</v>
      </c>
      <c r="AT409" s="156" t="s">
        <v>122</v>
      </c>
      <c r="AU409" s="156" t="s">
        <v>82</v>
      </c>
      <c r="AY409" s="17" t="s">
        <v>119</v>
      </c>
      <c r="BE409" s="157">
        <f>IF(N409="základní",J409,0)</f>
        <v>0</v>
      </c>
      <c r="BF409" s="157">
        <f>IF(N409="snížená",J409,0)</f>
        <v>0</v>
      </c>
      <c r="BG409" s="157">
        <f>IF(N409="zákl. přenesená",J409,0)</f>
        <v>0</v>
      </c>
      <c r="BH409" s="157">
        <f>IF(N409="sníž. přenesená",J409,0)</f>
        <v>0</v>
      </c>
      <c r="BI409" s="157">
        <f>IF(N409="nulová",J409,0)</f>
        <v>0</v>
      </c>
      <c r="BJ409" s="17" t="s">
        <v>80</v>
      </c>
      <c r="BK409" s="157">
        <f>ROUND(I409*H409,2)</f>
        <v>0</v>
      </c>
      <c r="BL409" s="17" t="s">
        <v>590</v>
      </c>
      <c r="BM409" s="156" t="s">
        <v>1233</v>
      </c>
    </row>
    <row r="410" spans="2:65" s="1" customFormat="1" ht="11.25">
      <c r="B410" s="32"/>
      <c r="D410" s="158" t="s">
        <v>128</v>
      </c>
      <c r="F410" s="159" t="s">
        <v>872</v>
      </c>
      <c r="I410" s="88"/>
      <c r="L410" s="32"/>
      <c r="M410" s="160"/>
      <c r="N410" s="52"/>
      <c r="O410" s="52"/>
      <c r="P410" s="52"/>
      <c r="Q410" s="52"/>
      <c r="R410" s="52"/>
      <c r="S410" s="52"/>
      <c r="T410" s="53"/>
      <c r="AT410" s="17" t="s">
        <v>128</v>
      </c>
      <c r="AU410" s="17" t="s">
        <v>82</v>
      </c>
    </row>
    <row r="411" spans="2:65" s="1" customFormat="1" ht="19.5">
      <c r="B411" s="32"/>
      <c r="D411" s="158" t="s">
        <v>129</v>
      </c>
      <c r="F411" s="161" t="s">
        <v>1201</v>
      </c>
      <c r="I411" s="88"/>
      <c r="L411" s="32"/>
      <c r="M411" s="160"/>
      <c r="N411" s="52"/>
      <c r="O411" s="52"/>
      <c r="P411" s="52"/>
      <c r="Q411" s="52"/>
      <c r="R411" s="52"/>
      <c r="S411" s="52"/>
      <c r="T411" s="53"/>
      <c r="AT411" s="17" t="s">
        <v>129</v>
      </c>
      <c r="AU411" s="17" t="s">
        <v>82</v>
      </c>
    </row>
    <row r="412" spans="2:65" s="1" customFormat="1" ht="16.5" customHeight="1">
      <c r="B412" s="144"/>
      <c r="C412" s="188" t="s">
        <v>594</v>
      </c>
      <c r="D412" s="188" t="s">
        <v>260</v>
      </c>
      <c r="E412" s="189" t="s">
        <v>876</v>
      </c>
      <c r="F412" s="190" t="s">
        <v>877</v>
      </c>
      <c r="G412" s="191" t="s">
        <v>389</v>
      </c>
      <c r="H412" s="192">
        <v>13.2</v>
      </c>
      <c r="I412" s="193"/>
      <c r="J412" s="194">
        <f>ROUND(I412*H412,2)</f>
        <v>0</v>
      </c>
      <c r="K412" s="190" t="s">
        <v>1057</v>
      </c>
      <c r="L412" s="195"/>
      <c r="M412" s="196" t="s">
        <v>3</v>
      </c>
      <c r="N412" s="197" t="s">
        <v>43</v>
      </c>
      <c r="O412" s="52"/>
      <c r="P412" s="154">
        <f>O412*H412</f>
        <v>0</v>
      </c>
      <c r="Q412" s="154">
        <v>5.2999999999999998E-4</v>
      </c>
      <c r="R412" s="154">
        <f>Q412*H412</f>
        <v>6.9959999999999996E-3</v>
      </c>
      <c r="S412" s="154">
        <v>0</v>
      </c>
      <c r="T412" s="155">
        <f>S412*H412</f>
        <v>0</v>
      </c>
      <c r="AR412" s="156" t="s">
        <v>1060</v>
      </c>
      <c r="AT412" s="156" t="s">
        <v>260</v>
      </c>
      <c r="AU412" s="156" t="s">
        <v>82</v>
      </c>
      <c r="AY412" s="17" t="s">
        <v>119</v>
      </c>
      <c r="BE412" s="157">
        <f>IF(N412="základní",J412,0)</f>
        <v>0</v>
      </c>
      <c r="BF412" s="157">
        <f>IF(N412="snížená",J412,0)</f>
        <v>0</v>
      </c>
      <c r="BG412" s="157">
        <f>IF(N412="zákl. přenesená",J412,0)</f>
        <v>0</v>
      </c>
      <c r="BH412" s="157">
        <f>IF(N412="sníž. přenesená",J412,0)</f>
        <v>0</v>
      </c>
      <c r="BI412" s="157">
        <f>IF(N412="nulová",J412,0)</f>
        <v>0</v>
      </c>
      <c r="BJ412" s="17" t="s">
        <v>80</v>
      </c>
      <c r="BK412" s="157">
        <f>ROUND(I412*H412,2)</f>
        <v>0</v>
      </c>
      <c r="BL412" s="17" t="s">
        <v>1060</v>
      </c>
      <c r="BM412" s="156" t="s">
        <v>1234</v>
      </c>
    </row>
    <row r="413" spans="2:65" s="1" customFormat="1" ht="11.25">
      <c r="B413" s="32"/>
      <c r="D413" s="158" t="s">
        <v>128</v>
      </c>
      <c r="F413" s="159" t="s">
        <v>877</v>
      </c>
      <c r="I413" s="88"/>
      <c r="L413" s="32"/>
      <c r="M413" s="160"/>
      <c r="N413" s="52"/>
      <c r="O413" s="52"/>
      <c r="P413" s="52"/>
      <c r="Q413" s="52"/>
      <c r="R413" s="52"/>
      <c r="S413" s="52"/>
      <c r="T413" s="53"/>
      <c r="AT413" s="17" t="s">
        <v>128</v>
      </c>
      <c r="AU413" s="17" t="s">
        <v>82</v>
      </c>
    </row>
    <row r="414" spans="2:65" s="12" customFormat="1" ht="11.25">
      <c r="B414" s="165"/>
      <c r="D414" s="158" t="s">
        <v>232</v>
      </c>
      <c r="E414" s="166" t="s">
        <v>3</v>
      </c>
      <c r="F414" s="167" t="s">
        <v>1202</v>
      </c>
      <c r="H414" s="166" t="s">
        <v>3</v>
      </c>
      <c r="I414" s="168"/>
      <c r="L414" s="165"/>
      <c r="M414" s="169"/>
      <c r="N414" s="170"/>
      <c r="O414" s="170"/>
      <c r="P414" s="170"/>
      <c r="Q414" s="170"/>
      <c r="R414" s="170"/>
      <c r="S414" s="170"/>
      <c r="T414" s="171"/>
      <c r="AT414" s="166" t="s">
        <v>232</v>
      </c>
      <c r="AU414" s="166" t="s">
        <v>82</v>
      </c>
      <c r="AV414" s="12" t="s">
        <v>80</v>
      </c>
      <c r="AW414" s="12" t="s">
        <v>33</v>
      </c>
      <c r="AX414" s="12" t="s">
        <v>72</v>
      </c>
      <c r="AY414" s="166" t="s">
        <v>119</v>
      </c>
    </row>
    <row r="415" spans="2:65" s="13" customFormat="1" ht="11.25">
      <c r="B415" s="172"/>
      <c r="D415" s="158" t="s">
        <v>232</v>
      </c>
      <c r="E415" s="173" t="s">
        <v>3</v>
      </c>
      <c r="F415" s="174" t="s">
        <v>1203</v>
      </c>
      <c r="H415" s="175">
        <v>13.2</v>
      </c>
      <c r="I415" s="176"/>
      <c r="L415" s="172"/>
      <c r="M415" s="177"/>
      <c r="N415" s="178"/>
      <c r="O415" s="178"/>
      <c r="P415" s="178"/>
      <c r="Q415" s="178"/>
      <c r="R415" s="178"/>
      <c r="S415" s="178"/>
      <c r="T415" s="179"/>
      <c r="AT415" s="173" t="s">
        <v>232</v>
      </c>
      <c r="AU415" s="173" t="s">
        <v>82</v>
      </c>
      <c r="AV415" s="13" t="s">
        <v>82</v>
      </c>
      <c r="AW415" s="13" t="s">
        <v>33</v>
      </c>
      <c r="AX415" s="13" t="s">
        <v>72</v>
      </c>
      <c r="AY415" s="173" t="s">
        <v>119</v>
      </c>
    </row>
    <row r="416" spans="2:65" s="14" customFormat="1" ht="11.25">
      <c r="B416" s="180"/>
      <c r="D416" s="158" t="s">
        <v>232</v>
      </c>
      <c r="E416" s="181" t="s">
        <v>3</v>
      </c>
      <c r="F416" s="182" t="s">
        <v>235</v>
      </c>
      <c r="H416" s="183">
        <v>13.2</v>
      </c>
      <c r="I416" s="184"/>
      <c r="L416" s="180"/>
      <c r="M416" s="185"/>
      <c r="N416" s="186"/>
      <c r="O416" s="186"/>
      <c r="P416" s="186"/>
      <c r="Q416" s="186"/>
      <c r="R416" s="186"/>
      <c r="S416" s="186"/>
      <c r="T416" s="187"/>
      <c r="AT416" s="181" t="s">
        <v>232</v>
      </c>
      <c r="AU416" s="181" t="s">
        <v>82</v>
      </c>
      <c r="AV416" s="14" t="s">
        <v>126</v>
      </c>
      <c r="AW416" s="14" t="s">
        <v>33</v>
      </c>
      <c r="AX416" s="14" t="s">
        <v>80</v>
      </c>
      <c r="AY416" s="181" t="s">
        <v>119</v>
      </c>
    </row>
    <row r="417" spans="2:65" s="11" customFormat="1" ht="22.9" customHeight="1">
      <c r="B417" s="131"/>
      <c r="D417" s="132" t="s">
        <v>71</v>
      </c>
      <c r="E417" s="142" t="s">
        <v>895</v>
      </c>
      <c r="F417" s="142" t="s">
        <v>1066</v>
      </c>
      <c r="I417" s="134"/>
      <c r="J417" s="143">
        <f>BK417</f>
        <v>0</v>
      </c>
      <c r="L417" s="131"/>
      <c r="M417" s="136"/>
      <c r="N417" s="137"/>
      <c r="O417" s="137"/>
      <c r="P417" s="138">
        <f>SUM(P418:P424)</f>
        <v>0</v>
      </c>
      <c r="Q417" s="137"/>
      <c r="R417" s="138">
        <f>SUM(R418:R424)</f>
        <v>0</v>
      </c>
      <c r="S417" s="137"/>
      <c r="T417" s="139">
        <f>SUM(T418:T424)</f>
        <v>0</v>
      </c>
      <c r="AR417" s="132" t="s">
        <v>135</v>
      </c>
      <c r="AT417" s="140" t="s">
        <v>71</v>
      </c>
      <c r="AU417" s="140" t="s">
        <v>80</v>
      </c>
      <c r="AY417" s="132" t="s">
        <v>119</v>
      </c>
      <c r="BK417" s="141">
        <f>SUM(BK418:BK424)</f>
        <v>0</v>
      </c>
    </row>
    <row r="418" spans="2:65" s="1" customFormat="1" ht="16.5" customHeight="1">
      <c r="B418" s="144"/>
      <c r="C418" s="145" t="s">
        <v>599</v>
      </c>
      <c r="D418" s="145" t="s">
        <v>122</v>
      </c>
      <c r="E418" s="146" t="s">
        <v>898</v>
      </c>
      <c r="F418" s="147" t="s">
        <v>899</v>
      </c>
      <c r="G418" s="148" t="s">
        <v>252</v>
      </c>
      <c r="H418" s="149">
        <v>94.552999999999997</v>
      </c>
      <c r="I418" s="150"/>
      <c r="J418" s="151">
        <f>ROUND(I418*H418,2)</f>
        <v>0</v>
      </c>
      <c r="K418" s="147" t="s">
        <v>914</v>
      </c>
      <c r="L418" s="32"/>
      <c r="M418" s="152" t="s">
        <v>3</v>
      </c>
      <c r="N418" s="153" t="s">
        <v>43</v>
      </c>
      <c r="O418" s="52"/>
      <c r="P418" s="154">
        <f>O418*H418</f>
        <v>0</v>
      </c>
      <c r="Q418" s="154">
        <v>0</v>
      </c>
      <c r="R418" s="154">
        <f>Q418*H418</f>
        <v>0</v>
      </c>
      <c r="S418" s="154">
        <v>0</v>
      </c>
      <c r="T418" s="155">
        <f>S418*H418</f>
        <v>0</v>
      </c>
      <c r="AR418" s="156" t="s">
        <v>590</v>
      </c>
      <c r="AT418" s="156" t="s">
        <v>122</v>
      </c>
      <c r="AU418" s="156" t="s">
        <v>82</v>
      </c>
      <c r="AY418" s="17" t="s">
        <v>119</v>
      </c>
      <c r="BE418" s="157">
        <f>IF(N418="základní",J418,0)</f>
        <v>0</v>
      </c>
      <c r="BF418" s="157">
        <f>IF(N418="snížená",J418,0)</f>
        <v>0</v>
      </c>
      <c r="BG418" s="157">
        <f>IF(N418="zákl. přenesená",J418,0)</f>
        <v>0</v>
      </c>
      <c r="BH418" s="157">
        <f>IF(N418="sníž. přenesená",J418,0)</f>
        <v>0</v>
      </c>
      <c r="BI418" s="157">
        <f>IF(N418="nulová",J418,0)</f>
        <v>0</v>
      </c>
      <c r="BJ418" s="17" t="s">
        <v>80</v>
      </c>
      <c r="BK418" s="157">
        <f>ROUND(I418*H418,2)</f>
        <v>0</v>
      </c>
      <c r="BL418" s="17" t="s">
        <v>590</v>
      </c>
      <c r="BM418" s="156" t="s">
        <v>1235</v>
      </c>
    </row>
    <row r="419" spans="2:65" s="1" customFormat="1" ht="11.25">
      <c r="B419" s="32"/>
      <c r="D419" s="158" t="s">
        <v>128</v>
      </c>
      <c r="F419" s="159" t="s">
        <v>899</v>
      </c>
      <c r="I419" s="88"/>
      <c r="L419" s="32"/>
      <c r="M419" s="160"/>
      <c r="N419" s="52"/>
      <c r="O419" s="52"/>
      <c r="P419" s="52"/>
      <c r="Q419" s="52"/>
      <c r="R419" s="52"/>
      <c r="S419" s="52"/>
      <c r="T419" s="53"/>
      <c r="AT419" s="17" t="s">
        <v>128</v>
      </c>
      <c r="AU419" s="17" t="s">
        <v>82</v>
      </c>
    </row>
    <row r="420" spans="2:65" s="12" customFormat="1" ht="11.25">
      <c r="B420" s="165"/>
      <c r="D420" s="158" t="s">
        <v>232</v>
      </c>
      <c r="E420" s="166" t="s">
        <v>3</v>
      </c>
      <c r="F420" s="167" t="s">
        <v>1236</v>
      </c>
      <c r="H420" s="166" t="s">
        <v>3</v>
      </c>
      <c r="I420" s="168"/>
      <c r="L420" s="165"/>
      <c r="M420" s="169"/>
      <c r="N420" s="170"/>
      <c r="O420" s="170"/>
      <c r="P420" s="170"/>
      <c r="Q420" s="170"/>
      <c r="R420" s="170"/>
      <c r="S420" s="170"/>
      <c r="T420" s="171"/>
      <c r="AT420" s="166" t="s">
        <v>232</v>
      </c>
      <c r="AU420" s="166" t="s">
        <v>82</v>
      </c>
      <c r="AV420" s="12" t="s">
        <v>80</v>
      </c>
      <c r="AW420" s="12" t="s">
        <v>33</v>
      </c>
      <c r="AX420" s="12" t="s">
        <v>72</v>
      </c>
      <c r="AY420" s="166" t="s">
        <v>119</v>
      </c>
    </row>
    <row r="421" spans="2:65" s="13" customFormat="1" ht="11.25">
      <c r="B421" s="172"/>
      <c r="D421" s="158" t="s">
        <v>232</v>
      </c>
      <c r="E421" s="173" t="s">
        <v>3</v>
      </c>
      <c r="F421" s="174" t="s">
        <v>1237</v>
      </c>
      <c r="H421" s="175">
        <v>48.39</v>
      </c>
      <c r="I421" s="176"/>
      <c r="L421" s="172"/>
      <c r="M421" s="177"/>
      <c r="N421" s="178"/>
      <c r="O421" s="178"/>
      <c r="P421" s="178"/>
      <c r="Q421" s="178"/>
      <c r="R421" s="178"/>
      <c r="S421" s="178"/>
      <c r="T421" s="179"/>
      <c r="AT421" s="173" t="s">
        <v>232</v>
      </c>
      <c r="AU421" s="173" t="s">
        <v>82</v>
      </c>
      <c r="AV421" s="13" t="s">
        <v>82</v>
      </c>
      <c r="AW421" s="13" t="s">
        <v>33</v>
      </c>
      <c r="AX421" s="13" t="s">
        <v>72</v>
      </c>
      <c r="AY421" s="173" t="s">
        <v>119</v>
      </c>
    </row>
    <row r="422" spans="2:65" s="12" customFormat="1" ht="11.25">
      <c r="B422" s="165"/>
      <c r="D422" s="158" t="s">
        <v>232</v>
      </c>
      <c r="E422" s="166" t="s">
        <v>3</v>
      </c>
      <c r="F422" s="167" t="s">
        <v>1238</v>
      </c>
      <c r="H422" s="166" t="s">
        <v>3</v>
      </c>
      <c r="I422" s="168"/>
      <c r="L422" s="165"/>
      <c r="M422" s="169"/>
      <c r="N422" s="170"/>
      <c r="O422" s="170"/>
      <c r="P422" s="170"/>
      <c r="Q422" s="170"/>
      <c r="R422" s="170"/>
      <c r="S422" s="170"/>
      <c r="T422" s="171"/>
      <c r="AT422" s="166" t="s">
        <v>232</v>
      </c>
      <c r="AU422" s="166" t="s">
        <v>82</v>
      </c>
      <c r="AV422" s="12" t="s">
        <v>80</v>
      </c>
      <c r="AW422" s="12" t="s">
        <v>33</v>
      </c>
      <c r="AX422" s="12" t="s">
        <v>72</v>
      </c>
      <c r="AY422" s="166" t="s">
        <v>119</v>
      </c>
    </row>
    <row r="423" spans="2:65" s="13" customFormat="1" ht="11.25">
      <c r="B423" s="172"/>
      <c r="D423" s="158" t="s">
        <v>232</v>
      </c>
      <c r="E423" s="173" t="s">
        <v>3</v>
      </c>
      <c r="F423" s="174" t="s">
        <v>1151</v>
      </c>
      <c r="H423" s="175">
        <v>46.162999999999997</v>
      </c>
      <c r="I423" s="176"/>
      <c r="L423" s="172"/>
      <c r="M423" s="177"/>
      <c r="N423" s="178"/>
      <c r="O423" s="178"/>
      <c r="P423" s="178"/>
      <c r="Q423" s="178"/>
      <c r="R423" s="178"/>
      <c r="S423" s="178"/>
      <c r="T423" s="179"/>
      <c r="AT423" s="173" t="s">
        <v>232</v>
      </c>
      <c r="AU423" s="173" t="s">
        <v>82</v>
      </c>
      <c r="AV423" s="13" t="s">
        <v>82</v>
      </c>
      <c r="AW423" s="13" t="s">
        <v>33</v>
      </c>
      <c r="AX423" s="13" t="s">
        <v>72</v>
      </c>
      <c r="AY423" s="173" t="s">
        <v>119</v>
      </c>
    </row>
    <row r="424" spans="2:65" s="14" customFormat="1" ht="11.25">
      <c r="B424" s="180"/>
      <c r="D424" s="158" t="s">
        <v>232</v>
      </c>
      <c r="E424" s="181" t="s">
        <v>3</v>
      </c>
      <c r="F424" s="182" t="s">
        <v>235</v>
      </c>
      <c r="H424" s="183">
        <v>94.552999999999997</v>
      </c>
      <c r="I424" s="184"/>
      <c r="L424" s="180"/>
      <c r="M424" s="198"/>
      <c r="N424" s="199"/>
      <c r="O424" s="199"/>
      <c r="P424" s="199"/>
      <c r="Q424" s="199"/>
      <c r="R424" s="199"/>
      <c r="S424" s="199"/>
      <c r="T424" s="200"/>
      <c r="AT424" s="181" t="s">
        <v>232</v>
      </c>
      <c r="AU424" s="181" t="s">
        <v>82</v>
      </c>
      <c r="AV424" s="14" t="s">
        <v>126</v>
      </c>
      <c r="AW424" s="14" t="s">
        <v>33</v>
      </c>
      <c r="AX424" s="14" t="s">
        <v>80</v>
      </c>
      <c r="AY424" s="181" t="s">
        <v>119</v>
      </c>
    </row>
    <row r="425" spans="2:65" s="1" customFormat="1" ht="6.95" customHeight="1">
      <c r="B425" s="41"/>
      <c r="C425" s="42"/>
      <c r="D425" s="42"/>
      <c r="E425" s="42"/>
      <c r="F425" s="42"/>
      <c r="G425" s="42"/>
      <c r="H425" s="42"/>
      <c r="I425" s="105"/>
      <c r="J425" s="42"/>
      <c r="K425" s="42"/>
      <c r="L425" s="32"/>
    </row>
  </sheetData>
  <autoFilter ref="C93:K424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01" customWidth="1"/>
    <col min="2" max="2" width="1.6640625" style="201" customWidth="1"/>
    <col min="3" max="4" width="5" style="201" customWidth="1"/>
    <col min="5" max="5" width="11.6640625" style="201" customWidth="1"/>
    <col min="6" max="6" width="9.1640625" style="201" customWidth="1"/>
    <col min="7" max="7" width="5" style="201" customWidth="1"/>
    <col min="8" max="8" width="77.83203125" style="201" customWidth="1"/>
    <col min="9" max="10" width="20" style="201" customWidth="1"/>
    <col min="11" max="11" width="1.6640625" style="201" customWidth="1"/>
  </cols>
  <sheetData>
    <row r="1" spans="2:11" ht="37.5" customHeight="1"/>
    <row r="2" spans="2:1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5" customFormat="1" ht="45" customHeight="1">
      <c r="B3" s="205"/>
      <c r="C3" s="324" t="s">
        <v>1239</v>
      </c>
      <c r="D3" s="324"/>
      <c r="E3" s="324"/>
      <c r="F3" s="324"/>
      <c r="G3" s="324"/>
      <c r="H3" s="324"/>
      <c r="I3" s="324"/>
      <c r="J3" s="324"/>
      <c r="K3" s="206"/>
    </row>
    <row r="4" spans="2:11" ht="25.5" customHeight="1">
      <c r="B4" s="207"/>
      <c r="C4" s="328" t="s">
        <v>1240</v>
      </c>
      <c r="D4" s="328"/>
      <c r="E4" s="328"/>
      <c r="F4" s="328"/>
      <c r="G4" s="328"/>
      <c r="H4" s="328"/>
      <c r="I4" s="328"/>
      <c r="J4" s="328"/>
      <c r="K4" s="208"/>
    </row>
    <row r="5" spans="2:11" ht="5.25" customHeight="1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ht="15" customHeight="1">
      <c r="B6" s="207"/>
      <c r="C6" s="326" t="s">
        <v>1241</v>
      </c>
      <c r="D6" s="326"/>
      <c r="E6" s="326"/>
      <c r="F6" s="326"/>
      <c r="G6" s="326"/>
      <c r="H6" s="326"/>
      <c r="I6" s="326"/>
      <c r="J6" s="326"/>
      <c r="K6" s="208"/>
    </row>
    <row r="7" spans="2:11" ht="15" customHeight="1">
      <c r="B7" s="211"/>
      <c r="C7" s="326" t="s">
        <v>1242</v>
      </c>
      <c r="D7" s="326"/>
      <c r="E7" s="326"/>
      <c r="F7" s="326"/>
      <c r="G7" s="326"/>
      <c r="H7" s="326"/>
      <c r="I7" s="326"/>
      <c r="J7" s="326"/>
      <c r="K7" s="208"/>
    </row>
    <row r="8" spans="2:1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ht="15" customHeight="1">
      <c r="B9" s="211"/>
      <c r="C9" s="326" t="s">
        <v>1243</v>
      </c>
      <c r="D9" s="326"/>
      <c r="E9" s="326"/>
      <c r="F9" s="326"/>
      <c r="G9" s="326"/>
      <c r="H9" s="326"/>
      <c r="I9" s="326"/>
      <c r="J9" s="326"/>
      <c r="K9" s="208"/>
    </row>
    <row r="10" spans="2:11" ht="15" customHeight="1">
      <c r="B10" s="211"/>
      <c r="C10" s="210"/>
      <c r="D10" s="326" t="s">
        <v>1244</v>
      </c>
      <c r="E10" s="326"/>
      <c r="F10" s="326"/>
      <c r="G10" s="326"/>
      <c r="H10" s="326"/>
      <c r="I10" s="326"/>
      <c r="J10" s="326"/>
      <c r="K10" s="208"/>
    </row>
    <row r="11" spans="2:11" ht="15" customHeight="1">
      <c r="B11" s="211"/>
      <c r="C11" s="212"/>
      <c r="D11" s="326" t="s">
        <v>1245</v>
      </c>
      <c r="E11" s="326"/>
      <c r="F11" s="326"/>
      <c r="G11" s="326"/>
      <c r="H11" s="326"/>
      <c r="I11" s="326"/>
      <c r="J11" s="326"/>
      <c r="K11" s="208"/>
    </row>
    <row r="12" spans="2:11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208"/>
    </row>
    <row r="13" spans="2:11" ht="15" customHeight="1">
      <c r="B13" s="211"/>
      <c r="C13" s="212"/>
      <c r="D13" s="213" t="s">
        <v>1246</v>
      </c>
      <c r="E13" s="210"/>
      <c r="F13" s="210"/>
      <c r="G13" s="210"/>
      <c r="H13" s="210"/>
      <c r="I13" s="210"/>
      <c r="J13" s="210"/>
      <c r="K13" s="208"/>
    </row>
    <row r="14" spans="2:11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208"/>
    </row>
    <row r="15" spans="2:11" ht="15" customHeight="1">
      <c r="B15" s="211"/>
      <c r="C15" s="212"/>
      <c r="D15" s="326" t="s">
        <v>1247</v>
      </c>
      <c r="E15" s="326"/>
      <c r="F15" s="326"/>
      <c r="G15" s="326"/>
      <c r="H15" s="326"/>
      <c r="I15" s="326"/>
      <c r="J15" s="326"/>
      <c r="K15" s="208"/>
    </row>
    <row r="16" spans="2:11" ht="15" customHeight="1">
      <c r="B16" s="211"/>
      <c r="C16" s="212"/>
      <c r="D16" s="326" t="s">
        <v>1248</v>
      </c>
      <c r="E16" s="326"/>
      <c r="F16" s="326"/>
      <c r="G16" s="326"/>
      <c r="H16" s="326"/>
      <c r="I16" s="326"/>
      <c r="J16" s="326"/>
      <c r="K16" s="208"/>
    </row>
    <row r="17" spans="2:11" ht="15" customHeight="1">
      <c r="B17" s="211"/>
      <c r="C17" s="212"/>
      <c r="D17" s="326" t="s">
        <v>1249</v>
      </c>
      <c r="E17" s="326"/>
      <c r="F17" s="326"/>
      <c r="G17" s="326"/>
      <c r="H17" s="326"/>
      <c r="I17" s="326"/>
      <c r="J17" s="326"/>
      <c r="K17" s="208"/>
    </row>
    <row r="18" spans="2:11" ht="15" customHeight="1">
      <c r="B18" s="211"/>
      <c r="C18" s="212"/>
      <c r="D18" s="212"/>
      <c r="E18" s="214" t="s">
        <v>79</v>
      </c>
      <c r="F18" s="326" t="s">
        <v>1250</v>
      </c>
      <c r="G18" s="326"/>
      <c r="H18" s="326"/>
      <c r="I18" s="326"/>
      <c r="J18" s="326"/>
      <c r="K18" s="208"/>
    </row>
    <row r="19" spans="2:11" ht="15" customHeight="1">
      <c r="B19" s="211"/>
      <c r="C19" s="212"/>
      <c r="D19" s="212"/>
      <c r="E19" s="214" t="s">
        <v>1251</v>
      </c>
      <c r="F19" s="326" t="s">
        <v>1252</v>
      </c>
      <c r="G19" s="326"/>
      <c r="H19" s="326"/>
      <c r="I19" s="326"/>
      <c r="J19" s="326"/>
      <c r="K19" s="208"/>
    </row>
    <row r="20" spans="2:11" ht="15" customHeight="1">
      <c r="B20" s="211"/>
      <c r="C20" s="212"/>
      <c r="D20" s="212"/>
      <c r="E20" s="214" t="s">
        <v>1253</v>
      </c>
      <c r="F20" s="326" t="s">
        <v>1254</v>
      </c>
      <c r="G20" s="326"/>
      <c r="H20" s="326"/>
      <c r="I20" s="326"/>
      <c r="J20" s="326"/>
      <c r="K20" s="208"/>
    </row>
    <row r="21" spans="2:11" ht="15" customHeight="1">
      <c r="B21" s="211"/>
      <c r="C21" s="212"/>
      <c r="D21" s="212"/>
      <c r="E21" s="214" t="s">
        <v>1255</v>
      </c>
      <c r="F21" s="326" t="s">
        <v>1256</v>
      </c>
      <c r="G21" s="326"/>
      <c r="H21" s="326"/>
      <c r="I21" s="326"/>
      <c r="J21" s="326"/>
      <c r="K21" s="208"/>
    </row>
    <row r="22" spans="2:11" ht="15" customHeight="1">
      <c r="B22" s="211"/>
      <c r="C22" s="212"/>
      <c r="D22" s="212"/>
      <c r="E22" s="214" t="s">
        <v>1257</v>
      </c>
      <c r="F22" s="326" t="s">
        <v>1258</v>
      </c>
      <c r="G22" s="326"/>
      <c r="H22" s="326"/>
      <c r="I22" s="326"/>
      <c r="J22" s="326"/>
      <c r="K22" s="208"/>
    </row>
    <row r="23" spans="2:11" ht="15" customHeight="1">
      <c r="B23" s="211"/>
      <c r="C23" s="212"/>
      <c r="D23" s="212"/>
      <c r="E23" s="214" t="s">
        <v>1259</v>
      </c>
      <c r="F23" s="326" t="s">
        <v>1260</v>
      </c>
      <c r="G23" s="326"/>
      <c r="H23" s="326"/>
      <c r="I23" s="326"/>
      <c r="J23" s="326"/>
      <c r="K23" s="208"/>
    </row>
    <row r="24" spans="2:11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208"/>
    </row>
    <row r="25" spans="2:11" ht="15" customHeight="1">
      <c r="B25" s="211"/>
      <c r="C25" s="326" t="s">
        <v>1261</v>
      </c>
      <c r="D25" s="326"/>
      <c r="E25" s="326"/>
      <c r="F25" s="326"/>
      <c r="G25" s="326"/>
      <c r="H25" s="326"/>
      <c r="I25" s="326"/>
      <c r="J25" s="326"/>
      <c r="K25" s="208"/>
    </row>
    <row r="26" spans="2:11" ht="15" customHeight="1">
      <c r="B26" s="211"/>
      <c r="C26" s="326" t="s">
        <v>1262</v>
      </c>
      <c r="D26" s="326"/>
      <c r="E26" s="326"/>
      <c r="F26" s="326"/>
      <c r="G26" s="326"/>
      <c r="H26" s="326"/>
      <c r="I26" s="326"/>
      <c r="J26" s="326"/>
      <c r="K26" s="208"/>
    </row>
    <row r="27" spans="2:11" ht="15" customHeight="1">
      <c r="B27" s="211"/>
      <c r="C27" s="210"/>
      <c r="D27" s="326" t="s">
        <v>1263</v>
      </c>
      <c r="E27" s="326"/>
      <c r="F27" s="326"/>
      <c r="G27" s="326"/>
      <c r="H27" s="326"/>
      <c r="I27" s="326"/>
      <c r="J27" s="326"/>
      <c r="K27" s="208"/>
    </row>
    <row r="28" spans="2:11" ht="15" customHeight="1">
      <c r="B28" s="211"/>
      <c r="C28" s="212"/>
      <c r="D28" s="326" t="s">
        <v>1264</v>
      </c>
      <c r="E28" s="326"/>
      <c r="F28" s="326"/>
      <c r="G28" s="326"/>
      <c r="H28" s="326"/>
      <c r="I28" s="326"/>
      <c r="J28" s="326"/>
      <c r="K28" s="208"/>
    </row>
    <row r="29" spans="2:11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208"/>
    </row>
    <row r="30" spans="2:11" ht="15" customHeight="1">
      <c r="B30" s="211"/>
      <c r="C30" s="212"/>
      <c r="D30" s="326" t="s">
        <v>1265</v>
      </c>
      <c r="E30" s="326"/>
      <c r="F30" s="326"/>
      <c r="G30" s="326"/>
      <c r="H30" s="326"/>
      <c r="I30" s="326"/>
      <c r="J30" s="326"/>
      <c r="K30" s="208"/>
    </row>
    <row r="31" spans="2:11" ht="15" customHeight="1">
      <c r="B31" s="211"/>
      <c r="C31" s="212"/>
      <c r="D31" s="326" t="s">
        <v>1266</v>
      </c>
      <c r="E31" s="326"/>
      <c r="F31" s="326"/>
      <c r="G31" s="326"/>
      <c r="H31" s="326"/>
      <c r="I31" s="326"/>
      <c r="J31" s="326"/>
      <c r="K31" s="208"/>
    </row>
    <row r="32" spans="2:11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208"/>
    </row>
    <row r="33" spans="2:11" ht="15" customHeight="1">
      <c r="B33" s="211"/>
      <c r="C33" s="212"/>
      <c r="D33" s="326" t="s">
        <v>1267</v>
      </c>
      <c r="E33" s="326"/>
      <c r="F33" s="326"/>
      <c r="G33" s="326"/>
      <c r="H33" s="326"/>
      <c r="I33" s="326"/>
      <c r="J33" s="326"/>
      <c r="K33" s="208"/>
    </row>
    <row r="34" spans="2:11" ht="15" customHeight="1">
      <c r="B34" s="211"/>
      <c r="C34" s="212"/>
      <c r="D34" s="326" t="s">
        <v>1268</v>
      </c>
      <c r="E34" s="326"/>
      <c r="F34" s="326"/>
      <c r="G34" s="326"/>
      <c r="H34" s="326"/>
      <c r="I34" s="326"/>
      <c r="J34" s="326"/>
      <c r="K34" s="208"/>
    </row>
    <row r="35" spans="2:11" ht="15" customHeight="1">
      <c r="B35" s="211"/>
      <c r="C35" s="212"/>
      <c r="D35" s="326" t="s">
        <v>1269</v>
      </c>
      <c r="E35" s="326"/>
      <c r="F35" s="326"/>
      <c r="G35" s="326"/>
      <c r="H35" s="326"/>
      <c r="I35" s="326"/>
      <c r="J35" s="326"/>
      <c r="K35" s="208"/>
    </row>
    <row r="36" spans="2:11" ht="15" customHeight="1">
      <c r="B36" s="211"/>
      <c r="C36" s="212"/>
      <c r="D36" s="210"/>
      <c r="E36" s="213" t="s">
        <v>105</v>
      </c>
      <c r="F36" s="210"/>
      <c r="G36" s="326" t="s">
        <v>1270</v>
      </c>
      <c r="H36" s="326"/>
      <c r="I36" s="326"/>
      <c r="J36" s="326"/>
      <c r="K36" s="208"/>
    </row>
    <row r="37" spans="2:11" ht="30.75" customHeight="1">
      <c r="B37" s="211"/>
      <c r="C37" s="212"/>
      <c r="D37" s="210"/>
      <c r="E37" s="213" t="s">
        <v>1271</v>
      </c>
      <c r="F37" s="210"/>
      <c r="G37" s="326" t="s">
        <v>1272</v>
      </c>
      <c r="H37" s="326"/>
      <c r="I37" s="326"/>
      <c r="J37" s="326"/>
      <c r="K37" s="208"/>
    </row>
    <row r="38" spans="2:11" ht="15" customHeight="1">
      <c r="B38" s="211"/>
      <c r="C38" s="212"/>
      <c r="D38" s="210"/>
      <c r="E38" s="213" t="s">
        <v>53</v>
      </c>
      <c r="F38" s="210"/>
      <c r="G38" s="326" t="s">
        <v>1273</v>
      </c>
      <c r="H38" s="326"/>
      <c r="I38" s="326"/>
      <c r="J38" s="326"/>
      <c r="K38" s="208"/>
    </row>
    <row r="39" spans="2:11" ht="15" customHeight="1">
      <c r="B39" s="211"/>
      <c r="C39" s="212"/>
      <c r="D39" s="210"/>
      <c r="E39" s="213" t="s">
        <v>54</v>
      </c>
      <c r="F39" s="210"/>
      <c r="G39" s="326" t="s">
        <v>1274</v>
      </c>
      <c r="H39" s="326"/>
      <c r="I39" s="326"/>
      <c r="J39" s="326"/>
      <c r="K39" s="208"/>
    </row>
    <row r="40" spans="2:11" ht="15" customHeight="1">
      <c r="B40" s="211"/>
      <c r="C40" s="212"/>
      <c r="D40" s="210"/>
      <c r="E40" s="213" t="s">
        <v>106</v>
      </c>
      <c r="F40" s="210"/>
      <c r="G40" s="326" t="s">
        <v>1275</v>
      </c>
      <c r="H40" s="326"/>
      <c r="I40" s="326"/>
      <c r="J40" s="326"/>
      <c r="K40" s="208"/>
    </row>
    <row r="41" spans="2:11" ht="15" customHeight="1">
      <c r="B41" s="211"/>
      <c r="C41" s="212"/>
      <c r="D41" s="210"/>
      <c r="E41" s="213" t="s">
        <v>107</v>
      </c>
      <c r="F41" s="210"/>
      <c r="G41" s="326" t="s">
        <v>1276</v>
      </c>
      <c r="H41" s="326"/>
      <c r="I41" s="326"/>
      <c r="J41" s="326"/>
      <c r="K41" s="208"/>
    </row>
    <row r="42" spans="2:11" ht="15" customHeight="1">
      <c r="B42" s="211"/>
      <c r="C42" s="212"/>
      <c r="D42" s="210"/>
      <c r="E42" s="213" t="s">
        <v>1277</v>
      </c>
      <c r="F42" s="210"/>
      <c r="G42" s="326" t="s">
        <v>1278</v>
      </c>
      <c r="H42" s="326"/>
      <c r="I42" s="326"/>
      <c r="J42" s="326"/>
      <c r="K42" s="208"/>
    </row>
    <row r="43" spans="2:11" ht="15" customHeight="1">
      <c r="B43" s="211"/>
      <c r="C43" s="212"/>
      <c r="D43" s="210"/>
      <c r="E43" s="213"/>
      <c r="F43" s="210"/>
      <c r="G43" s="326" t="s">
        <v>1279</v>
      </c>
      <c r="H43" s="326"/>
      <c r="I43" s="326"/>
      <c r="J43" s="326"/>
      <c r="K43" s="208"/>
    </row>
    <row r="44" spans="2:11" ht="15" customHeight="1">
      <c r="B44" s="211"/>
      <c r="C44" s="212"/>
      <c r="D44" s="210"/>
      <c r="E44" s="213" t="s">
        <v>1280</v>
      </c>
      <c r="F44" s="210"/>
      <c r="G44" s="326" t="s">
        <v>1281</v>
      </c>
      <c r="H44" s="326"/>
      <c r="I44" s="326"/>
      <c r="J44" s="326"/>
      <c r="K44" s="208"/>
    </row>
    <row r="45" spans="2:11" ht="15" customHeight="1">
      <c r="B45" s="211"/>
      <c r="C45" s="212"/>
      <c r="D45" s="210"/>
      <c r="E45" s="213" t="s">
        <v>109</v>
      </c>
      <c r="F45" s="210"/>
      <c r="G45" s="326" t="s">
        <v>1282</v>
      </c>
      <c r="H45" s="326"/>
      <c r="I45" s="326"/>
      <c r="J45" s="326"/>
      <c r="K45" s="208"/>
    </row>
    <row r="46" spans="2:11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208"/>
    </row>
    <row r="47" spans="2:11" ht="15" customHeight="1">
      <c r="B47" s="211"/>
      <c r="C47" s="212"/>
      <c r="D47" s="326" t="s">
        <v>1283</v>
      </c>
      <c r="E47" s="326"/>
      <c r="F47" s="326"/>
      <c r="G47" s="326"/>
      <c r="H47" s="326"/>
      <c r="I47" s="326"/>
      <c r="J47" s="326"/>
      <c r="K47" s="208"/>
    </row>
    <row r="48" spans="2:11" ht="15" customHeight="1">
      <c r="B48" s="211"/>
      <c r="C48" s="212"/>
      <c r="D48" s="212"/>
      <c r="E48" s="326" t="s">
        <v>1284</v>
      </c>
      <c r="F48" s="326"/>
      <c r="G48" s="326"/>
      <c r="H48" s="326"/>
      <c r="I48" s="326"/>
      <c r="J48" s="326"/>
      <c r="K48" s="208"/>
    </row>
    <row r="49" spans="2:11" ht="15" customHeight="1">
      <c r="B49" s="211"/>
      <c r="C49" s="212"/>
      <c r="D49" s="212"/>
      <c r="E49" s="326" t="s">
        <v>1285</v>
      </c>
      <c r="F49" s="326"/>
      <c r="G49" s="326"/>
      <c r="H49" s="326"/>
      <c r="I49" s="326"/>
      <c r="J49" s="326"/>
      <c r="K49" s="208"/>
    </row>
    <row r="50" spans="2:11" ht="15" customHeight="1">
      <c r="B50" s="211"/>
      <c r="C50" s="212"/>
      <c r="D50" s="212"/>
      <c r="E50" s="326" t="s">
        <v>1286</v>
      </c>
      <c r="F50" s="326"/>
      <c r="G50" s="326"/>
      <c r="H50" s="326"/>
      <c r="I50" s="326"/>
      <c r="J50" s="326"/>
      <c r="K50" s="208"/>
    </row>
    <row r="51" spans="2:11" ht="15" customHeight="1">
      <c r="B51" s="211"/>
      <c r="C51" s="212"/>
      <c r="D51" s="326" t="s">
        <v>1287</v>
      </c>
      <c r="E51" s="326"/>
      <c r="F51" s="326"/>
      <c r="G51" s="326"/>
      <c r="H51" s="326"/>
      <c r="I51" s="326"/>
      <c r="J51" s="326"/>
      <c r="K51" s="208"/>
    </row>
    <row r="52" spans="2:11" ht="25.5" customHeight="1">
      <c r="B52" s="207"/>
      <c r="C52" s="328" t="s">
        <v>1288</v>
      </c>
      <c r="D52" s="328"/>
      <c r="E52" s="328"/>
      <c r="F52" s="328"/>
      <c r="G52" s="328"/>
      <c r="H52" s="328"/>
      <c r="I52" s="328"/>
      <c r="J52" s="328"/>
      <c r="K52" s="208"/>
    </row>
    <row r="53" spans="2:11" ht="5.25" customHeight="1">
      <c r="B53" s="207"/>
      <c r="C53" s="209"/>
      <c r="D53" s="209"/>
      <c r="E53" s="209"/>
      <c r="F53" s="209"/>
      <c r="G53" s="209"/>
      <c r="H53" s="209"/>
      <c r="I53" s="209"/>
      <c r="J53" s="209"/>
      <c r="K53" s="208"/>
    </row>
    <row r="54" spans="2:11" ht="15" customHeight="1">
      <c r="B54" s="207"/>
      <c r="C54" s="326" t="s">
        <v>1289</v>
      </c>
      <c r="D54" s="326"/>
      <c r="E54" s="326"/>
      <c r="F54" s="326"/>
      <c r="G54" s="326"/>
      <c r="H54" s="326"/>
      <c r="I54" s="326"/>
      <c r="J54" s="326"/>
      <c r="K54" s="208"/>
    </row>
    <row r="55" spans="2:11" ht="15" customHeight="1">
      <c r="B55" s="207"/>
      <c r="C55" s="326" t="s">
        <v>1290</v>
      </c>
      <c r="D55" s="326"/>
      <c r="E55" s="326"/>
      <c r="F55" s="326"/>
      <c r="G55" s="326"/>
      <c r="H55" s="326"/>
      <c r="I55" s="326"/>
      <c r="J55" s="326"/>
      <c r="K55" s="208"/>
    </row>
    <row r="56" spans="2:11" ht="12.75" customHeight="1">
      <c r="B56" s="207"/>
      <c r="C56" s="210"/>
      <c r="D56" s="210"/>
      <c r="E56" s="210"/>
      <c r="F56" s="210"/>
      <c r="G56" s="210"/>
      <c r="H56" s="210"/>
      <c r="I56" s="210"/>
      <c r="J56" s="210"/>
      <c r="K56" s="208"/>
    </row>
    <row r="57" spans="2:11" ht="15" customHeight="1">
      <c r="B57" s="207"/>
      <c r="C57" s="326" t="s">
        <v>1291</v>
      </c>
      <c r="D57" s="326"/>
      <c r="E57" s="326"/>
      <c r="F57" s="326"/>
      <c r="G57" s="326"/>
      <c r="H57" s="326"/>
      <c r="I57" s="326"/>
      <c r="J57" s="326"/>
      <c r="K57" s="208"/>
    </row>
    <row r="58" spans="2:11" ht="15" customHeight="1">
      <c r="B58" s="207"/>
      <c r="C58" s="212"/>
      <c r="D58" s="326" t="s">
        <v>1292</v>
      </c>
      <c r="E58" s="326"/>
      <c r="F58" s="326"/>
      <c r="G58" s="326"/>
      <c r="H58" s="326"/>
      <c r="I58" s="326"/>
      <c r="J58" s="326"/>
      <c r="K58" s="208"/>
    </row>
    <row r="59" spans="2:11" ht="15" customHeight="1">
      <c r="B59" s="207"/>
      <c r="C59" s="212"/>
      <c r="D59" s="326" t="s">
        <v>1293</v>
      </c>
      <c r="E59" s="326"/>
      <c r="F59" s="326"/>
      <c r="G59" s="326"/>
      <c r="H59" s="326"/>
      <c r="I59" s="326"/>
      <c r="J59" s="326"/>
      <c r="K59" s="208"/>
    </row>
    <row r="60" spans="2:11" ht="15" customHeight="1">
      <c r="B60" s="207"/>
      <c r="C60" s="212"/>
      <c r="D60" s="326" t="s">
        <v>1294</v>
      </c>
      <c r="E60" s="326"/>
      <c r="F60" s="326"/>
      <c r="G60" s="326"/>
      <c r="H60" s="326"/>
      <c r="I60" s="326"/>
      <c r="J60" s="326"/>
      <c r="K60" s="208"/>
    </row>
    <row r="61" spans="2:11" ht="15" customHeight="1">
      <c r="B61" s="207"/>
      <c r="C61" s="212"/>
      <c r="D61" s="326" t="s">
        <v>1295</v>
      </c>
      <c r="E61" s="326"/>
      <c r="F61" s="326"/>
      <c r="G61" s="326"/>
      <c r="H61" s="326"/>
      <c r="I61" s="326"/>
      <c r="J61" s="326"/>
      <c r="K61" s="208"/>
    </row>
    <row r="62" spans="2:11" ht="15" customHeight="1">
      <c r="B62" s="207"/>
      <c r="C62" s="212"/>
      <c r="D62" s="327" t="s">
        <v>1296</v>
      </c>
      <c r="E62" s="327"/>
      <c r="F62" s="327"/>
      <c r="G62" s="327"/>
      <c r="H62" s="327"/>
      <c r="I62" s="327"/>
      <c r="J62" s="327"/>
      <c r="K62" s="208"/>
    </row>
    <row r="63" spans="2:11" ht="15" customHeight="1">
      <c r="B63" s="207"/>
      <c r="C63" s="212"/>
      <c r="D63" s="326" t="s">
        <v>1297</v>
      </c>
      <c r="E63" s="326"/>
      <c r="F63" s="326"/>
      <c r="G63" s="326"/>
      <c r="H63" s="326"/>
      <c r="I63" s="326"/>
      <c r="J63" s="326"/>
      <c r="K63" s="208"/>
    </row>
    <row r="64" spans="2:11" ht="12.75" customHeight="1">
      <c r="B64" s="207"/>
      <c r="C64" s="212"/>
      <c r="D64" s="212"/>
      <c r="E64" s="215"/>
      <c r="F64" s="212"/>
      <c r="G64" s="212"/>
      <c r="H64" s="212"/>
      <c r="I64" s="212"/>
      <c r="J64" s="212"/>
      <c r="K64" s="208"/>
    </row>
    <row r="65" spans="2:11" ht="15" customHeight="1">
      <c r="B65" s="207"/>
      <c r="C65" s="212"/>
      <c r="D65" s="326" t="s">
        <v>1298</v>
      </c>
      <c r="E65" s="326"/>
      <c r="F65" s="326"/>
      <c r="G65" s="326"/>
      <c r="H65" s="326"/>
      <c r="I65" s="326"/>
      <c r="J65" s="326"/>
      <c r="K65" s="208"/>
    </row>
    <row r="66" spans="2:11" ht="15" customHeight="1">
      <c r="B66" s="207"/>
      <c r="C66" s="212"/>
      <c r="D66" s="327" t="s">
        <v>1299</v>
      </c>
      <c r="E66" s="327"/>
      <c r="F66" s="327"/>
      <c r="G66" s="327"/>
      <c r="H66" s="327"/>
      <c r="I66" s="327"/>
      <c r="J66" s="327"/>
      <c r="K66" s="208"/>
    </row>
    <row r="67" spans="2:11" ht="15" customHeight="1">
      <c r="B67" s="207"/>
      <c r="C67" s="212"/>
      <c r="D67" s="326" t="s">
        <v>1300</v>
      </c>
      <c r="E67" s="326"/>
      <c r="F67" s="326"/>
      <c r="G67" s="326"/>
      <c r="H67" s="326"/>
      <c r="I67" s="326"/>
      <c r="J67" s="326"/>
      <c r="K67" s="208"/>
    </row>
    <row r="68" spans="2:11" ht="15" customHeight="1">
      <c r="B68" s="207"/>
      <c r="C68" s="212"/>
      <c r="D68" s="326" t="s">
        <v>1301</v>
      </c>
      <c r="E68" s="326"/>
      <c r="F68" s="326"/>
      <c r="G68" s="326"/>
      <c r="H68" s="326"/>
      <c r="I68" s="326"/>
      <c r="J68" s="326"/>
      <c r="K68" s="208"/>
    </row>
    <row r="69" spans="2:11" ht="15" customHeight="1">
      <c r="B69" s="207"/>
      <c r="C69" s="212"/>
      <c r="D69" s="326" t="s">
        <v>1302</v>
      </c>
      <c r="E69" s="326"/>
      <c r="F69" s="326"/>
      <c r="G69" s="326"/>
      <c r="H69" s="326"/>
      <c r="I69" s="326"/>
      <c r="J69" s="326"/>
      <c r="K69" s="208"/>
    </row>
    <row r="70" spans="2:11" ht="15" customHeight="1">
      <c r="B70" s="207"/>
      <c r="C70" s="212"/>
      <c r="D70" s="326" t="s">
        <v>1303</v>
      </c>
      <c r="E70" s="326"/>
      <c r="F70" s="326"/>
      <c r="G70" s="326"/>
      <c r="H70" s="326"/>
      <c r="I70" s="326"/>
      <c r="J70" s="326"/>
      <c r="K70" s="208"/>
    </row>
    <row r="71" spans="2:11" ht="12.75" customHeight="1">
      <c r="B71" s="216"/>
      <c r="C71" s="217"/>
      <c r="D71" s="217"/>
      <c r="E71" s="217"/>
      <c r="F71" s="217"/>
      <c r="G71" s="217"/>
      <c r="H71" s="217"/>
      <c r="I71" s="217"/>
      <c r="J71" s="217"/>
      <c r="K71" s="218"/>
    </row>
    <row r="72" spans="2:11" ht="18.75" customHeight="1">
      <c r="B72" s="219"/>
      <c r="C72" s="219"/>
      <c r="D72" s="219"/>
      <c r="E72" s="219"/>
      <c r="F72" s="219"/>
      <c r="G72" s="219"/>
      <c r="H72" s="219"/>
      <c r="I72" s="219"/>
      <c r="J72" s="219"/>
      <c r="K72" s="220"/>
    </row>
    <row r="73" spans="2:11" ht="18.75" customHeight="1">
      <c r="B73" s="220"/>
      <c r="C73" s="220"/>
      <c r="D73" s="220"/>
      <c r="E73" s="220"/>
      <c r="F73" s="220"/>
      <c r="G73" s="220"/>
      <c r="H73" s="220"/>
      <c r="I73" s="220"/>
      <c r="J73" s="220"/>
      <c r="K73" s="220"/>
    </row>
    <row r="74" spans="2:11" ht="7.5" customHeight="1">
      <c r="B74" s="221"/>
      <c r="C74" s="222"/>
      <c r="D74" s="222"/>
      <c r="E74" s="222"/>
      <c r="F74" s="222"/>
      <c r="G74" s="222"/>
      <c r="H74" s="222"/>
      <c r="I74" s="222"/>
      <c r="J74" s="222"/>
      <c r="K74" s="223"/>
    </row>
    <row r="75" spans="2:11" ht="45" customHeight="1">
      <c r="B75" s="224"/>
      <c r="C75" s="325" t="s">
        <v>1304</v>
      </c>
      <c r="D75" s="325"/>
      <c r="E75" s="325"/>
      <c r="F75" s="325"/>
      <c r="G75" s="325"/>
      <c r="H75" s="325"/>
      <c r="I75" s="325"/>
      <c r="J75" s="325"/>
      <c r="K75" s="225"/>
    </row>
    <row r="76" spans="2:11" ht="17.25" customHeight="1">
      <c r="B76" s="224"/>
      <c r="C76" s="226" t="s">
        <v>1305</v>
      </c>
      <c r="D76" s="226"/>
      <c r="E76" s="226"/>
      <c r="F76" s="226" t="s">
        <v>1306</v>
      </c>
      <c r="G76" s="227"/>
      <c r="H76" s="226" t="s">
        <v>54</v>
      </c>
      <c r="I76" s="226" t="s">
        <v>57</v>
      </c>
      <c r="J76" s="226" t="s">
        <v>1307</v>
      </c>
      <c r="K76" s="225"/>
    </row>
    <row r="77" spans="2:11" ht="17.25" customHeight="1">
      <c r="B77" s="224"/>
      <c r="C77" s="228" t="s">
        <v>1308</v>
      </c>
      <c r="D77" s="228"/>
      <c r="E77" s="228"/>
      <c r="F77" s="229" t="s">
        <v>1309</v>
      </c>
      <c r="G77" s="230"/>
      <c r="H77" s="228"/>
      <c r="I77" s="228"/>
      <c r="J77" s="228" t="s">
        <v>1310</v>
      </c>
      <c r="K77" s="225"/>
    </row>
    <row r="78" spans="2:11" ht="5.25" customHeight="1">
      <c r="B78" s="224"/>
      <c r="C78" s="231"/>
      <c r="D78" s="231"/>
      <c r="E78" s="231"/>
      <c r="F78" s="231"/>
      <c r="G78" s="232"/>
      <c r="H78" s="231"/>
      <c r="I78" s="231"/>
      <c r="J78" s="231"/>
      <c r="K78" s="225"/>
    </row>
    <row r="79" spans="2:11" ht="15" customHeight="1">
      <c r="B79" s="224"/>
      <c r="C79" s="213" t="s">
        <v>53</v>
      </c>
      <c r="D79" s="231"/>
      <c r="E79" s="231"/>
      <c r="F79" s="233" t="s">
        <v>1311</v>
      </c>
      <c r="G79" s="232"/>
      <c r="H79" s="213" t="s">
        <v>1312</v>
      </c>
      <c r="I79" s="213" t="s">
        <v>1313</v>
      </c>
      <c r="J79" s="213">
        <v>20</v>
      </c>
      <c r="K79" s="225"/>
    </row>
    <row r="80" spans="2:11" ht="15" customHeight="1">
      <c r="B80" s="224"/>
      <c r="C80" s="213" t="s">
        <v>1314</v>
      </c>
      <c r="D80" s="213"/>
      <c r="E80" s="213"/>
      <c r="F80" s="233" t="s">
        <v>1311</v>
      </c>
      <c r="G80" s="232"/>
      <c r="H80" s="213" t="s">
        <v>1315</v>
      </c>
      <c r="I80" s="213" t="s">
        <v>1313</v>
      </c>
      <c r="J80" s="213">
        <v>120</v>
      </c>
      <c r="K80" s="225"/>
    </row>
    <row r="81" spans="2:11" ht="15" customHeight="1">
      <c r="B81" s="234"/>
      <c r="C81" s="213" t="s">
        <v>1316</v>
      </c>
      <c r="D81" s="213"/>
      <c r="E81" s="213"/>
      <c r="F81" s="233" t="s">
        <v>1317</v>
      </c>
      <c r="G81" s="232"/>
      <c r="H81" s="213" t="s">
        <v>1318</v>
      </c>
      <c r="I81" s="213" t="s">
        <v>1313</v>
      </c>
      <c r="J81" s="213">
        <v>50</v>
      </c>
      <c r="K81" s="225"/>
    </row>
    <row r="82" spans="2:11" ht="15" customHeight="1">
      <c r="B82" s="234"/>
      <c r="C82" s="213" t="s">
        <v>1319</v>
      </c>
      <c r="D82" s="213"/>
      <c r="E82" s="213"/>
      <c r="F82" s="233" t="s">
        <v>1311</v>
      </c>
      <c r="G82" s="232"/>
      <c r="H82" s="213" t="s">
        <v>1320</v>
      </c>
      <c r="I82" s="213" t="s">
        <v>1321</v>
      </c>
      <c r="J82" s="213"/>
      <c r="K82" s="225"/>
    </row>
    <row r="83" spans="2:11" ht="15" customHeight="1">
      <c r="B83" s="234"/>
      <c r="C83" s="235" t="s">
        <v>1322</v>
      </c>
      <c r="D83" s="235"/>
      <c r="E83" s="235"/>
      <c r="F83" s="236" t="s">
        <v>1317</v>
      </c>
      <c r="G83" s="235"/>
      <c r="H83" s="235" t="s">
        <v>1323</v>
      </c>
      <c r="I83" s="235" t="s">
        <v>1313</v>
      </c>
      <c r="J83" s="235">
        <v>15</v>
      </c>
      <c r="K83" s="225"/>
    </row>
    <row r="84" spans="2:11" ht="15" customHeight="1">
      <c r="B84" s="234"/>
      <c r="C84" s="235" t="s">
        <v>1324</v>
      </c>
      <c r="D84" s="235"/>
      <c r="E84" s="235"/>
      <c r="F84" s="236" t="s">
        <v>1317</v>
      </c>
      <c r="G84" s="235"/>
      <c r="H84" s="235" t="s">
        <v>1325</v>
      </c>
      <c r="I84" s="235" t="s">
        <v>1313</v>
      </c>
      <c r="J84" s="235">
        <v>15</v>
      </c>
      <c r="K84" s="225"/>
    </row>
    <row r="85" spans="2:11" ht="15" customHeight="1">
      <c r="B85" s="234"/>
      <c r="C85" s="235" t="s">
        <v>1326</v>
      </c>
      <c r="D85" s="235"/>
      <c r="E85" s="235"/>
      <c r="F85" s="236" t="s">
        <v>1317</v>
      </c>
      <c r="G85" s="235"/>
      <c r="H85" s="235" t="s">
        <v>1327</v>
      </c>
      <c r="I85" s="235" t="s">
        <v>1313</v>
      </c>
      <c r="J85" s="235">
        <v>20</v>
      </c>
      <c r="K85" s="225"/>
    </row>
    <row r="86" spans="2:11" ht="15" customHeight="1">
      <c r="B86" s="234"/>
      <c r="C86" s="235" t="s">
        <v>1328</v>
      </c>
      <c r="D86" s="235"/>
      <c r="E86" s="235"/>
      <c r="F86" s="236" t="s">
        <v>1317</v>
      </c>
      <c r="G86" s="235"/>
      <c r="H86" s="235" t="s">
        <v>1329</v>
      </c>
      <c r="I86" s="235" t="s">
        <v>1313</v>
      </c>
      <c r="J86" s="235">
        <v>20</v>
      </c>
      <c r="K86" s="225"/>
    </row>
    <row r="87" spans="2:11" ht="15" customHeight="1">
      <c r="B87" s="234"/>
      <c r="C87" s="213" t="s">
        <v>1330</v>
      </c>
      <c r="D87" s="213"/>
      <c r="E87" s="213"/>
      <c r="F87" s="233" t="s">
        <v>1317</v>
      </c>
      <c r="G87" s="232"/>
      <c r="H87" s="213" t="s">
        <v>1331</v>
      </c>
      <c r="I87" s="213" t="s">
        <v>1313</v>
      </c>
      <c r="J87" s="213">
        <v>50</v>
      </c>
      <c r="K87" s="225"/>
    </row>
    <row r="88" spans="2:11" ht="15" customHeight="1">
      <c r="B88" s="234"/>
      <c r="C88" s="213" t="s">
        <v>1332</v>
      </c>
      <c r="D88" s="213"/>
      <c r="E88" s="213"/>
      <c r="F88" s="233" t="s">
        <v>1317</v>
      </c>
      <c r="G88" s="232"/>
      <c r="H88" s="213" t="s">
        <v>1333</v>
      </c>
      <c r="I88" s="213" t="s">
        <v>1313</v>
      </c>
      <c r="J88" s="213">
        <v>20</v>
      </c>
      <c r="K88" s="225"/>
    </row>
    <row r="89" spans="2:11" ht="15" customHeight="1">
      <c r="B89" s="234"/>
      <c r="C89" s="213" t="s">
        <v>1334</v>
      </c>
      <c r="D89" s="213"/>
      <c r="E89" s="213"/>
      <c r="F89" s="233" t="s">
        <v>1317</v>
      </c>
      <c r="G89" s="232"/>
      <c r="H89" s="213" t="s">
        <v>1335</v>
      </c>
      <c r="I89" s="213" t="s">
        <v>1313</v>
      </c>
      <c r="J89" s="213">
        <v>20</v>
      </c>
      <c r="K89" s="225"/>
    </row>
    <row r="90" spans="2:11" ht="15" customHeight="1">
      <c r="B90" s="234"/>
      <c r="C90" s="213" t="s">
        <v>1336</v>
      </c>
      <c r="D90" s="213"/>
      <c r="E90" s="213"/>
      <c r="F90" s="233" t="s">
        <v>1317</v>
      </c>
      <c r="G90" s="232"/>
      <c r="H90" s="213" t="s">
        <v>1337</v>
      </c>
      <c r="I90" s="213" t="s">
        <v>1313</v>
      </c>
      <c r="J90" s="213">
        <v>50</v>
      </c>
      <c r="K90" s="225"/>
    </row>
    <row r="91" spans="2:11" ht="15" customHeight="1">
      <c r="B91" s="234"/>
      <c r="C91" s="213" t="s">
        <v>1338</v>
      </c>
      <c r="D91" s="213"/>
      <c r="E91" s="213"/>
      <c r="F91" s="233" t="s">
        <v>1317</v>
      </c>
      <c r="G91" s="232"/>
      <c r="H91" s="213" t="s">
        <v>1338</v>
      </c>
      <c r="I91" s="213" t="s">
        <v>1313</v>
      </c>
      <c r="J91" s="213">
        <v>50</v>
      </c>
      <c r="K91" s="225"/>
    </row>
    <row r="92" spans="2:11" ht="15" customHeight="1">
      <c r="B92" s="234"/>
      <c r="C92" s="213" t="s">
        <v>1339</v>
      </c>
      <c r="D92" s="213"/>
      <c r="E92" s="213"/>
      <c r="F92" s="233" t="s">
        <v>1317</v>
      </c>
      <c r="G92" s="232"/>
      <c r="H92" s="213" t="s">
        <v>1340</v>
      </c>
      <c r="I92" s="213" t="s">
        <v>1313</v>
      </c>
      <c r="J92" s="213">
        <v>255</v>
      </c>
      <c r="K92" s="225"/>
    </row>
    <row r="93" spans="2:11" ht="15" customHeight="1">
      <c r="B93" s="234"/>
      <c r="C93" s="213" t="s">
        <v>1341</v>
      </c>
      <c r="D93" s="213"/>
      <c r="E93" s="213"/>
      <c r="F93" s="233" t="s">
        <v>1311</v>
      </c>
      <c r="G93" s="232"/>
      <c r="H93" s="213" t="s">
        <v>1342</v>
      </c>
      <c r="I93" s="213" t="s">
        <v>1343</v>
      </c>
      <c r="J93" s="213"/>
      <c r="K93" s="225"/>
    </row>
    <row r="94" spans="2:11" ht="15" customHeight="1">
      <c r="B94" s="234"/>
      <c r="C94" s="213" t="s">
        <v>1344</v>
      </c>
      <c r="D94" s="213"/>
      <c r="E94" s="213"/>
      <c r="F94" s="233" t="s">
        <v>1311</v>
      </c>
      <c r="G94" s="232"/>
      <c r="H94" s="213" t="s">
        <v>1345</v>
      </c>
      <c r="I94" s="213" t="s">
        <v>1346</v>
      </c>
      <c r="J94" s="213"/>
      <c r="K94" s="225"/>
    </row>
    <row r="95" spans="2:11" ht="15" customHeight="1">
      <c r="B95" s="234"/>
      <c r="C95" s="213" t="s">
        <v>1347</v>
      </c>
      <c r="D95" s="213"/>
      <c r="E95" s="213"/>
      <c r="F95" s="233" t="s">
        <v>1311</v>
      </c>
      <c r="G95" s="232"/>
      <c r="H95" s="213" t="s">
        <v>1347</v>
      </c>
      <c r="I95" s="213" t="s">
        <v>1346</v>
      </c>
      <c r="J95" s="213"/>
      <c r="K95" s="225"/>
    </row>
    <row r="96" spans="2:11" ht="15" customHeight="1">
      <c r="B96" s="234"/>
      <c r="C96" s="213" t="s">
        <v>38</v>
      </c>
      <c r="D96" s="213"/>
      <c r="E96" s="213"/>
      <c r="F96" s="233" t="s">
        <v>1311</v>
      </c>
      <c r="G96" s="232"/>
      <c r="H96" s="213" t="s">
        <v>1348</v>
      </c>
      <c r="I96" s="213" t="s">
        <v>1346</v>
      </c>
      <c r="J96" s="213"/>
      <c r="K96" s="225"/>
    </row>
    <row r="97" spans="2:11" ht="15" customHeight="1">
      <c r="B97" s="234"/>
      <c r="C97" s="213" t="s">
        <v>48</v>
      </c>
      <c r="D97" s="213"/>
      <c r="E97" s="213"/>
      <c r="F97" s="233" t="s">
        <v>1311</v>
      </c>
      <c r="G97" s="232"/>
      <c r="H97" s="213" t="s">
        <v>1349</v>
      </c>
      <c r="I97" s="213" t="s">
        <v>1346</v>
      </c>
      <c r="J97" s="213"/>
      <c r="K97" s="225"/>
    </row>
    <row r="98" spans="2:1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pans="2:1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pans="2:11" ht="18.75" customHeight="1"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</row>
    <row r="101" spans="2:11" ht="7.5" customHeight="1">
      <c r="B101" s="221"/>
      <c r="C101" s="222"/>
      <c r="D101" s="222"/>
      <c r="E101" s="222"/>
      <c r="F101" s="222"/>
      <c r="G101" s="222"/>
      <c r="H101" s="222"/>
      <c r="I101" s="222"/>
      <c r="J101" s="222"/>
      <c r="K101" s="223"/>
    </row>
    <row r="102" spans="2:11" ht="45" customHeight="1">
      <c r="B102" s="224"/>
      <c r="C102" s="325" t="s">
        <v>1350</v>
      </c>
      <c r="D102" s="325"/>
      <c r="E102" s="325"/>
      <c r="F102" s="325"/>
      <c r="G102" s="325"/>
      <c r="H102" s="325"/>
      <c r="I102" s="325"/>
      <c r="J102" s="325"/>
      <c r="K102" s="225"/>
    </row>
    <row r="103" spans="2:11" ht="17.25" customHeight="1">
      <c r="B103" s="224"/>
      <c r="C103" s="226" t="s">
        <v>1305</v>
      </c>
      <c r="D103" s="226"/>
      <c r="E103" s="226"/>
      <c r="F103" s="226" t="s">
        <v>1306</v>
      </c>
      <c r="G103" s="227"/>
      <c r="H103" s="226" t="s">
        <v>54</v>
      </c>
      <c r="I103" s="226" t="s">
        <v>57</v>
      </c>
      <c r="J103" s="226" t="s">
        <v>1307</v>
      </c>
      <c r="K103" s="225"/>
    </row>
    <row r="104" spans="2:11" ht="17.25" customHeight="1">
      <c r="B104" s="224"/>
      <c r="C104" s="228" t="s">
        <v>1308</v>
      </c>
      <c r="D104" s="228"/>
      <c r="E104" s="228"/>
      <c r="F104" s="229" t="s">
        <v>1309</v>
      </c>
      <c r="G104" s="230"/>
      <c r="H104" s="228"/>
      <c r="I104" s="228"/>
      <c r="J104" s="228" t="s">
        <v>1310</v>
      </c>
      <c r="K104" s="225"/>
    </row>
    <row r="105" spans="2:11" ht="5.25" customHeight="1">
      <c r="B105" s="224"/>
      <c r="C105" s="226"/>
      <c r="D105" s="226"/>
      <c r="E105" s="226"/>
      <c r="F105" s="226"/>
      <c r="G105" s="242"/>
      <c r="H105" s="226"/>
      <c r="I105" s="226"/>
      <c r="J105" s="226"/>
      <c r="K105" s="225"/>
    </row>
    <row r="106" spans="2:11" ht="15" customHeight="1">
      <c r="B106" s="224"/>
      <c r="C106" s="213" t="s">
        <v>53</v>
      </c>
      <c r="D106" s="231"/>
      <c r="E106" s="231"/>
      <c r="F106" s="233" t="s">
        <v>1311</v>
      </c>
      <c r="G106" s="242"/>
      <c r="H106" s="213" t="s">
        <v>1351</v>
      </c>
      <c r="I106" s="213" t="s">
        <v>1313</v>
      </c>
      <c r="J106" s="213">
        <v>20</v>
      </c>
      <c r="K106" s="225"/>
    </row>
    <row r="107" spans="2:11" ht="15" customHeight="1">
      <c r="B107" s="224"/>
      <c r="C107" s="213" t="s">
        <v>1314</v>
      </c>
      <c r="D107" s="213"/>
      <c r="E107" s="213"/>
      <c r="F107" s="233" t="s">
        <v>1311</v>
      </c>
      <c r="G107" s="213"/>
      <c r="H107" s="213" t="s">
        <v>1351</v>
      </c>
      <c r="I107" s="213" t="s">
        <v>1313</v>
      </c>
      <c r="J107" s="213">
        <v>120</v>
      </c>
      <c r="K107" s="225"/>
    </row>
    <row r="108" spans="2:11" ht="15" customHeight="1">
      <c r="B108" s="234"/>
      <c r="C108" s="213" t="s">
        <v>1316</v>
      </c>
      <c r="D108" s="213"/>
      <c r="E108" s="213"/>
      <c r="F108" s="233" t="s">
        <v>1317</v>
      </c>
      <c r="G108" s="213"/>
      <c r="H108" s="213" t="s">
        <v>1351</v>
      </c>
      <c r="I108" s="213" t="s">
        <v>1313</v>
      </c>
      <c r="J108" s="213">
        <v>50</v>
      </c>
      <c r="K108" s="225"/>
    </row>
    <row r="109" spans="2:11" ht="15" customHeight="1">
      <c r="B109" s="234"/>
      <c r="C109" s="213" t="s">
        <v>1319</v>
      </c>
      <c r="D109" s="213"/>
      <c r="E109" s="213"/>
      <c r="F109" s="233" t="s">
        <v>1311</v>
      </c>
      <c r="G109" s="213"/>
      <c r="H109" s="213" t="s">
        <v>1351</v>
      </c>
      <c r="I109" s="213" t="s">
        <v>1321</v>
      </c>
      <c r="J109" s="213"/>
      <c r="K109" s="225"/>
    </row>
    <row r="110" spans="2:11" ht="15" customHeight="1">
      <c r="B110" s="234"/>
      <c r="C110" s="213" t="s">
        <v>1330</v>
      </c>
      <c r="D110" s="213"/>
      <c r="E110" s="213"/>
      <c r="F110" s="233" t="s">
        <v>1317</v>
      </c>
      <c r="G110" s="213"/>
      <c r="H110" s="213" t="s">
        <v>1351</v>
      </c>
      <c r="I110" s="213" t="s">
        <v>1313</v>
      </c>
      <c r="J110" s="213">
        <v>50</v>
      </c>
      <c r="K110" s="225"/>
    </row>
    <row r="111" spans="2:11" ht="15" customHeight="1">
      <c r="B111" s="234"/>
      <c r="C111" s="213" t="s">
        <v>1338</v>
      </c>
      <c r="D111" s="213"/>
      <c r="E111" s="213"/>
      <c r="F111" s="233" t="s">
        <v>1317</v>
      </c>
      <c r="G111" s="213"/>
      <c r="H111" s="213" t="s">
        <v>1351</v>
      </c>
      <c r="I111" s="213" t="s">
        <v>1313</v>
      </c>
      <c r="J111" s="213">
        <v>50</v>
      </c>
      <c r="K111" s="225"/>
    </row>
    <row r="112" spans="2:11" ht="15" customHeight="1">
      <c r="B112" s="234"/>
      <c r="C112" s="213" t="s">
        <v>1336</v>
      </c>
      <c r="D112" s="213"/>
      <c r="E112" s="213"/>
      <c r="F112" s="233" t="s">
        <v>1317</v>
      </c>
      <c r="G112" s="213"/>
      <c r="H112" s="213" t="s">
        <v>1351</v>
      </c>
      <c r="I112" s="213" t="s">
        <v>1313</v>
      </c>
      <c r="J112" s="213">
        <v>50</v>
      </c>
      <c r="K112" s="225"/>
    </row>
    <row r="113" spans="2:11" ht="15" customHeight="1">
      <c r="B113" s="234"/>
      <c r="C113" s="213" t="s">
        <v>53</v>
      </c>
      <c r="D113" s="213"/>
      <c r="E113" s="213"/>
      <c r="F113" s="233" t="s">
        <v>1311</v>
      </c>
      <c r="G113" s="213"/>
      <c r="H113" s="213" t="s">
        <v>1352</v>
      </c>
      <c r="I113" s="213" t="s">
        <v>1313</v>
      </c>
      <c r="J113" s="213">
        <v>20</v>
      </c>
      <c r="K113" s="225"/>
    </row>
    <row r="114" spans="2:11" ht="15" customHeight="1">
      <c r="B114" s="234"/>
      <c r="C114" s="213" t="s">
        <v>1353</v>
      </c>
      <c r="D114" s="213"/>
      <c r="E114" s="213"/>
      <c r="F114" s="233" t="s">
        <v>1311</v>
      </c>
      <c r="G114" s="213"/>
      <c r="H114" s="213" t="s">
        <v>1354</v>
      </c>
      <c r="I114" s="213" t="s">
        <v>1313</v>
      </c>
      <c r="J114" s="213">
        <v>120</v>
      </c>
      <c r="K114" s="225"/>
    </row>
    <row r="115" spans="2:11" ht="15" customHeight="1">
      <c r="B115" s="234"/>
      <c r="C115" s="213" t="s">
        <v>38</v>
      </c>
      <c r="D115" s="213"/>
      <c r="E115" s="213"/>
      <c r="F115" s="233" t="s">
        <v>1311</v>
      </c>
      <c r="G115" s="213"/>
      <c r="H115" s="213" t="s">
        <v>1355</v>
      </c>
      <c r="I115" s="213" t="s">
        <v>1346</v>
      </c>
      <c r="J115" s="213"/>
      <c r="K115" s="225"/>
    </row>
    <row r="116" spans="2:11" ht="15" customHeight="1">
      <c r="B116" s="234"/>
      <c r="C116" s="213" t="s">
        <v>48</v>
      </c>
      <c r="D116" s="213"/>
      <c r="E116" s="213"/>
      <c r="F116" s="233" t="s">
        <v>1311</v>
      </c>
      <c r="G116" s="213"/>
      <c r="H116" s="213" t="s">
        <v>1356</v>
      </c>
      <c r="I116" s="213" t="s">
        <v>1346</v>
      </c>
      <c r="J116" s="213"/>
      <c r="K116" s="225"/>
    </row>
    <row r="117" spans="2:11" ht="15" customHeight="1">
      <c r="B117" s="234"/>
      <c r="C117" s="213" t="s">
        <v>57</v>
      </c>
      <c r="D117" s="213"/>
      <c r="E117" s="213"/>
      <c r="F117" s="233" t="s">
        <v>1311</v>
      </c>
      <c r="G117" s="213"/>
      <c r="H117" s="213" t="s">
        <v>1357</v>
      </c>
      <c r="I117" s="213" t="s">
        <v>1358</v>
      </c>
      <c r="J117" s="213"/>
      <c r="K117" s="225"/>
    </row>
    <row r="118" spans="2:1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pans="2:11" ht="18.75" customHeight="1">
      <c r="B119" s="244"/>
      <c r="C119" s="210"/>
      <c r="D119" s="210"/>
      <c r="E119" s="210"/>
      <c r="F119" s="245"/>
      <c r="G119" s="210"/>
      <c r="H119" s="210"/>
      <c r="I119" s="210"/>
      <c r="J119" s="210"/>
      <c r="K119" s="244"/>
    </row>
    <row r="120" spans="2:11" ht="18.75" customHeight="1"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</row>
    <row r="121" spans="2:11" ht="7.5" customHeight="1">
      <c r="B121" s="246"/>
      <c r="C121" s="247"/>
      <c r="D121" s="247"/>
      <c r="E121" s="247"/>
      <c r="F121" s="247"/>
      <c r="G121" s="247"/>
      <c r="H121" s="247"/>
      <c r="I121" s="247"/>
      <c r="J121" s="247"/>
      <c r="K121" s="248"/>
    </row>
    <row r="122" spans="2:11" ht="45" customHeight="1">
      <c r="B122" s="249"/>
      <c r="C122" s="324" t="s">
        <v>1359</v>
      </c>
      <c r="D122" s="324"/>
      <c r="E122" s="324"/>
      <c r="F122" s="324"/>
      <c r="G122" s="324"/>
      <c r="H122" s="324"/>
      <c r="I122" s="324"/>
      <c r="J122" s="324"/>
      <c r="K122" s="250"/>
    </row>
    <row r="123" spans="2:11" ht="17.25" customHeight="1">
      <c r="B123" s="251"/>
      <c r="C123" s="226" t="s">
        <v>1305</v>
      </c>
      <c r="D123" s="226"/>
      <c r="E123" s="226"/>
      <c r="F123" s="226" t="s">
        <v>1306</v>
      </c>
      <c r="G123" s="227"/>
      <c r="H123" s="226" t="s">
        <v>54</v>
      </c>
      <c r="I123" s="226" t="s">
        <v>57</v>
      </c>
      <c r="J123" s="226" t="s">
        <v>1307</v>
      </c>
      <c r="K123" s="252"/>
    </row>
    <row r="124" spans="2:11" ht="17.25" customHeight="1">
      <c r="B124" s="251"/>
      <c r="C124" s="228" t="s">
        <v>1308</v>
      </c>
      <c r="D124" s="228"/>
      <c r="E124" s="228"/>
      <c r="F124" s="229" t="s">
        <v>1309</v>
      </c>
      <c r="G124" s="230"/>
      <c r="H124" s="228"/>
      <c r="I124" s="228"/>
      <c r="J124" s="228" t="s">
        <v>1310</v>
      </c>
      <c r="K124" s="252"/>
    </row>
    <row r="125" spans="2:11" ht="5.25" customHeight="1">
      <c r="B125" s="253"/>
      <c r="C125" s="231"/>
      <c r="D125" s="231"/>
      <c r="E125" s="231"/>
      <c r="F125" s="231"/>
      <c r="G125" s="213"/>
      <c r="H125" s="231"/>
      <c r="I125" s="231"/>
      <c r="J125" s="231"/>
      <c r="K125" s="254"/>
    </row>
    <row r="126" spans="2:11" ht="15" customHeight="1">
      <c r="B126" s="253"/>
      <c r="C126" s="213" t="s">
        <v>1314</v>
      </c>
      <c r="D126" s="231"/>
      <c r="E126" s="231"/>
      <c r="F126" s="233" t="s">
        <v>1311</v>
      </c>
      <c r="G126" s="213"/>
      <c r="H126" s="213" t="s">
        <v>1351</v>
      </c>
      <c r="I126" s="213" t="s">
        <v>1313</v>
      </c>
      <c r="J126" s="213">
        <v>120</v>
      </c>
      <c r="K126" s="255"/>
    </row>
    <row r="127" spans="2:11" ht="15" customHeight="1">
      <c r="B127" s="253"/>
      <c r="C127" s="213" t="s">
        <v>1360</v>
      </c>
      <c r="D127" s="213"/>
      <c r="E127" s="213"/>
      <c r="F127" s="233" t="s">
        <v>1311</v>
      </c>
      <c r="G127" s="213"/>
      <c r="H127" s="213" t="s">
        <v>1361</v>
      </c>
      <c r="I127" s="213" t="s">
        <v>1313</v>
      </c>
      <c r="J127" s="213" t="s">
        <v>1362</v>
      </c>
      <c r="K127" s="255"/>
    </row>
    <row r="128" spans="2:11" ht="15" customHeight="1">
      <c r="B128" s="253"/>
      <c r="C128" s="213" t="s">
        <v>1259</v>
      </c>
      <c r="D128" s="213"/>
      <c r="E128" s="213"/>
      <c r="F128" s="233" t="s">
        <v>1311</v>
      </c>
      <c r="G128" s="213"/>
      <c r="H128" s="213" t="s">
        <v>1363</v>
      </c>
      <c r="I128" s="213" t="s">
        <v>1313</v>
      </c>
      <c r="J128" s="213" t="s">
        <v>1362</v>
      </c>
      <c r="K128" s="255"/>
    </row>
    <row r="129" spans="2:11" ht="15" customHeight="1">
      <c r="B129" s="253"/>
      <c r="C129" s="213" t="s">
        <v>1322</v>
      </c>
      <c r="D129" s="213"/>
      <c r="E129" s="213"/>
      <c r="F129" s="233" t="s">
        <v>1317</v>
      </c>
      <c r="G129" s="213"/>
      <c r="H129" s="213" t="s">
        <v>1323</v>
      </c>
      <c r="I129" s="213" t="s">
        <v>1313</v>
      </c>
      <c r="J129" s="213">
        <v>15</v>
      </c>
      <c r="K129" s="255"/>
    </row>
    <row r="130" spans="2:11" ht="15" customHeight="1">
      <c r="B130" s="253"/>
      <c r="C130" s="235" t="s">
        <v>1324</v>
      </c>
      <c r="D130" s="235"/>
      <c r="E130" s="235"/>
      <c r="F130" s="236" t="s">
        <v>1317</v>
      </c>
      <c r="G130" s="235"/>
      <c r="H130" s="235" t="s">
        <v>1325</v>
      </c>
      <c r="I130" s="235" t="s">
        <v>1313</v>
      </c>
      <c r="J130" s="235">
        <v>15</v>
      </c>
      <c r="K130" s="255"/>
    </row>
    <row r="131" spans="2:11" ht="15" customHeight="1">
      <c r="B131" s="253"/>
      <c r="C131" s="235" t="s">
        <v>1326</v>
      </c>
      <c r="D131" s="235"/>
      <c r="E131" s="235"/>
      <c r="F131" s="236" t="s">
        <v>1317</v>
      </c>
      <c r="G131" s="235"/>
      <c r="H131" s="235" t="s">
        <v>1327</v>
      </c>
      <c r="I131" s="235" t="s">
        <v>1313</v>
      </c>
      <c r="J131" s="235">
        <v>20</v>
      </c>
      <c r="K131" s="255"/>
    </row>
    <row r="132" spans="2:11" ht="15" customHeight="1">
      <c r="B132" s="253"/>
      <c r="C132" s="235" t="s">
        <v>1328</v>
      </c>
      <c r="D132" s="235"/>
      <c r="E132" s="235"/>
      <c r="F132" s="236" t="s">
        <v>1317</v>
      </c>
      <c r="G132" s="235"/>
      <c r="H132" s="235" t="s">
        <v>1329</v>
      </c>
      <c r="I132" s="235" t="s">
        <v>1313</v>
      </c>
      <c r="J132" s="235">
        <v>20</v>
      </c>
      <c r="K132" s="255"/>
    </row>
    <row r="133" spans="2:11" ht="15" customHeight="1">
      <c r="B133" s="253"/>
      <c r="C133" s="213" t="s">
        <v>1316</v>
      </c>
      <c r="D133" s="213"/>
      <c r="E133" s="213"/>
      <c r="F133" s="233" t="s">
        <v>1317</v>
      </c>
      <c r="G133" s="213"/>
      <c r="H133" s="213" t="s">
        <v>1351</v>
      </c>
      <c r="I133" s="213" t="s">
        <v>1313</v>
      </c>
      <c r="J133" s="213">
        <v>50</v>
      </c>
      <c r="K133" s="255"/>
    </row>
    <row r="134" spans="2:11" ht="15" customHeight="1">
      <c r="B134" s="253"/>
      <c r="C134" s="213" t="s">
        <v>1330</v>
      </c>
      <c r="D134" s="213"/>
      <c r="E134" s="213"/>
      <c r="F134" s="233" t="s">
        <v>1317</v>
      </c>
      <c r="G134" s="213"/>
      <c r="H134" s="213" t="s">
        <v>1351</v>
      </c>
      <c r="I134" s="213" t="s">
        <v>1313</v>
      </c>
      <c r="J134" s="213">
        <v>50</v>
      </c>
      <c r="K134" s="255"/>
    </row>
    <row r="135" spans="2:11" ht="15" customHeight="1">
      <c r="B135" s="253"/>
      <c r="C135" s="213" t="s">
        <v>1336</v>
      </c>
      <c r="D135" s="213"/>
      <c r="E135" s="213"/>
      <c r="F135" s="233" t="s">
        <v>1317</v>
      </c>
      <c r="G135" s="213"/>
      <c r="H135" s="213" t="s">
        <v>1351</v>
      </c>
      <c r="I135" s="213" t="s">
        <v>1313</v>
      </c>
      <c r="J135" s="213">
        <v>50</v>
      </c>
      <c r="K135" s="255"/>
    </row>
    <row r="136" spans="2:11" ht="15" customHeight="1">
      <c r="B136" s="253"/>
      <c r="C136" s="213" t="s">
        <v>1338</v>
      </c>
      <c r="D136" s="213"/>
      <c r="E136" s="213"/>
      <c r="F136" s="233" t="s">
        <v>1317</v>
      </c>
      <c r="G136" s="213"/>
      <c r="H136" s="213" t="s">
        <v>1351</v>
      </c>
      <c r="I136" s="213" t="s">
        <v>1313</v>
      </c>
      <c r="J136" s="213">
        <v>50</v>
      </c>
      <c r="K136" s="255"/>
    </row>
    <row r="137" spans="2:11" ht="15" customHeight="1">
      <c r="B137" s="253"/>
      <c r="C137" s="213" t="s">
        <v>1339</v>
      </c>
      <c r="D137" s="213"/>
      <c r="E137" s="213"/>
      <c r="F137" s="233" t="s">
        <v>1317</v>
      </c>
      <c r="G137" s="213"/>
      <c r="H137" s="213" t="s">
        <v>1364</v>
      </c>
      <c r="I137" s="213" t="s">
        <v>1313</v>
      </c>
      <c r="J137" s="213">
        <v>255</v>
      </c>
      <c r="K137" s="255"/>
    </row>
    <row r="138" spans="2:11" ht="15" customHeight="1">
      <c r="B138" s="253"/>
      <c r="C138" s="213" t="s">
        <v>1341</v>
      </c>
      <c r="D138" s="213"/>
      <c r="E138" s="213"/>
      <c r="F138" s="233" t="s">
        <v>1311</v>
      </c>
      <c r="G138" s="213"/>
      <c r="H138" s="213" t="s">
        <v>1365</v>
      </c>
      <c r="I138" s="213" t="s">
        <v>1343</v>
      </c>
      <c r="J138" s="213"/>
      <c r="K138" s="255"/>
    </row>
    <row r="139" spans="2:11" ht="15" customHeight="1">
      <c r="B139" s="253"/>
      <c r="C139" s="213" t="s">
        <v>1344</v>
      </c>
      <c r="D139" s="213"/>
      <c r="E139" s="213"/>
      <c r="F139" s="233" t="s">
        <v>1311</v>
      </c>
      <c r="G139" s="213"/>
      <c r="H139" s="213" t="s">
        <v>1366</v>
      </c>
      <c r="I139" s="213" t="s">
        <v>1346</v>
      </c>
      <c r="J139" s="213"/>
      <c r="K139" s="255"/>
    </row>
    <row r="140" spans="2:11" ht="15" customHeight="1">
      <c r="B140" s="253"/>
      <c r="C140" s="213" t="s">
        <v>1347</v>
      </c>
      <c r="D140" s="213"/>
      <c r="E140" s="213"/>
      <c r="F140" s="233" t="s">
        <v>1311</v>
      </c>
      <c r="G140" s="213"/>
      <c r="H140" s="213" t="s">
        <v>1347</v>
      </c>
      <c r="I140" s="213" t="s">
        <v>1346</v>
      </c>
      <c r="J140" s="213"/>
      <c r="K140" s="255"/>
    </row>
    <row r="141" spans="2:11" ht="15" customHeight="1">
      <c r="B141" s="253"/>
      <c r="C141" s="213" t="s">
        <v>38</v>
      </c>
      <c r="D141" s="213"/>
      <c r="E141" s="213"/>
      <c r="F141" s="233" t="s">
        <v>1311</v>
      </c>
      <c r="G141" s="213"/>
      <c r="H141" s="213" t="s">
        <v>1367</v>
      </c>
      <c r="I141" s="213" t="s">
        <v>1346</v>
      </c>
      <c r="J141" s="213"/>
      <c r="K141" s="255"/>
    </row>
    <row r="142" spans="2:11" ht="15" customHeight="1">
      <c r="B142" s="253"/>
      <c r="C142" s="213" t="s">
        <v>1368</v>
      </c>
      <c r="D142" s="213"/>
      <c r="E142" s="213"/>
      <c r="F142" s="233" t="s">
        <v>1311</v>
      </c>
      <c r="G142" s="213"/>
      <c r="H142" s="213" t="s">
        <v>1369</v>
      </c>
      <c r="I142" s="213" t="s">
        <v>1346</v>
      </c>
      <c r="J142" s="213"/>
      <c r="K142" s="255"/>
    </row>
    <row r="143" spans="2:11" ht="15" customHeight="1">
      <c r="B143" s="256"/>
      <c r="C143" s="257"/>
      <c r="D143" s="257"/>
      <c r="E143" s="257"/>
      <c r="F143" s="257"/>
      <c r="G143" s="257"/>
      <c r="H143" s="257"/>
      <c r="I143" s="257"/>
      <c r="J143" s="257"/>
      <c r="K143" s="258"/>
    </row>
    <row r="144" spans="2:11" ht="18.75" customHeight="1">
      <c r="B144" s="210"/>
      <c r="C144" s="210"/>
      <c r="D144" s="210"/>
      <c r="E144" s="210"/>
      <c r="F144" s="245"/>
      <c r="G144" s="210"/>
      <c r="H144" s="210"/>
      <c r="I144" s="210"/>
      <c r="J144" s="210"/>
      <c r="K144" s="210"/>
    </row>
    <row r="145" spans="2:11" ht="18.75" customHeight="1">
      <c r="B145" s="220"/>
      <c r="C145" s="220"/>
      <c r="D145" s="220"/>
      <c r="E145" s="220"/>
      <c r="F145" s="220"/>
      <c r="G145" s="220"/>
      <c r="H145" s="220"/>
      <c r="I145" s="220"/>
      <c r="J145" s="220"/>
      <c r="K145" s="220"/>
    </row>
    <row r="146" spans="2:11" ht="7.5" customHeight="1">
      <c r="B146" s="221"/>
      <c r="C146" s="222"/>
      <c r="D146" s="222"/>
      <c r="E146" s="222"/>
      <c r="F146" s="222"/>
      <c r="G146" s="222"/>
      <c r="H146" s="222"/>
      <c r="I146" s="222"/>
      <c r="J146" s="222"/>
      <c r="K146" s="223"/>
    </row>
    <row r="147" spans="2:11" ht="45" customHeight="1">
      <c r="B147" s="224"/>
      <c r="C147" s="325" t="s">
        <v>1370</v>
      </c>
      <c r="D147" s="325"/>
      <c r="E147" s="325"/>
      <c r="F147" s="325"/>
      <c r="G147" s="325"/>
      <c r="H147" s="325"/>
      <c r="I147" s="325"/>
      <c r="J147" s="325"/>
      <c r="K147" s="225"/>
    </row>
    <row r="148" spans="2:11" ht="17.25" customHeight="1">
      <c r="B148" s="224"/>
      <c r="C148" s="226" t="s">
        <v>1305</v>
      </c>
      <c r="D148" s="226"/>
      <c r="E148" s="226"/>
      <c r="F148" s="226" t="s">
        <v>1306</v>
      </c>
      <c r="G148" s="227"/>
      <c r="H148" s="226" t="s">
        <v>54</v>
      </c>
      <c r="I148" s="226" t="s">
        <v>57</v>
      </c>
      <c r="J148" s="226" t="s">
        <v>1307</v>
      </c>
      <c r="K148" s="225"/>
    </row>
    <row r="149" spans="2:11" ht="17.25" customHeight="1">
      <c r="B149" s="224"/>
      <c r="C149" s="228" t="s">
        <v>1308</v>
      </c>
      <c r="D149" s="228"/>
      <c r="E149" s="228"/>
      <c r="F149" s="229" t="s">
        <v>1309</v>
      </c>
      <c r="G149" s="230"/>
      <c r="H149" s="228"/>
      <c r="I149" s="228"/>
      <c r="J149" s="228" t="s">
        <v>1310</v>
      </c>
      <c r="K149" s="225"/>
    </row>
    <row r="150" spans="2:11" ht="5.25" customHeight="1">
      <c r="B150" s="234"/>
      <c r="C150" s="231"/>
      <c r="D150" s="231"/>
      <c r="E150" s="231"/>
      <c r="F150" s="231"/>
      <c r="G150" s="232"/>
      <c r="H150" s="231"/>
      <c r="I150" s="231"/>
      <c r="J150" s="231"/>
      <c r="K150" s="255"/>
    </row>
    <row r="151" spans="2:11" ht="15" customHeight="1">
      <c r="B151" s="234"/>
      <c r="C151" s="259" t="s">
        <v>1314</v>
      </c>
      <c r="D151" s="213"/>
      <c r="E151" s="213"/>
      <c r="F151" s="260" t="s">
        <v>1311</v>
      </c>
      <c r="G151" s="213"/>
      <c r="H151" s="259" t="s">
        <v>1351</v>
      </c>
      <c r="I151" s="259" t="s">
        <v>1313</v>
      </c>
      <c r="J151" s="259">
        <v>120</v>
      </c>
      <c r="K151" s="255"/>
    </row>
    <row r="152" spans="2:11" ht="15" customHeight="1">
      <c r="B152" s="234"/>
      <c r="C152" s="259" t="s">
        <v>1360</v>
      </c>
      <c r="D152" s="213"/>
      <c r="E152" s="213"/>
      <c r="F152" s="260" t="s">
        <v>1311</v>
      </c>
      <c r="G152" s="213"/>
      <c r="H152" s="259" t="s">
        <v>1371</v>
      </c>
      <c r="I152" s="259" t="s">
        <v>1313</v>
      </c>
      <c r="J152" s="259" t="s">
        <v>1362</v>
      </c>
      <c r="K152" s="255"/>
    </row>
    <row r="153" spans="2:11" ht="15" customHeight="1">
      <c r="B153" s="234"/>
      <c r="C153" s="259" t="s">
        <v>1259</v>
      </c>
      <c r="D153" s="213"/>
      <c r="E153" s="213"/>
      <c r="F153" s="260" t="s">
        <v>1311</v>
      </c>
      <c r="G153" s="213"/>
      <c r="H153" s="259" t="s">
        <v>1372</v>
      </c>
      <c r="I153" s="259" t="s">
        <v>1313</v>
      </c>
      <c r="J153" s="259" t="s">
        <v>1362</v>
      </c>
      <c r="K153" s="255"/>
    </row>
    <row r="154" spans="2:11" ht="15" customHeight="1">
      <c r="B154" s="234"/>
      <c r="C154" s="259" t="s">
        <v>1316</v>
      </c>
      <c r="D154" s="213"/>
      <c r="E154" s="213"/>
      <c r="F154" s="260" t="s">
        <v>1317</v>
      </c>
      <c r="G154" s="213"/>
      <c r="H154" s="259" t="s">
        <v>1351</v>
      </c>
      <c r="I154" s="259" t="s">
        <v>1313</v>
      </c>
      <c r="J154" s="259">
        <v>50</v>
      </c>
      <c r="K154" s="255"/>
    </row>
    <row r="155" spans="2:11" ht="15" customHeight="1">
      <c r="B155" s="234"/>
      <c r="C155" s="259" t="s">
        <v>1319</v>
      </c>
      <c r="D155" s="213"/>
      <c r="E155" s="213"/>
      <c r="F155" s="260" t="s">
        <v>1311</v>
      </c>
      <c r="G155" s="213"/>
      <c r="H155" s="259" t="s">
        <v>1351</v>
      </c>
      <c r="I155" s="259" t="s">
        <v>1321</v>
      </c>
      <c r="J155" s="259"/>
      <c r="K155" s="255"/>
    </row>
    <row r="156" spans="2:11" ht="15" customHeight="1">
      <c r="B156" s="234"/>
      <c r="C156" s="259" t="s">
        <v>1330</v>
      </c>
      <c r="D156" s="213"/>
      <c r="E156" s="213"/>
      <c r="F156" s="260" t="s">
        <v>1317</v>
      </c>
      <c r="G156" s="213"/>
      <c r="H156" s="259" t="s">
        <v>1351</v>
      </c>
      <c r="I156" s="259" t="s">
        <v>1313</v>
      </c>
      <c r="J156" s="259">
        <v>50</v>
      </c>
      <c r="K156" s="255"/>
    </row>
    <row r="157" spans="2:11" ht="15" customHeight="1">
      <c r="B157" s="234"/>
      <c r="C157" s="259" t="s">
        <v>1338</v>
      </c>
      <c r="D157" s="213"/>
      <c r="E157" s="213"/>
      <c r="F157" s="260" t="s">
        <v>1317</v>
      </c>
      <c r="G157" s="213"/>
      <c r="H157" s="259" t="s">
        <v>1351</v>
      </c>
      <c r="I157" s="259" t="s">
        <v>1313</v>
      </c>
      <c r="J157" s="259">
        <v>50</v>
      </c>
      <c r="K157" s="255"/>
    </row>
    <row r="158" spans="2:11" ht="15" customHeight="1">
      <c r="B158" s="234"/>
      <c r="C158" s="259" t="s">
        <v>1336</v>
      </c>
      <c r="D158" s="213"/>
      <c r="E158" s="213"/>
      <c r="F158" s="260" t="s">
        <v>1317</v>
      </c>
      <c r="G158" s="213"/>
      <c r="H158" s="259" t="s">
        <v>1351</v>
      </c>
      <c r="I158" s="259" t="s">
        <v>1313</v>
      </c>
      <c r="J158" s="259">
        <v>50</v>
      </c>
      <c r="K158" s="255"/>
    </row>
    <row r="159" spans="2:11" ht="15" customHeight="1">
      <c r="B159" s="234"/>
      <c r="C159" s="259" t="s">
        <v>96</v>
      </c>
      <c r="D159" s="213"/>
      <c r="E159" s="213"/>
      <c r="F159" s="260" t="s">
        <v>1311</v>
      </c>
      <c r="G159" s="213"/>
      <c r="H159" s="259" t="s">
        <v>1373</v>
      </c>
      <c r="I159" s="259" t="s">
        <v>1313</v>
      </c>
      <c r="J159" s="259" t="s">
        <v>1374</v>
      </c>
      <c r="K159" s="255"/>
    </row>
    <row r="160" spans="2:11" ht="15" customHeight="1">
      <c r="B160" s="234"/>
      <c r="C160" s="259" t="s">
        <v>1375</v>
      </c>
      <c r="D160" s="213"/>
      <c r="E160" s="213"/>
      <c r="F160" s="260" t="s">
        <v>1311</v>
      </c>
      <c r="G160" s="213"/>
      <c r="H160" s="259" t="s">
        <v>1376</v>
      </c>
      <c r="I160" s="259" t="s">
        <v>1346</v>
      </c>
      <c r="J160" s="259"/>
      <c r="K160" s="255"/>
    </row>
    <row r="161" spans="2:11" ht="15" customHeight="1">
      <c r="B161" s="261"/>
      <c r="C161" s="243"/>
      <c r="D161" s="243"/>
      <c r="E161" s="243"/>
      <c r="F161" s="243"/>
      <c r="G161" s="243"/>
      <c r="H161" s="243"/>
      <c r="I161" s="243"/>
      <c r="J161" s="243"/>
      <c r="K161" s="262"/>
    </row>
    <row r="162" spans="2:11" ht="18.75" customHeight="1">
      <c r="B162" s="210"/>
      <c r="C162" s="213"/>
      <c r="D162" s="213"/>
      <c r="E162" s="213"/>
      <c r="F162" s="233"/>
      <c r="G162" s="213"/>
      <c r="H162" s="213"/>
      <c r="I162" s="213"/>
      <c r="J162" s="213"/>
      <c r="K162" s="210"/>
    </row>
    <row r="163" spans="2:11" ht="18.75" customHeight="1"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</row>
    <row r="164" spans="2:11" ht="7.5" customHeight="1">
      <c r="B164" s="202"/>
      <c r="C164" s="203"/>
      <c r="D164" s="203"/>
      <c r="E164" s="203"/>
      <c r="F164" s="203"/>
      <c r="G164" s="203"/>
      <c r="H164" s="203"/>
      <c r="I164" s="203"/>
      <c r="J164" s="203"/>
      <c r="K164" s="204"/>
    </row>
    <row r="165" spans="2:11" ht="45" customHeight="1">
      <c r="B165" s="205"/>
      <c r="C165" s="324" t="s">
        <v>1377</v>
      </c>
      <c r="D165" s="324"/>
      <c r="E165" s="324"/>
      <c r="F165" s="324"/>
      <c r="G165" s="324"/>
      <c r="H165" s="324"/>
      <c r="I165" s="324"/>
      <c r="J165" s="324"/>
      <c r="K165" s="206"/>
    </row>
    <row r="166" spans="2:11" ht="17.25" customHeight="1">
      <c r="B166" s="205"/>
      <c r="C166" s="226" t="s">
        <v>1305</v>
      </c>
      <c r="D166" s="226"/>
      <c r="E166" s="226"/>
      <c r="F166" s="226" t="s">
        <v>1306</v>
      </c>
      <c r="G166" s="263"/>
      <c r="H166" s="264" t="s">
        <v>54</v>
      </c>
      <c r="I166" s="264" t="s">
        <v>57</v>
      </c>
      <c r="J166" s="226" t="s">
        <v>1307</v>
      </c>
      <c r="K166" s="206"/>
    </row>
    <row r="167" spans="2:11" ht="17.25" customHeight="1">
      <c r="B167" s="207"/>
      <c r="C167" s="228" t="s">
        <v>1308</v>
      </c>
      <c r="D167" s="228"/>
      <c r="E167" s="228"/>
      <c r="F167" s="229" t="s">
        <v>1309</v>
      </c>
      <c r="G167" s="265"/>
      <c r="H167" s="266"/>
      <c r="I167" s="266"/>
      <c r="J167" s="228" t="s">
        <v>1310</v>
      </c>
      <c r="K167" s="208"/>
    </row>
    <row r="168" spans="2:11" ht="5.25" customHeight="1">
      <c r="B168" s="234"/>
      <c r="C168" s="231"/>
      <c r="D168" s="231"/>
      <c r="E168" s="231"/>
      <c r="F168" s="231"/>
      <c r="G168" s="232"/>
      <c r="H168" s="231"/>
      <c r="I168" s="231"/>
      <c r="J168" s="231"/>
      <c r="K168" s="255"/>
    </row>
    <row r="169" spans="2:11" ht="15" customHeight="1">
      <c r="B169" s="234"/>
      <c r="C169" s="213" t="s">
        <v>1314</v>
      </c>
      <c r="D169" s="213"/>
      <c r="E169" s="213"/>
      <c r="F169" s="233" t="s">
        <v>1311</v>
      </c>
      <c r="G169" s="213"/>
      <c r="H169" s="213" t="s">
        <v>1351</v>
      </c>
      <c r="I169" s="213" t="s">
        <v>1313</v>
      </c>
      <c r="J169" s="213">
        <v>120</v>
      </c>
      <c r="K169" s="255"/>
    </row>
    <row r="170" spans="2:11" ht="15" customHeight="1">
      <c r="B170" s="234"/>
      <c r="C170" s="213" t="s">
        <v>1360</v>
      </c>
      <c r="D170" s="213"/>
      <c r="E170" s="213"/>
      <c r="F170" s="233" t="s">
        <v>1311</v>
      </c>
      <c r="G170" s="213"/>
      <c r="H170" s="213" t="s">
        <v>1361</v>
      </c>
      <c r="I170" s="213" t="s">
        <v>1313</v>
      </c>
      <c r="J170" s="213" t="s">
        <v>1362</v>
      </c>
      <c r="K170" s="255"/>
    </row>
    <row r="171" spans="2:11" ht="15" customHeight="1">
      <c r="B171" s="234"/>
      <c r="C171" s="213" t="s">
        <v>1259</v>
      </c>
      <c r="D171" s="213"/>
      <c r="E171" s="213"/>
      <c r="F171" s="233" t="s">
        <v>1311</v>
      </c>
      <c r="G171" s="213"/>
      <c r="H171" s="213" t="s">
        <v>1378</v>
      </c>
      <c r="I171" s="213" t="s">
        <v>1313</v>
      </c>
      <c r="J171" s="213" t="s">
        <v>1362</v>
      </c>
      <c r="K171" s="255"/>
    </row>
    <row r="172" spans="2:11" ht="15" customHeight="1">
      <c r="B172" s="234"/>
      <c r="C172" s="213" t="s">
        <v>1316</v>
      </c>
      <c r="D172" s="213"/>
      <c r="E172" s="213"/>
      <c r="F172" s="233" t="s">
        <v>1317</v>
      </c>
      <c r="G172" s="213"/>
      <c r="H172" s="213" t="s">
        <v>1378</v>
      </c>
      <c r="I172" s="213" t="s">
        <v>1313</v>
      </c>
      <c r="J172" s="213">
        <v>50</v>
      </c>
      <c r="K172" s="255"/>
    </row>
    <row r="173" spans="2:11" ht="15" customHeight="1">
      <c r="B173" s="234"/>
      <c r="C173" s="213" t="s">
        <v>1319</v>
      </c>
      <c r="D173" s="213"/>
      <c r="E173" s="213"/>
      <c r="F173" s="233" t="s">
        <v>1311</v>
      </c>
      <c r="G173" s="213"/>
      <c r="H173" s="213" t="s">
        <v>1378</v>
      </c>
      <c r="I173" s="213" t="s">
        <v>1321</v>
      </c>
      <c r="J173" s="213"/>
      <c r="K173" s="255"/>
    </row>
    <row r="174" spans="2:11" ht="15" customHeight="1">
      <c r="B174" s="234"/>
      <c r="C174" s="213" t="s">
        <v>1330</v>
      </c>
      <c r="D174" s="213"/>
      <c r="E174" s="213"/>
      <c r="F174" s="233" t="s">
        <v>1317</v>
      </c>
      <c r="G174" s="213"/>
      <c r="H174" s="213" t="s">
        <v>1378</v>
      </c>
      <c r="I174" s="213" t="s">
        <v>1313</v>
      </c>
      <c r="J174" s="213">
        <v>50</v>
      </c>
      <c r="K174" s="255"/>
    </row>
    <row r="175" spans="2:11" ht="15" customHeight="1">
      <c r="B175" s="234"/>
      <c r="C175" s="213" t="s">
        <v>1338</v>
      </c>
      <c r="D175" s="213"/>
      <c r="E175" s="213"/>
      <c r="F175" s="233" t="s">
        <v>1317</v>
      </c>
      <c r="G175" s="213"/>
      <c r="H175" s="213" t="s">
        <v>1378</v>
      </c>
      <c r="I175" s="213" t="s">
        <v>1313</v>
      </c>
      <c r="J175" s="213">
        <v>50</v>
      </c>
      <c r="K175" s="255"/>
    </row>
    <row r="176" spans="2:11" ht="15" customHeight="1">
      <c r="B176" s="234"/>
      <c r="C176" s="213" t="s">
        <v>1336</v>
      </c>
      <c r="D176" s="213"/>
      <c r="E176" s="213"/>
      <c r="F176" s="233" t="s">
        <v>1317</v>
      </c>
      <c r="G176" s="213"/>
      <c r="H176" s="213" t="s">
        <v>1378</v>
      </c>
      <c r="I176" s="213" t="s">
        <v>1313</v>
      </c>
      <c r="J176" s="213">
        <v>50</v>
      </c>
      <c r="K176" s="255"/>
    </row>
    <row r="177" spans="2:11" ht="15" customHeight="1">
      <c r="B177" s="234"/>
      <c r="C177" s="213" t="s">
        <v>105</v>
      </c>
      <c r="D177" s="213"/>
      <c r="E177" s="213"/>
      <c r="F177" s="233" t="s">
        <v>1311</v>
      </c>
      <c r="G177" s="213"/>
      <c r="H177" s="213" t="s">
        <v>1379</v>
      </c>
      <c r="I177" s="213" t="s">
        <v>1380</v>
      </c>
      <c r="J177" s="213"/>
      <c r="K177" s="255"/>
    </row>
    <row r="178" spans="2:11" ht="15" customHeight="1">
      <c r="B178" s="234"/>
      <c r="C178" s="213" t="s">
        <v>57</v>
      </c>
      <c r="D178" s="213"/>
      <c r="E178" s="213"/>
      <c r="F178" s="233" t="s">
        <v>1311</v>
      </c>
      <c r="G178" s="213"/>
      <c r="H178" s="213" t="s">
        <v>1381</v>
      </c>
      <c r="I178" s="213" t="s">
        <v>1382</v>
      </c>
      <c r="J178" s="213">
        <v>1</v>
      </c>
      <c r="K178" s="255"/>
    </row>
    <row r="179" spans="2:11" ht="15" customHeight="1">
      <c r="B179" s="234"/>
      <c r="C179" s="213" t="s">
        <v>53</v>
      </c>
      <c r="D179" s="213"/>
      <c r="E179" s="213"/>
      <c r="F179" s="233" t="s">
        <v>1311</v>
      </c>
      <c r="G179" s="213"/>
      <c r="H179" s="213" t="s">
        <v>1383</v>
      </c>
      <c r="I179" s="213" t="s">
        <v>1313</v>
      </c>
      <c r="J179" s="213">
        <v>20</v>
      </c>
      <c r="K179" s="255"/>
    </row>
    <row r="180" spans="2:11" ht="15" customHeight="1">
      <c r="B180" s="234"/>
      <c r="C180" s="213" t="s">
        <v>54</v>
      </c>
      <c r="D180" s="213"/>
      <c r="E180" s="213"/>
      <c r="F180" s="233" t="s">
        <v>1311</v>
      </c>
      <c r="G180" s="213"/>
      <c r="H180" s="213" t="s">
        <v>1384</v>
      </c>
      <c r="I180" s="213" t="s">
        <v>1313</v>
      </c>
      <c r="J180" s="213">
        <v>255</v>
      </c>
      <c r="K180" s="255"/>
    </row>
    <row r="181" spans="2:11" ht="15" customHeight="1">
      <c r="B181" s="234"/>
      <c r="C181" s="213" t="s">
        <v>106</v>
      </c>
      <c r="D181" s="213"/>
      <c r="E181" s="213"/>
      <c r="F181" s="233" t="s">
        <v>1311</v>
      </c>
      <c r="G181" s="213"/>
      <c r="H181" s="213" t="s">
        <v>1275</v>
      </c>
      <c r="I181" s="213" t="s">
        <v>1313</v>
      </c>
      <c r="J181" s="213">
        <v>10</v>
      </c>
      <c r="K181" s="255"/>
    </row>
    <row r="182" spans="2:11" ht="15" customHeight="1">
      <c r="B182" s="234"/>
      <c r="C182" s="213" t="s">
        <v>107</v>
      </c>
      <c r="D182" s="213"/>
      <c r="E182" s="213"/>
      <c r="F182" s="233" t="s">
        <v>1311</v>
      </c>
      <c r="G182" s="213"/>
      <c r="H182" s="213" t="s">
        <v>1385</v>
      </c>
      <c r="I182" s="213" t="s">
        <v>1346</v>
      </c>
      <c r="J182" s="213"/>
      <c r="K182" s="255"/>
    </row>
    <row r="183" spans="2:11" ht="15" customHeight="1">
      <c r="B183" s="234"/>
      <c r="C183" s="213" t="s">
        <v>1386</v>
      </c>
      <c r="D183" s="213"/>
      <c r="E183" s="213"/>
      <c r="F183" s="233" t="s">
        <v>1311</v>
      </c>
      <c r="G183" s="213"/>
      <c r="H183" s="213" t="s">
        <v>1387</v>
      </c>
      <c r="I183" s="213" t="s">
        <v>1346</v>
      </c>
      <c r="J183" s="213"/>
      <c r="K183" s="255"/>
    </row>
    <row r="184" spans="2:11" ht="15" customHeight="1">
      <c r="B184" s="234"/>
      <c r="C184" s="213" t="s">
        <v>1375</v>
      </c>
      <c r="D184" s="213"/>
      <c r="E184" s="213"/>
      <c r="F184" s="233" t="s">
        <v>1311</v>
      </c>
      <c r="G184" s="213"/>
      <c r="H184" s="213" t="s">
        <v>1388</v>
      </c>
      <c r="I184" s="213" t="s">
        <v>1346</v>
      </c>
      <c r="J184" s="213"/>
      <c r="K184" s="255"/>
    </row>
    <row r="185" spans="2:11" ht="15" customHeight="1">
      <c r="B185" s="234"/>
      <c r="C185" s="213" t="s">
        <v>109</v>
      </c>
      <c r="D185" s="213"/>
      <c r="E185" s="213"/>
      <c r="F185" s="233" t="s">
        <v>1317</v>
      </c>
      <c r="G185" s="213"/>
      <c r="H185" s="213" t="s">
        <v>1389</v>
      </c>
      <c r="I185" s="213" t="s">
        <v>1313</v>
      </c>
      <c r="J185" s="213">
        <v>50</v>
      </c>
      <c r="K185" s="255"/>
    </row>
    <row r="186" spans="2:11" ht="15" customHeight="1">
      <c r="B186" s="234"/>
      <c r="C186" s="213" t="s">
        <v>1390</v>
      </c>
      <c r="D186" s="213"/>
      <c r="E186" s="213"/>
      <c r="F186" s="233" t="s">
        <v>1317</v>
      </c>
      <c r="G186" s="213"/>
      <c r="H186" s="213" t="s">
        <v>1391</v>
      </c>
      <c r="I186" s="213" t="s">
        <v>1392</v>
      </c>
      <c r="J186" s="213"/>
      <c r="K186" s="255"/>
    </row>
    <row r="187" spans="2:11" ht="15" customHeight="1">
      <c r="B187" s="234"/>
      <c r="C187" s="213" t="s">
        <v>1393</v>
      </c>
      <c r="D187" s="213"/>
      <c r="E187" s="213"/>
      <c r="F187" s="233" t="s">
        <v>1317</v>
      </c>
      <c r="G187" s="213"/>
      <c r="H187" s="213" t="s">
        <v>1394</v>
      </c>
      <c r="I187" s="213" t="s">
        <v>1392</v>
      </c>
      <c r="J187" s="213"/>
      <c r="K187" s="255"/>
    </row>
    <row r="188" spans="2:11" ht="15" customHeight="1">
      <c r="B188" s="234"/>
      <c r="C188" s="213" t="s">
        <v>1395</v>
      </c>
      <c r="D188" s="213"/>
      <c r="E188" s="213"/>
      <c r="F188" s="233" t="s">
        <v>1317</v>
      </c>
      <c r="G188" s="213"/>
      <c r="H188" s="213" t="s">
        <v>1396</v>
      </c>
      <c r="I188" s="213" t="s">
        <v>1392</v>
      </c>
      <c r="J188" s="213"/>
      <c r="K188" s="255"/>
    </row>
    <row r="189" spans="2:11" ht="15" customHeight="1">
      <c r="B189" s="234"/>
      <c r="C189" s="267" t="s">
        <v>1397</v>
      </c>
      <c r="D189" s="213"/>
      <c r="E189" s="213"/>
      <c r="F189" s="233" t="s">
        <v>1317</v>
      </c>
      <c r="G189" s="213"/>
      <c r="H189" s="213" t="s">
        <v>1398</v>
      </c>
      <c r="I189" s="213" t="s">
        <v>1399</v>
      </c>
      <c r="J189" s="268" t="s">
        <v>1400</v>
      </c>
      <c r="K189" s="255"/>
    </row>
    <row r="190" spans="2:11" ht="15" customHeight="1">
      <c r="B190" s="234"/>
      <c r="C190" s="219" t="s">
        <v>42</v>
      </c>
      <c r="D190" s="213"/>
      <c r="E190" s="213"/>
      <c r="F190" s="233" t="s">
        <v>1311</v>
      </c>
      <c r="G190" s="213"/>
      <c r="H190" s="210" t="s">
        <v>1401</v>
      </c>
      <c r="I190" s="213" t="s">
        <v>1402</v>
      </c>
      <c r="J190" s="213"/>
      <c r="K190" s="255"/>
    </row>
    <row r="191" spans="2:11" ht="15" customHeight="1">
      <c r="B191" s="234"/>
      <c r="C191" s="219" t="s">
        <v>1403</v>
      </c>
      <c r="D191" s="213"/>
      <c r="E191" s="213"/>
      <c r="F191" s="233" t="s">
        <v>1311</v>
      </c>
      <c r="G191" s="213"/>
      <c r="H191" s="213" t="s">
        <v>1404</v>
      </c>
      <c r="I191" s="213" t="s">
        <v>1346</v>
      </c>
      <c r="J191" s="213"/>
      <c r="K191" s="255"/>
    </row>
    <row r="192" spans="2:11" ht="15" customHeight="1">
      <c r="B192" s="234"/>
      <c r="C192" s="219" t="s">
        <v>1405</v>
      </c>
      <c r="D192" s="213"/>
      <c r="E192" s="213"/>
      <c r="F192" s="233" t="s">
        <v>1311</v>
      </c>
      <c r="G192" s="213"/>
      <c r="H192" s="213" t="s">
        <v>1406</v>
      </c>
      <c r="I192" s="213" t="s">
        <v>1346</v>
      </c>
      <c r="J192" s="213"/>
      <c r="K192" s="255"/>
    </row>
    <row r="193" spans="2:11" ht="15" customHeight="1">
      <c r="B193" s="234"/>
      <c r="C193" s="219" t="s">
        <v>1407</v>
      </c>
      <c r="D193" s="213"/>
      <c r="E193" s="213"/>
      <c r="F193" s="233" t="s">
        <v>1317</v>
      </c>
      <c r="G193" s="213"/>
      <c r="H193" s="213" t="s">
        <v>1408</v>
      </c>
      <c r="I193" s="213" t="s">
        <v>1346</v>
      </c>
      <c r="J193" s="213"/>
      <c r="K193" s="255"/>
    </row>
    <row r="194" spans="2:11" ht="15" customHeight="1">
      <c r="B194" s="261"/>
      <c r="C194" s="269"/>
      <c r="D194" s="243"/>
      <c r="E194" s="243"/>
      <c r="F194" s="243"/>
      <c r="G194" s="243"/>
      <c r="H194" s="243"/>
      <c r="I194" s="243"/>
      <c r="J194" s="243"/>
      <c r="K194" s="262"/>
    </row>
    <row r="195" spans="2:11" ht="18.75" customHeight="1">
      <c r="B195" s="210"/>
      <c r="C195" s="213"/>
      <c r="D195" s="213"/>
      <c r="E195" s="213"/>
      <c r="F195" s="233"/>
      <c r="G195" s="213"/>
      <c r="H195" s="213"/>
      <c r="I195" s="213"/>
      <c r="J195" s="213"/>
      <c r="K195" s="210"/>
    </row>
    <row r="196" spans="2:11" ht="18.75" customHeight="1">
      <c r="B196" s="210"/>
      <c r="C196" s="213"/>
      <c r="D196" s="213"/>
      <c r="E196" s="213"/>
      <c r="F196" s="233"/>
      <c r="G196" s="213"/>
      <c r="H196" s="213"/>
      <c r="I196" s="213"/>
      <c r="J196" s="213"/>
      <c r="K196" s="210"/>
    </row>
    <row r="197" spans="2:11" ht="18.75" customHeight="1">
      <c r="B197" s="220"/>
      <c r="C197" s="220"/>
      <c r="D197" s="220"/>
      <c r="E197" s="220"/>
      <c r="F197" s="220"/>
      <c r="G197" s="220"/>
      <c r="H197" s="220"/>
      <c r="I197" s="220"/>
      <c r="J197" s="220"/>
      <c r="K197" s="220"/>
    </row>
    <row r="198" spans="2:11" ht="13.5">
      <c r="B198" s="202"/>
      <c r="C198" s="203"/>
      <c r="D198" s="203"/>
      <c r="E198" s="203"/>
      <c r="F198" s="203"/>
      <c r="G198" s="203"/>
      <c r="H198" s="203"/>
      <c r="I198" s="203"/>
      <c r="J198" s="203"/>
      <c r="K198" s="204"/>
    </row>
    <row r="199" spans="2:11" ht="21">
      <c r="B199" s="205"/>
      <c r="C199" s="324" t="s">
        <v>1409</v>
      </c>
      <c r="D199" s="324"/>
      <c r="E199" s="324"/>
      <c r="F199" s="324"/>
      <c r="G199" s="324"/>
      <c r="H199" s="324"/>
      <c r="I199" s="324"/>
      <c r="J199" s="324"/>
      <c r="K199" s="206"/>
    </row>
    <row r="200" spans="2:11" ht="25.5" customHeight="1">
      <c r="B200" s="205"/>
      <c r="C200" s="270" t="s">
        <v>1410</v>
      </c>
      <c r="D200" s="270"/>
      <c r="E200" s="270"/>
      <c r="F200" s="270" t="s">
        <v>1411</v>
      </c>
      <c r="G200" s="271"/>
      <c r="H200" s="323" t="s">
        <v>1412</v>
      </c>
      <c r="I200" s="323"/>
      <c r="J200" s="323"/>
      <c r="K200" s="206"/>
    </row>
    <row r="201" spans="2:11" ht="5.25" customHeight="1">
      <c r="B201" s="234"/>
      <c r="C201" s="231"/>
      <c r="D201" s="231"/>
      <c r="E201" s="231"/>
      <c r="F201" s="231"/>
      <c r="G201" s="213"/>
      <c r="H201" s="231"/>
      <c r="I201" s="231"/>
      <c r="J201" s="231"/>
      <c r="K201" s="255"/>
    </row>
    <row r="202" spans="2:11" ht="15" customHeight="1">
      <c r="B202" s="234"/>
      <c r="C202" s="213" t="s">
        <v>1402</v>
      </c>
      <c r="D202" s="213"/>
      <c r="E202" s="213"/>
      <c r="F202" s="233" t="s">
        <v>43</v>
      </c>
      <c r="G202" s="213"/>
      <c r="H202" s="322" t="s">
        <v>1413</v>
      </c>
      <c r="I202" s="322"/>
      <c r="J202" s="322"/>
      <c r="K202" s="255"/>
    </row>
    <row r="203" spans="2:11" ht="15" customHeight="1">
      <c r="B203" s="234"/>
      <c r="C203" s="240"/>
      <c r="D203" s="213"/>
      <c r="E203" s="213"/>
      <c r="F203" s="233" t="s">
        <v>44</v>
      </c>
      <c r="G203" s="213"/>
      <c r="H203" s="322" t="s">
        <v>1414</v>
      </c>
      <c r="I203" s="322"/>
      <c r="J203" s="322"/>
      <c r="K203" s="255"/>
    </row>
    <row r="204" spans="2:11" ht="15" customHeight="1">
      <c r="B204" s="234"/>
      <c r="C204" s="240"/>
      <c r="D204" s="213"/>
      <c r="E204" s="213"/>
      <c r="F204" s="233" t="s">
        <v>47</v>
      </c>
      <c r="G204" s="213"/>
      <c r="H204" s="322" t="s">
        <v>1415</v>
      </c>
      <c r="I204" s="322"/>
      <c r="J204" s="322"/>
      <c r="K204" s="255"/>
    </row>
    <row r="205" spans="2:11" ht="15" customHeight="1">
      <c r="B205" s="234"/>
      <c r="C205" s="213"/>
      <c r="D205" s="213"/>
      <c r="E205" s="213"/>
      <c r="F205" s="233" t="s">
        <v>45</v>
      </c>
      <c r="G205" s="213"/>
      <c r="H205" s="322" t="s">
        <v>1416</v>
      </c>
      <c r="I205" s="322"/>
      <c r="J205" s="322"/>
      <c r="K205" s="255"/>
    </row>
    <row r="206" spans="2:11" ht="15" customHeight="1">
      <c r="B206" s="234"/>
      <c r="C206" s="213"/>
      <c r="D206" s="213"/>
      <c r="E206" s="213"/>
      <c r="F206" s="233" t="s">
        <v>46</v>
      </c>
      <c r="G206" s="213"/>
      <c r="H206" s="322" t="s">
        <v>1417</v>
      </c>
      <c r="I206" s="322"/>
      <c r="J206" s="322"/>
      <c r="K206" s="255"/>
    </row>
    <row r="207" spans="2:11" ht="15" customHeight="1">
      <c r="B207" s="234"/>
      <c r="C207" s="213"/>
      <c r="D207" s="213"/>
      <c r="E207" s="213"/>
      <c r="F207" s="233"/>
      <c r="G207" s="213"/>
      <c r="H207" s="213"/>
      <c r="I207" s="213"/>
      <c r="J207" s="213"/>
      <c r="K207" s="255"/>
    </row>
    <row r="208" spans="2:11" ht="15" customHeight="1">
      <c r="B208" s="234"/>
      <c r="C208" s="213" t="s">
        <v>1358</v>
      </c>
      <c r="D208" s="213"/>
      <c r="E208" s="213"/>
      <c r="F208" s="233" t="s">
        <v>79</v>
      </c>
      <c r="G208" s="213"/>
      <c r="H208" s="322" t="s">
        <v>1418</v>
      </c>
      <c r="I208" s="322"/>
      <c r="J208" s="322"/>
      <c r="K208" s="255"/>
    </row>
    <row r="209" spans="2:11" ht="15" customHeight="1">
      <c r="B209" s="234"/>
      <c r="C209" s="240"/>
      <c r="D209" s="213"/>
      <c r="E209" s="213"/>
      <c r="F209" s="233" t="s">
        <v>1253</v>
      </c>
      <c r="G209" s="213"/>
      <c r="H209" s="322" t="s">
        <v>1254</v>
      </c>
      <c r="I209" s="322"/>
      <c r="J209" s="322"/>
      <c r="K209" s="255"/>
    </row>
    <row r="210" spans="2:11" ht="15" customHeight="1">
      <c r="B210" s="234"/>
      <c r="C210" s="213"/>
      <c r="D210" s="213"/>
      <c r="E210" s="213"/>
      <c r="F210" s="233" t="s">
        <v>1251</v>
      </c>
      <c r="G210" s="213"/>
      <c r="H210" s="322" t="s">
        <v>1419</v>
      </c>
      <c r="I210" s="322"/>
      <c r="J210" s="322"/>
      <c r="K210" s="255"/>
    </row>
    <row r="211" spans="2:11" ht="15" customHeight="1">
      <c r="B211" s="272"/>
      <c r="C211" s="240"/>
      <c r="D211" s="240"/>
      <c r="E211" s="240"/>
      <c r="F211" s="233" t="s">
        <v>1255</v>
      </c>
      <c r="G211" s="219"/>
      <c r="H211" s="321" t="s">
        <v>1256</v>
      </c>
      <c r="I211" s="321"/>
      <c r="J211" s="321"/>
      <c r="K211" s="273"/>
    </row>
    <row r="212" spans="2:11" ht="15" customHeight="1">
      <c r="B212" s="272"/>
      <c r="C212" s="240"/>
      <c r="D212" s="240"/>
      <c r="E212" s="240"/>
      <c r="F212" s="233" t="s">
        <v>1257</v>
      </c>
      <c r="G212" s="219"/>
      <c r="H212" s="321" t="s">
        <v>1420</v>
      </c>
      <c r="I212" s="321"/>
      <c r="J212" s="321"/>
      <c r="K212" s="273"/>
    </row>
    <row r="213" spans="2:11" ht="15" customHeight="1">
      <c r="B213" s="272"/>
      <c r="C213" s="240"/>
      <c r="D213" s="240"/>
      <c r="E213" s="240"/>
      <c r="F213" s="274"/>
      <c r="G213" s="219"/>
      <c r="H213" s="275"/>
      <c r="I213" s="275"/>
      <c r="J213" s="275"/>
      <c r="K213" s="273"/>
    </row>
    <row r="214" spans="2:11" ht="15" customHeight="1">
      <c r="B214" s="272"/>
      <c r="C214" s="213" t="s">
        <v>1382</v>
      </c>
      <c r="D214" s="240"/>
      <c r="E214" s="240"/>
      <c r="F214" s="233">
        <v>1</v>
      </c>
      <c r="G214" s="219"/>
      <c r="H214" s="321" t="s">
        <v>1421</v>
      </c>
      <c r="I214" s="321"/>
      <c r="J214" s="321"/>
      <c r="K214" s="273"/>
    </row>
    <row r="215" spans="2:11" ht="15" customHeight="1">
      <c r="B215" s="272"/>
      <c r="C215" s="240"/>
      <c r="D215" s="240"/>
      <c r="E215" s="240"/>
      <c r="F215" s="233">
        <v>2</v>
      </c>
      <c r="G215" s="219"/>
      <c r="H215" s="321" t="s">
        <v>1422</v>
      </c>
      <c r="I215" s="321"/>
      <c r="J215" s="321"/>
      <c r="K215" s="273"/>
    </row>
    <row r="216" spans="2:11" ht="15" customHeight="1">
      <c r="B216" s="272"/>
      <c r="C216" s="240"/>
      <c r="D216" s="240"/>
      <c r="E216" s="240"/>
      <c r="F216" s="233">
        <v>3</v>
      </c>
      <c r="G216" s="219"/>
      <c r="H216" s="321" t="s">
        <v>1423</v>
      </c>
      <c r="I216" s="321"/>
      <c r="J216" s="321"/>
      <c r="K216" s="273"/>
    </row>
    <row r="217" spans="2:11" ht="15" customHeight="1">
      <c r="B217" s="272"/>
      <c r="C217" s="240"/>
      <c r="D217" s="240"/>
      <c r="E217" s="240"/>
      <c r="F217" s="233">
        <v>4</v>
      </c>
      <c r="G217" s="219"/>
      <c r="H217" s="321" t="s">
        <v>1424</v>
      </c>
      <c r="I217" s="321"/>
      <c r="J217" s="321"/>
      <c r="K217" s="273"/>
    </row>
    <row r="218" spans="2:11" ht="12.75" customHeight="1">
      <c r="B218" s="276"/>
      <c r="C218" s="277"/>
      <c r="D218" s="277"/>
      <c r="E218" s="277"/>
      <c r="F218" s="277"/>
      <c r="G218" s="277"/>
      <c r="H218" s="277"/>
      <c r="I218" s="277"/>
      <c r="J218" s="277"/>
      <c r="K218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00 - Vedlejší Rozpočtové ...</vt:lpstr>
      <vt:lpstr>01 - Pavilon 1 </vt:lpstr>
      <vt:lpstr>02 - Pavilon 2 ( TĚLOCVIČ...</vt:lpstr>
      <vt:lpstr>03 - Pavilon 3 ( SPOJOVAC...</vt:lpstr>
      <vt:lpstr>Pokyny pro vyplnění</vt:lpstr>
      <vt:lpstr>'00 - Vedlejší Rozpočtové ...'!Názvy_tisku</vt:lpstr>
      <vt:lpstr>'01 - Pavilon 1 '!Názvy_tisku</vt:lpstr>
      <vt:lpstr>'02 - Pavilon 2 ( TĚLOCVIČ...'!Názvy_tisku</vt:lpstr>
      <vt:lpstr>'03 - Pavilon 3 ( SPOJOVAC...'!Názvy_tisku</vt:lpstr>
      <vt:lpstr>'Rekapitulace stavby'!Názvy_tisku</vt:lpstr>
      <vt:lpstr>'00 - Vedlejší Rozpočtové ...'!Oblast_tisku</vt:lpstr>
      <vt:lpstr>'01 - Pavilon 1 '!Oblast_tisku</vt:lpstr>
      <vt:lpstr>'02 - Pavilon 2 ( TĚLOCVIČ...'!Oblast_tisku</vt:lpstr>
      <vt:lpstr>'03 - Pavilon 3 ( SPOJOVAC...'!Oblast_tisku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Jindra</dc:creator>
  <cp:lastModifiedBy>Ledvina Pavel (Praha 12)</cp:lastModifiedBy>
  <dcterms:created xsi:type="dcterms:W3CDTF">2020-05-20T14:53:05Z</dcterms:created>
  <dcterms:modified xsi:type="dcterms:W3CDTF">2020-05-21T06:00:37Z</dcterms:modified>
</cp:coreProperties>
</file>